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Prog e Ações BPS 2014" sheetId="12" r:id="rId1"/>
  </sheets>
  <calcPr calcId="145621"/>
</workbook>
</file>

<file path=xl/calcChain.xml><?xml version="1.0" encoding="utf-8"?>
<calcChain xmlns="http://schemas.openxmlformats.org/spreadsheetml/2006/main">
  <c r="C604" i="12" l="1"/>
  <c r="D604" i="12"/>
  <c r="B604" i="12"/>
  <c r="D543" i="12"/>
  <c r="C543" i="12"/>
  <c r="B543" i="12"/>
  <c r="C379" i="12"/>
  <c r="D379" i="12"/>
  <c r="B379" i="12"/>
  <c r="E41" i="12"/>
  <c r="E40" i="12"/>
  <c r="C25" i="12"/>
  <c r="D25" i="12"/>
  <c r="B25" i="12"/>
  <c r="C166" i="12"/>
  <c r="D166" i="12"/>
  <c r="B166" i="12"/>
  <c r="E607" i="12" l="1"/>
  <c r="E609" i="12"/>
  <c r="E610" i="12"/>
  <c r="E611" i="12"/>
  <c r="E612" i="12"/>
  <c r="E614" i="12"/>
  <c r="E616" i="12"/>
  <c r="E617" i="12"/>
  <c r="E619" i="12"/>
  <c r="E621" i="12"/>
  <c r="E623" i="12"/>
  <c r="E625" i="12"/>
  <c r="E626" i="12"/>
  <c r="E627" i="12"/>
  <c r="E628" i="12"/>
  <c r="E606" i="12"/>
  <c r="C624" i="12"/>
  <c r="E624" i="12" s="1"/>
  <c r="D624" i="12"/>
  <c r="B624" i="12"/>
  <c r="C622" i="12"/>
  <c r="D622" i="12"/>
  <c r="E622" i="12" s="1"/>
  <c r="B622" i="12"/>
  <c r="C620" i="12"/>
  <c r="D620" i="12"/>
  <c r="E620" i="12" s="1"/>
  <c r="B620" i="12"/>
  <c r="C618" i="12"/>
  <c r="D618" i="12"/>
  <c r="E618" i="12" s="1"/>
  <c r="B618" i="12"/>
  <c r="C615" i="12"/>
  <c r="E615" i="12" s="1"/>
  <c r="D615" i="12"/>
  <c r="B615" i="12"/>
  <c r="C613" i="12"/>
  <c r="D613" i="12"/>
  <c r="E613" i="12" s="1"/>
  <c r="B613" i="12"/>
  <c r="C608" i="12"/>
  <c r="D608" i="12"/>
  <c r="E608" i="12" s="1"/>
  <c r="B608" i="12"/>
  <c r="C606" i="12"/>
  <c r="D606" i="12"/>
  <c r="B606" i="12"/>
  <c r="E395" i="12" l="1"/>
  <c r="E397" i="12"/>
  <c r="E398" i="12"/>
  <c r="E400" i="12"/>
  <c r="E402" i="12"/>
  <c r="E404" i="12"/>
  <c r="E406" i="12"/>
  <c r="E407" i="12"/>
  <c r="E408" i="12"/>
  <c r="E409" i="12"/>
  <c r="E410" i="12"/>
  <c r="E412" i="12"/>
  <c r="E413" i="12"/>
  <c r="E415" i="12"/>
  <c r="E416" i="12"/>
  <c r="E418" i="12"/>
  <c r="E419" i="12"/>
  <c r="E420" i="12"/>
  <c r="E421" i="12"/>
  <c r="E422" i="12"/>
  <c r="E423" i="12"/>
  <c r="E424" i="12"/>
  <c r="E425" i="12"/>
  <c r="E427" i="12"/>
  <c r="E429" i="12"/>
  <c r="E430" i="12"/>
  <c r="E431" i="12"/>
  <c r="E432" i="12"/>
  <c r="E433" i="12"/>
  <c r="E434" i="12"/>
  <c r="E435" i="12"/>
  <c r="E436" i="12"/>
  <c r="E438" i="12"/>
  <c r="D428" i="12"/>
  <c r="C428" i="12"/>
  <c r="E428" i="12" s="1"/>
  <c r="B428" i="12"/>
  <c r="D426" i="12"/>
  <c r="E426" i="12" s="1"/>
  <c r="C426" i="12"/>
  <c r="B426" i="12"/>
  <c r="D417" i="12"/>
  <c r="C417" i="12"/>
  <c r="B417" i="12"/>
  <c r="D414" i="12"/>
  <c r="E414" i="12" s="1"/>
  <c r="C414" i="12"/>
  <c r="B414" i="12"/>
  <c r="D411" i="12"/>
  <c r="C411" i="12"/>
  <c r="E411" i="12" s="1"/>
  <c r="B411" i="12"/>
  <c r="D405" i="12"/>
  <c r="E405" i="12" s="1"/>
  <c r="C405" i="12"/>
  <c r="B405" i="12"/>
  <c r="D403" i="12"/>
  <c r="C403" i="12"/>
  <c r="B403" i="12"/>
  <c r="D401" i="12"/>
  <c r="E401" i="12" s="1"/>
  <c r="C401" i="12"/>
  <c r="B401" i="12"/>
  <c r="D399" i="12"/>
  <c r="C399" i="12"/>
  <c r="E399" i="12" s="1"/>
  <c r="B399" i="12"/>
  <c r="D396" i="12"/>
  <c r="E396" i="12" s="1"/>
  <c r="C396" i="12"/>
  <c r="B396" i="12"/>
  <c r="B392" i="12" s="1"/>
  <c r="D394" i="12"/>
  <c r="C394" i="12"/>
  <c r="E394" i="12" s="1"/>
  <c r="B394" i="12"/>
  <c r="E500" i="12"/>
  <c r="E502" i="12"/>
  <c r="E503" i="12"/>
  <c r="E505" i="12"/>
  <c r="E507" i="12"/>
  <c r="E509" i="12"/>
  <c r="E511" i="12"/>
  <c r="E512" i="12"/>
  <c r="E513" i="12"/>
  <c r="E514" i="12"/>
  <c r="E515" i="12"/>
  <c r="E516" i="12"/>
  <c r="E517" i="12"/>
  <c r="E518" i="12"/>
  <c r="E519" i="12"/>
  <c r="E520" i="12"/>
  <c r="E521" i="12"/>
  <c r="E522" i="12"/>
  <c r="E523" i="12"/>
  <c r="E524" i="12"/>
  <c r="E525" i="12"/>
  <c r="E526" i="12"/>
  <c r="E527" i="12"/>
  <c r="E528" i="12"/>
  <c r="E530" i="12"/>
  <c r="E531" i="12"/>
  <c r="E532" i="12"/>
  <c r="E533" i="12"/>
  <c r="E534" i="12"/>
  <c r="E535" i="12"/>
  <c r="E536" i="12"/>
  <c r="E537" i="12"/>
  <c r="E538" i="12"/>
  <c r="E539" i="12"/>
  <c r="E540" i="12"/>
  <c r="E541" i="12"/>
  <c r="C529" i="12"/>
  <c r="D529" i="12"/>
  <c r="B529" i="12"/>
  <c r="C504" i="12"/>
  <c r="D504" i="12"/>
  <c r="C510" i="12"/>
  <c r="D510" i="12"/>
  <c r="B510" i="12"/>
  <c r="C508" i="12"/>
  <c r="D508" i="12"/>
  <c r="B508" i="12"/>
  <c r="C506" i="12"/>
  <c r="D506" i="12"/>
  <c r="B506" i="12"/>
  <c r="B504" i="12"/>
  <c r="C501" i="12"/>
  <c r="D501" i="12"/>
  <c r="B501" i="12"/>
  <c r="C499" i="12"/>
  <c r="D499" i="12"/>
  <c r="B499" i="12"/>
  <c r="E443" i="12"/>
  <c r="E444" i="12"/>
  <c r="E446" i="12"/>
  <c r="E447" i="12"/>
  <c r="E448" i="12"/>
  <c r="E449" i="12"/>
  <c r="E451" i="12"/>
  <c r="E453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7" i="12"/>
  <c r="E488" i="12"/>
  <c r="E489" i="12"/>
  <c r="E490" i="12"/>
  <c r="E491" i="12"/>
  <c r="E492" i="12"/>
  <c r="E493" i="12"/>
  <c r="E494" i="12"/>
  <c r="E495" i="12"/>
  <c r="D486" i="12"/>
  <c r="C486" i="12"/>
  <c r="B486" i="12"/>
  <c r="D456" i="12"/>
  <c r="C456" i="12"/>
  <c r="B456" i="12"/>
  <c r="D454" i="12"/>
  <c r="C454" i="12"/>
  <c r="B454" i="12"/>
  <c r="D452" i="12"/>
  <c r="C452" i="12"/>
  <c r="B452" i="12"/>
  <c r="D450" i="12"/>
  <c r="C450" i="12"/>
  <c r="B450" i="12"/>
  <c r="D445" i="12"/>
  <c r="C445" i="12"/>
  <c r="B445" i="12"/>
  <c r="D442" i="12"/>
  <c r="C442" i="12"/>
  <c r="B442" i="12"/>
  <c r="E279" i="12"/>
  <c r="E281" i="12"/>
  <c r="E283" i="12"/>
  <c r="E284" i="12"/>
  <c r="E285" i="12"/>
  <c r="E286" i="12"/>
  <c r="E288" i="12"/>
  <c r="E290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7" i="12"/>
  <c r="E309" i="12"/>
  <c r="E310" i="12"/>
  <c r="E311" i="12"/>
  <c r="E312" i="12"/>
  <c r="E313" i="12"/>
  <c r="E314" i="12"/>
  <c r="E315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276" i="12"/>
  <c r="E278" i="12"/>
  <c r="D316" i="12"/>
  <c r="C316" i="12"/>
  <c r="B316" i="12"/>
  <c r="D308" i="12"/>
  <c r="C308" i="12"/>
  <c r="B308" i="12"/>
  <c r="D306" i="12"/>
  <c r="C306" i="12"/>
  <c r="B306" i="12"/>
  <c r="D291" i="12"/>
  <c r="C291" i="12"/>
  <c r="B291" i="12"/>
  <c r="D289" i="12"/>
  <c r="C289" i="12"/>
  <c r="B289" i="12"/>
  <c r="D287" i="12"/>
  <c r="C287" i="12"/>
  <c r="B287" i="12"/>
  <c r="D282" i="12"/>
  <c r="C282" i="12"/>
  <c r="B282" i="12"/>
  <c r="D280" i="12"/>
  <c r="C280" i="12"/>
  <c r="B280" i="12"/>
  <c r="D277" i="12"/>
  <c r="C277" i="12"/>
  <c r="B277" i="12"/>
  <c r="D275" i="12"/>
  <c r="C275" i="12"/>
  <c r="B275" i="12"/>
  <c r="E11" i="12"/>
  <c r="E13" i="12"/>
  <c r="E14" i="12"/>
  <c r="E15" i="12"/>
  <c r="E17" i="12"/>
  <c r="E19" i="12"/>
  <c r="E20" i="12"/>
  <c r="E23" i="12"/>
  <c r="E24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4" i="12"/>
  <c r="E135" i="12"/>
  <c r="E137" i="12"/>
  <c r="E139" i="12"/>
  <c r="E140" i="12"/>
  <c r="E141" i="12"/>
  <c r="E142" i="12"/>
  <c r="E143" i="12"/>
  <c r="E144" i="12"/>
  <c r="E145" i="12"/>
  <c r="E146" i="12"/>
  <c r="E147" i="12"/>
  <c r="E149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C150" i="12"/>
  <c r="D150" i="12"/>
  <c r="B150" i="12"/>
  <c r="C148" i="12"/>
  <c r="D148" i="12"/>
  <c r="B148" i="12"/>
  <c r="C138" i="12"/>
  <c r="D138" i="12"/>
  <c r="B138" i="12"/>
  <c r="C136" i="12"/>
  <c r="D136" i="12"/>
  <c r="B136" i="12"/>
  <c r="C133" i="12"/>
  <c r="D133" i="12"/>
  <c r="B133" i="12"/>
  <c r="C119" i="12"/>
  <c r="D119" i="12"/>
  <c r="B119" i="12"/>
  <c r="C22" i="12"/>
  <c r="D22" i="12"/>
  <c r="B22" i="12"/>
  <c r="C18" i="12"/>
  <c r="D18" i="12"/>
  <c r="B18" i="12"/>
  <c r="C16" i="12"/>
  <c r="D16" i="12"/>
  <c r="B16" i="12"/>
  <c r="C12" i="12"/>
  <c r="D12" i="12"/>
  <c r="B12" i="12"/>
  <c r="C10" i="12"/>
  <c r="D10" i="12"/>
  <c r="B10" i="12"/>
  <c r="D392" i="12" l="1"/>
  <c r="E403" i="12"/>
  <c r="E417" i="12"/>
  <c r="E445" i="12"/>
  <c r="E510" i="12"/>
  <c r="B497" i="12"/>
  <c r="E501" i="12"/>
  <c r="E506" i="12"/>
  <c r="E508" i="12"/>
  <c r="E504" i="12"/>
  <c r="E529" i="12"/>
  <c r="C392" i="12"/>
  <c r="C440" i="12"/>
  <c r="C497" i="12"/>
  <c r="D440" i="12"/>
  <c r="E16" i="12"/>
  <c r="E119" i="12"/>
  <c r="E148" i="12"/>
  <c r="B440" i="12"/>
  <c r="E450" i="12"/>
  <c r="E486" i="12"/>
  <c r="D497" i="12"/>
  <c r="E452" i="12"/>
  <c r="E456" i="12"/>
  <c r="E499" i="12"/>
  <c r="E442" i="12"/>
  <c r="E287" i="12"/>
  <c r="E18" i="12"/>
  <c r="E133" i="12"/>
  <c r="E282" i="12"/>
  <c r="E306" i="12"/>
  <c r="C8" i="12"/>
  <c r="B273" i="12"/>
  <c r="C273" i="12"/>
  <c r="E275" i="12"/>
  <c r="E277" i="12"/>
  <c r="E308" i="12"/>
  <c r="E150" i="12"/>
  <c r="E280" i="12"/>
  <c r="E291" i="12"/>
  <c r="E289" i="12"/>
  <c r="E316" i="12"/>
  <c r="D273" i="12"/>
  <c r="B8" i="12"/>
  <c r="E12" i="12"/>
  <c r="E25" i="12"/>
  <c r="E10" i="12"/>
  <c r="E22" i="12"/>
  <c r="E136" i="12"/>
  <c r="E138" i="12"/>
  <c r="D8" i="12"/>
  <c r="E169" i="12"/>
  <c r="E171" i="12"/>
  <c r="E172" i="12"/>
  <c r="E173" i="12"/>
  <c r="E175" i="12"/>
  <c r="E177" i="12"/>
  <c r="E180" i="12"/>
  <c r="E181" i="12"/>
  <c r="E184" i="12"/>
  <c r="E185" i="12"/>
  <c r="E186" i="12"/>
  <c r="E187" i="12"/>
  <c r="E188" i="12"/>
  <c r="E189" i="12"/>
  <c r="E190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9" i="12"/>
  <c r="E220" i="12"/>
  <c r="E221" i="12"/>
  <c r="E222" i="12"/>
  <c r="E223" i="12"/>
  <c r="E224" i="12"/>
  <c r="E225" i="12"/>
  <c r="E226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5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D256" i="12"/>
  <c r="C256" i="12"/>
  <c r="B256" i="12"/>
  <c r="D254" i="12"/>
  <c r="C254" i="12"/>
  <c r="B254" i="12"/>
  <c r="D227" i="12"/>
  <c r="C227" i="12"/>
  <c r="B227" i="12"/>
  <c r="D218" i="12"/>
  <c r="C218" i="12"/>
  <c r="B218" i="12"/>
  <c r="D191" i="12"/>
  <c r="C191" i="12"/>
  <c r="B191" i="12"/>
  <c r="D183" i="12"/>
  <c r="C183" i="12"/>
  <c r="B183" i="12"/>
  <c r="D178" i="12"/>
  <c r="C178" i="12"/>
  <c r="B178" i="12"/>
  <c r="D176" i="12"/>
  <c r="C176" i="12"/>
  <c r="B176" i="12"/>
  <c r="D174" i="12"/>
  <c r="C174" i="12"/>
  <c r="B174" i="12"/>
  <c r="D170" i="12"/>
  <c r="C170" i="12"/>
  <c r="B170" i="12"/>
  <c r="D168" i="12"/>
  <c r="C168" i="12"/>
  <c r="B168" i="12"/>
  <c r="E546" i="12"/>
  <c r="E548" i="12"/>
  <c r="E550" i="12"/>
  <c r="E551" i="12"/>
  <c r="E553" i="12"/>
  <c r="E555" i="12"/>
  <c r="E556" i="12"/>
  <c r="E557" i="12"/>
  <c r="E558" i="12"/>
  <c r="E559" i="12"/>
  <c r="E560" i="12"/>
  <c r="E562" i="12"/>
  <c r="E563" i="12"/>
  <c r="E564" i="12"/>
  <c r="E565" i="12"/>
  <c r="E566" i="12"/>
  <c r="E567" i="12"/>
  <c r="E568" i="12"/>
  <c r="E569" i="12"/>
  <c r="C561" i="12"/>
  <c r="D561" i="12"/>
  <c r="B561" i="12"/>
  <c r="C554" i="12"/>
  <c r="D554" i="12"/>
  <c r="B554" i="12"/>
  <c r="C552" i="12"/>
  <c r="D552" i="12"/>
  <c r="B552" i="12"/>
  <c r="C549" i="12"/>
  <c r="D549" i="12"/>
  <c r="B549" i="12"/>
  <c r="C547" i="12"/>
  <c r="D547" i="12"/>
  <c r="B547" i="12"/>
  <c r="C545" i="12"/>
  <c r="D545" i="12"/>
  <c r="B545" i="12"/>
  <c r="E592" i="12"/>
  <c r="E593" i="12"/>
  <c r="E595" i="12"/>
  <c r="E596" i="12"/>
  <c r="E597" i="12"/>
  <c r="E598" i="12"/>
  <c r="E599" i="12"/>
  <c r="E600" i="12"/>
  <c r="E601" i="12"/>
  <c r="E602" i="12"/>
  <c r="C594" i="12"/>
  <c r="D594" i="12"/>
  <c r="B594" i="12"/>
  <c r="C591" i="12"/>
  <c r="D591" i="12"/>
  <c r="B591" i="12"/>
  <c r="E334" i="12"/>
  <c r="E336" i="12"/>
  <c r="E337" i="12"/>
  <c r="E339" i="12"/>
  <c r="E341" i="12"/>
  <c r="E343" i="12"/>
  <c r="E345" i="12"/>
  <c r="E346" i="12"/>
  <c r="E348" i="12"/>
  <c r="E349" i="12"/>
  <c r="E351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80" i="12"/>
  <c r="E381" i="12"/>
  <c r="E382" i="12"/>
  <c r="E383" i="12"/>
  <c r="E384" i="12"/>
  <c r="E385" i="12"/>
  <c r="E386" i="12"/>
  <c r="E387" i="12"/>
  <c r="E388" i="12"/>
  <c r="E389" i="12"/>
  <c r="E390" i="12"/>
  <c r="C352" i="12"/>
  <c r="D352" i="12"/>
  <c r="B352" i="12"/>
  <c r="C350" i="12"/>
  <c r="D350" i="12"/>
  <c r="B350" i="12"/>
  <c r="C347" i="12"/>
  <c r="D347" i="12"/>
  <c r="B347" i="12"/>
  <c r="C344" i="12"/>
  <c r="D344" i="12"/>
  <c r="B344" i="12"/>
  <c r="C342" i="12"/>
  <c r="D342" i="12"/>
  <c r="B342" i="12"/>
  <c r="C340" i="12"/>
  <c r="D340" i="12"/>
  <c r="B340" i="12"/>
  <c r="C338" i="12"/>
  <c r="D338" i="12"/>
  <c r="B338" i="12"/>
  <c r="C335" i="12"/>
  <c r="D335" i="12"/>
  <c r="B335" i="12"/>
  <c r="C333" i="12"/>
  <c r="D333" i="12"/>
  <c r="B333" i="12"/>
  <c r="D580" i="12"/>
  <c r="C580" i="12"/>
  <c r="B580" i="12"/>
  <c r="C573" i="12"/>
  <c r="D573" i="12"/>
  <c r="B573" i="12"/>
  <c r="E574" i="12"/>
  <c r="E575" i="12"/>
  <c r="E576" i="12"/>
  <c r="E577" i="12"/>
  <c r="E578" i="12"/>
  <c r="E579" i="12"/>
  <c r="E581" i="12"/>
  <c r="E582" i="12"/>
  <c r="E583" i="12"/>
  <c r="E584" i="12"/>
  <c r="E585" i="12"/>
  <c r="E586" i="12"/>
  <c r="E587" i="12"/>
  <c r="E335" i="12" l="1"/>
  <c r="E344" i="12"/>
  <c r="E379" i="12"/>
  <c r="E545" i="12"/>
  <c r="E552" i="12"/>
  <c r="E554" i="12"/>
  <c r="E170" i="12"/>
  <c r="E183" i="12"/>
  <c r="E254" i="12"/>
  <c r="E176" i="12"/>
  <c r="E227" i="12"/>
  <c r="E178" i="12"/>
  <c r="E168" i="12"/>
  <c r="E218" i="12"/>
  <c r="E174" i="12"/>
  <c r="E191" i="12"/>
  <c r="E256" i="12"/>
  <c r="E547" i="12"/>
  <c r="E591" i="12"/>
  <c r="C571" i="12"/>
  <c r="C331" i="12"/>
  <c r="C630" i="12" s="1"/>
  <c r="E340" i="12"/>
  <c r="E342" i="12"/>
  <c r="E350" i="12"/>
  <c r="E352" i="12"/>
  <c r="B589" i="12"/>
  <c r="E594" i="12"/>
  <c r="E549" i="12"/>
  <c r="C589" i="12"/>
  <c r="E561" i="12"/>
  <c r="D589" i="12"/>
  <c r="E333" i="12"/>
  <c r="D331" i="12"/>
  <c r="D630" i="12" s="1"/>
  <c r="E573" i="12"/>
  <c r="E580" i="12"/>
  <c r="E338" i="12"/>
  <c r="E347" i="12"/>
  <c r="B331" i="12"/>
  <c r="B630" i="12" s="1"/>
  <c r="B571" i="12"/>
  <c r="D571" i="12"/>
  <c r="E166" i="12" l="1"/>
  <c r="E571" i="12"/>
  <c r="E497" i="12"/>
  <c r="E440" i="12"/>
  <c r="E604" i="12"/>
  <c r="E8" i="12"/>
  <c r="E392" i="12"/>
  <c r="E331" i="12"/>
  <c r="E543" i="12"/>
  <c r="E273" i="12"/>
  <c r="E589" i="12"/>
  <c r="E630" i="12" l="1"/>
</calcChain>
</file>

<file path=xl/sharedStrings.xml><?xml version="1.0" encoding="utf-8"?>
<sst xmlns="http://schemas.openxmlformats.org/spreadsheetml/2006/main" count="611" uniqueCount="458">
  <si>
    <t>(A)</t>
  </si>
  <si>
    <t>(B)</t>
  </si>
  <si>
    <t>Previdência de Inativos e Pensionistas da União</t>
  </si>
  <si>
    <t>Pagamento de Aposentadorias e Pensões - Servidores Civis</t>
  </si>
  <si>
    <t>Operações Especiais: Cumprimento de Sentenças Judiciais</t>
  </si>
  <si>
    <t>Operações Especiais: Serviço da Dívida Externa (Juros e Amortizações)</t>
  </si>
  <si>
    <t>Operações Especiais: Outros Encargos Especiais</t>
  </si>
  <si>
    <t>Operações Especiais: Gestão da Participação em Organismos Internacionais</t>
  </si>
  <si>
    <t>Contribuição à Aliança Global para Vacinas e Imunização - GAVI</t>
  </si>
  <si>
    <t>Aperfeiçoamento do Sistema Único de Saúde (SUS)</t>
  </si>
  <si>
    <t>Estruturação de Laboratórios de Pesquisas Biomédicas</t>
  </si>
  <si>
    <t>Construção e Ampliação de Unidades Básicas de Saúde - UBS</t>
  </si>
  <si>
    <t>Construção do Centro de Documentação e História da Saúde</t>
  </si>
  <si>
    <t>Funcionamento do Conselho Nacional de Saúde</t>
  </si>
  <si>
    <t>Piso de Atenção Básica Variável - Saúde da Família</t>
  </si>
  <si>
    <t>Organização dos Serviços de Assistência Farmacêutica no SUS</t>
  </si>
  <si>
    <t>Atenção Especializada em Saúde Mental</t>
  </si>
  <si>
    <t xml:space="preserve">Qualificar a Incorporação de Tecnologias de Saúde no Âmbito do </t>
  </si>
  <si>
    <t>Apoio ao Sistema de Ética em Pesquisa com Seres Humanos</t>
  </si>
  <si>
    <t>Apoio ao Uso de Plantas Medicinais e Fitoterápicos no SUS</t>
  </si>
  <si>
    <t>Operação do Canal Saúde</t>
  </si>
  <si>
    <t>Atuação Internacional do Ministério da Saúde</t>
  </si>
  <si>
    <t>Implantação e Manutenção da Força Nacional de Saúde</t>
  </si>
  <si>
    <t>Apoio à Implementação da Rede Cegonha</t>
  </si>
  <si>
    <t>Operacionalização do Sistema Nacional de Transplantes</t>
  </si>
  <si>
    <t>Educação e Formação em Saúde</t>
  </si>
  <si>
    <t>Implementação de Políticas de Atenção à Saúde</t>
  </si>
  <si>
    <t>Sistema Nacional de Vigilância em Saúde</t>
  </si>
  <si>
    <t>Implantação das Academias da Saúde</t>
  </si>
  <si>
    <t>Pesquisa e Desenvolvimento nas Organizações Sociais</t>
  </si>
  <si>
    <t>Atenção aos Pacientes Portadores de Doenças Hematológicas</t>
  </si>
  <si>
    <t>Qualificação da Regulação e Fiscalização da Saúde Suplementar</t>
  </si>
  <si>
    <t>Apoio à Manutenção de Unidades de Saúde</t>
  </si>
  <si>
    <t>Publicidade de Utilidade Pública</t>
  </si>
  <si>
    <t>Pesquisa em Saúde e Avaliação de Novas Tecnologias para o SUS</t>
  </si>
  <si>
    <t>Análise da Qualidade de Produtos e Insumos de Saúde</t>
  </si>
  <si>
    <t>Implementação de Políticas de Atenção à Saúde da Pessoa Idosa</t>
  </si>
  <si>
    <t>Ouvidoria Nacional de Saúde</t>
  </si>
  <si>
    <t>Estruturação dos Serviços de Hematologia e Hemoterapia</t>
  </si>
  <si>
    <t>Pesquisa e Desenvolvimento Tecnológico em Saúde</t>
  </si>
  <si>
    <t>Serviço Laboratorial de Referência para o Controle de Doenças</t>
  </si>
  <si>
    <t>Estruturação de Unidades de Atenção Especializada em Saúde</t>
  </si>
  <si>
    <t>Expansão e Consolidação da Estratégia de Saúde da Família</t>
  </si>
  <si>
    <t>Piso de Atenção Básica Fixo</t>
  </si>
  <si>
    <t>Estruturação da Rede de Serviços de Atenção Básica de Saúde</t>
  </si>
  <si>
    <t>Auditoria do Sistema Único de Saúde</t>
  </si>
  <si>
    <t>Sistema de Informação para Saúde Suplementar</t>
  </si>
  <si>
    <t>Alimentação e Nutrição para a Saúde</t>
  </si>
  <si>
    <t>Implementação da Política Nacional de Humanização - PNH</t>
  </si>
  <si>
    <t>Monitoramento e Avaliação da Gestão do SUS</t>
  </si>
  <si>
    <t>Serviço de Atendimento Móvel de Urgência - Samu 192</t>
  </si>
  <si>
    <t>Desenvolvimento Produtivo</t>
  </si>
  <si>
    <t>Construção do Centro de Processamento Final de Imunobiológicos</t>
  </si>
  <si>
    <t>Construção do Centro de Pesquisa da Fiocruz em Teresina/PI</t>
  </si>
  <si>
    <t>Apoio à Modernização do Parque Produtivo Industrial da Saúde</t>
  </si>
  <si>
    <t>Produção de Fármacos, Medicamentos e Fitoterápicos</t>
  </si>
  <si>
    <t>Modernização de Unidades de Saúde da Fundação Oswaldo Cruz</t>
  </si>
  <si>
    <t>Inovação e Produção de Insumos Estratégicos para a Saúde</t>
  </si>
  <si>
    <t>Proteção e Promoção dos Direitos dos Povos Indígenas</t>
  </si>
  <si>
    <t>Promoção, Proteção e Recuperação da Saúde Indígena</t>
  </si>
  <si>
    <t>Resíduos Sólidos</t>
  </si>
  <si>
    <t>Implementação de Projetos de Coleta e Reciclagem de Materiais</t>
  </si>
  <si>
    <t>Saneamento Básico</t>
  </si>
  <si>
    <t>Segurança Alimentar e Nutricional</t>
  </si>
  <si>
    <t>Segurança Alimentar e Nutricional na Saúde</t>
  </si>
  <si>
    <t>Programa de Gestão e Manutenção do Ministério da Saúde</t>
  </si>
  <si>
    <t>Administração da Unidade</t>
  </si>
  <si>
    <t>Auxílio-Transporte aos Servidores Civis, Empregados e Militares</t>
  </si>
  <si>
    <t>Auxílio-Alimentação aos Servidores Civis, Empregados e Militares</t>
  </si>
  <si>
    <t>Pagamento de Pessoal Ativo da União</t>
  </si>
  <si>
    <t>Apoio Institucional para Aprimoramento do SUS</t>
  </si>
  <si>
    <t>Residência de Profissionais de Saúde - SUS</t>
  </si>
  <si>
    <t>Operações Especiais: Serviço da Dívida Interna (Juros e Amortizações)</t>
  </si>
  <si>
    <t>Educação Básica</t>
  </si>
  <si>
    <t>Concessão de Bolsas de Apoio à Educação Básica</t>
  </si>
  <si>
    <t>Apoio ao Desenvolvimento da Educação Básica</t>
  </si>
  <si>
    <t>Dinheiro Direto na Escola para a Educação Básica</t>
  </si>
  <si>
    <t>Concessão de Bolsa para Equipes de Alfabetização</t>
  </si>
  <si>
    <t>Apoio ao Transporte Escolar na Educação Básica</t>
  </si>
  <si>
    <t>Concessão de Auxílio-Financeiro</t>
  </si>
  <si>
    <t>Implantação de Escolas para Educação Infantil</t>
  </si>
  <si>
    <t>Implantação e Adequação de Estruturas Esportivas Escolares</t>
  </si>
  <si>
    <t>Funcionamento das Instituições Federais de Educação Básica</t>
  </si>
  <si>
    <t>Exames e Avaliações da Educação Básica</t>
  </si>
  <si>
    <t>Infraestrutura para a Educação Básica</t>
  </si>
  <si>
    <t>Certames e Tecnologias Educacionais</t>
  </si>
  <si>
    <t>Gestão Educacional e Articulação com os Sistemas de Ensino</t>
  </si>
  <si>
    <t>Apoio à Manutenção da Educação Infantil</t>
  </si>
  <si>
    <t>Elevação da Escolaridade e Qualificação Profissional - ProJovem</t>
  </si>
  <si>
    <t>Censo Escolar da Educação Básica</t>
  </si>
  <si>
    <t>Apoio à Alimentação Escolar na Educação Básica (PNAE)</t>
  </si>
  <si>
    <t>Apoio à Alfabetização e à Educação de Jovens e Adultos</t>
  </si>
  <si>
    <t>Educação Profissional e Tecnológica</t>
  </si>
  <si>
    <t>Apoio à Formação Profissional, Científica e Tecnológica</t>
  </si>
  <si>
    <t>Assistência ao Estudante da Educação Profissional e Tecnológica</t>
  </si>
  <si>
    <t>Educação Profissional e Tecnológica a Distância</t>
  </si>
  <si>
    <t>Educação Superior - Graduação, Pós-Graduação, Ensino, Pesquisa e Extensão</t>
  </si>
  <si>
    <t>Apoio a Entidades de Ensino Superior Não Federais</t>
  </si>
  <si>
    <t>Concessão de Bolsas de Estudos</t>
  </si>
  <si>
    <t>Concessão de Bolsa-Permanência no Ensino Superior</t>
  </si>
  <si>
    <t>Implantação da Universidade Federal do Oeste do Pará - UFOPA</t>
  </si>
  <si>
    <t>Implantação da Universidade Federal da Fronteira Sul - UFFS</t>
  </si>
  <si>
    <t>Construção Física do Hospital de Clínicas de Porto Alegre</t>
  </si>
  <si>
    <t>Construção dos Prédios do Hospital da UFJF</t>
  </si>
  <si>
    <t>Implantação da Universidade Federal do Oeste da Bahia - UFOB</t>
  </si>
  <si>
    <t>Implantação da Universidade Federal do Cariri - UFCA</t>
  </si>
  <si>
    <t>Implantação da Universidade Federal do Sul da Bahia - UFESBA</t>
  </si>
  <si>
    <t>Funcionamento de Instituições Federais de Ensino Superior</t>
  </si>
  <si>
    <t>Avaliação da Educação Superior e da Pós-Graduação</t>
  </si>
  <si>
    <t>Acesso à Informação Científica e Tecnológica</t>
  </si>
  <si>
    <t>Assistência ao Estudante de Ensino Superior</t>
  </si>
  <si>
    <t>Apoio à Residência em Saúde</t>
  </si>
  <si>
    <t>Funcionamento e Gestão de Instituições Hospitalares Federais</t>
  </si>
  <si>
    <t>Universidade Aberta e a Distância</t>
  </si>
  <si>
    <t>Censo da Educação Superior</t>
  </si>
  <si>
    <t>Programa de Gestão e Manutenção do Ministério da Educação</t>
  </si>
  <si>
    <t>Gerenciamento das Políticas de Educação</t>
  </si>
  <si>
    <t>Estudos e Pesquisas Educacionais e Socioeducativas</t>
  </si>
  <si>
    <t>Promoção de Cursos para o Desenvolvimento Local Sustentável</t>
  </si>
  <si>
    <t>Liquidado</t>
  </si>
  <si>
    <t>Cumprimento de Sentença Judicial Transitada em Julgado (Precatórios)</t>
  </si>
  <si>
    <t>Contribuição da União, de suas Autarquias e Fundações para o Custeio do Regime de Previdência dos Servidores Públicos Federais decorrente do Pagamento de Precatórios e Requisições de Pequeno Valor</t>
  </si>
  <si>
    <t>Operações Especiais: Financiamentos com Retorno</t>
  </si>
  <si>
    <t>Financiamento de Programas de Desenvolvimento Econômico a Cargo do BNDES</t>
  </si>
  <si>
    <t>Pensões Decorrentes de Legislação Especial e/ou Decisões Judiciais</t>
  </si>
  <si>
    <t>Reserva de Contingência</t>
  </si>
  <si>
    <t>Reserva de Contingência - Financeira</t>
  </si>
  <si>
    <t>Desenvolvimento Regional, Territorial Sustentável e Economia Solidária</t>
  </si>
  <si>
    <t>Fomento e Fortalecimento de Empreendimento Econômicos Solidários e suas Redes de Cooperação</t>
  </si>
  <si>
    <t>Fortalecimento da Institucionalização da Política Nacional de Economia Solidária</t>
  </si>
  <si>
    <t>Autonomia e Emancipação da Juventude</t>
  </si>
  <si>
    <t>Fomento para a Organização e o Desenvolvimento de Cooperativas Atuantes com Resíduos Sólidos</t>
  </si>
  <si>
    <t>Trabalho, Emprego e Renda</t>
  </si>
  <si>
    <t>Bolsa de Qualificação Profissional para Trabalhador com Contrato de Trabalho Suspenso</t>
  </si>
  <si>
    <t>Abono Salarial</t>
  </si>
  <si>
    <t>Pagamento do Seguro-Desemprego</t>
  </si>
  <si>
    <t>Pagamento do Seguro-Desemprego ao Pescador Artesanal</t>
  </si>
  <si>
    <t>Pagamento do Seguro-Desemprego ao Trabalhador Doméstico</t>
  </si>
  <si>
    <t>Pagamento do Seguro-Desemprego ao Trabalhador Resgatado de Condição Análoga à de Escravo</t>
  </si>
  <si>
    <t>Manutenção, Modernização e Ampliação da Rede de Atendimento do Programa do Seguro-Desemprego no Âmbito do Sistema Nacional de Emprego - Sine</t>
  </si>
  <si>
    <t>Monitoramento, Supervisão e Avaliação das Ações do Sistema Público de Emprego, Trabalho e Renda</t>
  </si>
  <si>
    <t>Fiscalização de Obrigações Trabalhistas e Inspeção em Segurança e Saúde no Trabalho</t>
  </si>
  <si>
    <t>Democratização das Relações de Trabalho</t>
  </si>
  <si>
    <t>Produção e Difusão de Conhecimentos para a Promoção de Políticas Públicas em Segurança e Saúde no Trabalho</t>
  </si>
  <si>
    <t>Cadastros Públicos na Área de Trabalho e Emprego</t>
  </si>
  <si>
    <t>Estudos, Pesquisas e Geração de Informações sobre Trabalho, Emprego e Renda</t>
  </si>
  <si>
    <t>Qualificação Social e Profissional de Trabalhadores</t>
  </si>
  <si>
    <t>Apoio Operacional ao Pagamento do Seguro-Desemprego e do Abono Salarial</t>
  </si>
  <si>
    <t>Identificação da População por meio da Carteira de Trabalho e Previdência Social - CTPS</t>
  </si>
  <si>
    <t>Formulação, Articulação e Execução da Política Laboral de Imigração e Emigração.</t>
  </si>
  <si>
    <t>Fomento ao Desenvolvimento de Instituições de Microcrédito.</t>
  </si>
  <si>
    <t>Gestão Participativa do Fundo de Amparo ao Trabalhador - FAT</t>
  </si>
  <si>
    <t>Agenda Nacional de Trabalho Decente</t>
  </si>
  <si>
    <t>Classificação Brasileira de Ocupações - CBO</t>
  </si>
  <si>
    <t>Sistema de Integração das Ações de Emprego, Trabalho e Renda</t>
  </si>
  <si>
    <t>Sistema de Informações sobre a Inspeção do Trabalho - SFIT</t>
  </si>
  <si>
    <t>Aquisição de Unidades Móveis de Atendimento ao Trabalhador</t>
  </si>
  <si>
    <t>Controle, Monitoramento e Avaliação das Aplicações dos Depósitos Especiais do Fundo de Amparo ao Trabalhador – FAT</t>
  </si>
  <si>
    <t>Centro de Referência do Trabalho no Brasil</t>
  </si>
  <si>
    <t>Programa de Gestão e Manutenção do Ministério do Trabalho e Emprego</t>
  </si>
  <si>
    <t>Benefícios Assistenciais decorrentes do Auxílio-Funeral e Natalidade</t>
  </si>
  <si>
    <t>Contribuição da União, de suas Autarquias e Fundações para o Custeio do Regime de Previdência dos Servidores Públicos Federais</t>
  </si>
  <si>
    <t>Assistência Médica e Odontológica aos Servidores Civis, Empregados, Militares e seus Dependentes</t>
  </si>
  <si>
    <t>Assistência Pré-Escolar aos Dependentes dos Servidores Civis, Empregados e Militares</t>
  </si>
  <si>
    <t>Fomento ao Desenvolvimento de Micro, Pequenas e Empresas de Médio Porte</t>
  </si>
  <si>
    <t>Funcionamento das Unidades Descentralizadas</t>
  </si>
  <si>
    <t>Complementação de Aposentadorias e Pensões da RFFSA</t>
  </si>
  <si>
    <t>Reserva de Contingência Fiscal - Primária</t>
  </si>
  <si>
    <t>Previdência Social</t>
  </si>
  <si>
    <t>Compensação Previdenciária</t>
  </si>
  <si>
    <t>Benefícios Previdenciários Urbanos</t>
  </si>
  <si>
    <t>Benefícios Previdenciários Rurais</t>
  </si>
  <si>
    <t>Instalação de Unidades de Funcionamento do INSS</t>
  </si>
  <si>
    <t>Funcionamento do Conselho de Recursos da Previdência Social</t>
  </si>
  <si>
    <t>Funcionamento dos Escritórios Regionais da PREVIC</t>
  </si>
  <si>
    <t>Educação Previdenciária e Financeira</t>
  </si>
  <si>
    <t>Gestão da Informação Corporativa na Previdência Social</t>
  </si>
  <si>
    <t>Sistema Nacional de Informações de Registro Civil - SIRC</t>
  </si>
  <si>
    <t>Assistência Técnica aos Regimes Próprios de Previdência</t>
  </si>
  <si>
    <t>Auditoria nos Regimes Próprios dos Servidores Públicos</t>
  </si>
  <si>
    <t>Defesa Judicial da Previdência Social Básica</t>
  </si>
  <si>
    <t>Gestão da Melhoria Contínua</t>
  </si>
  <si>
    <t>Gestão de Cadastros para a Previdência Social</t>
  </si>
  <si>
    <t>Serviço de Reabilitação Profissional</t>
  </si>
  <si>
    <t>Serviços de Ouvidoria aos Usuários da Previdência Social</t>
  </si>
  <si>
    <t>Reconhecimento de Direitos de Benefícios Previdenciários</t>
  </si>
  <si>
    <t>Fiscalização das Entidades de Previdência Complementar</t>
  </si>
  <si>
    <t>Previdência Eletrônica</t>
  </si>
  <si>
    <t>Desimobilização de Imóveis Não-operacionais do INSS</t>
  </si>
  <si>
    <t>Reformas e Adaptações das Unidades do INSS</t>
  </si>
  <si>
    <t>Programa de Gestão e Manutenção do Ministério da Previdência Social</t>
  </si>
  <si>
    <t>Bolsa Família</t>
  </si>
  <si>
    <t>Apoio à Manutenção da Educação Infantil (MDS)</t>
  </si>
  <si>
    <t>Fortalecimento do Sistema Único de Assistência Social (SUAS)</t>
  </si>
  <si>
    <t>Renda Mensal Vitalícia por Idade</t>
  </si>
  <si>
    <t>Renda Mensal Vitalícia por Invalidez</t>
  </si>
  <si>
    <t>Ações Complementares de Proteção Social Básica</t>
  </si>
  <si>
    <t>Serviços de Proteção Social Básica</t>
  </si>
  <si>
    <t>Serviços de Proteção Social Especial de Média Complexidade</t>
  </si>
  <si>
    <t>Serviços de Proteção Social Especial de Alta Complexidade</t>
  </si>
  <si>
    <t>Estruturação da Rede de Serviços de Proteção Social Básica</t>
  </si>
  <si>
    <t>Estruturação da Rede de Serviços de Proteção Social Especial</t>
  </si>
  <si>
    <t>Funcionamento dos Conselhos de Assistência Social</t>
  </si>
  <si>
    <t>Promoção dos Direitos de Crianças e Adolescentes</t>
  </si>
  <si>
    <t>Educação Alimentar e Nutricional</t>
  </si>
  <si>
    <t>Distribuição de Alimentos a Grupos Populacionais Específicos</t>
  </si>
  <si>
    <t>Aquisição de Alimentos Provenientes da Agricultura Familiar</t>
  </si>
  <si>
    <t>Programa de Gestão e Manutenção do Ministério do Desenvolvimento Social e Combate à Fome</t>
  </si>
  <si>
    <t>Ouvidoria Geral do Desenvolvimento Social e Combate à Fome</t>
  </si>
  <si>
    <t>Ciência, Tecnologia e Inovação</t>
  </si>
  <si>
    <t>Cultura: Preservação, Promoção e Acesso</t>
  </si>
  <si>
    <t>Cinema da Cidade - Fundo Setorial do Audiovisual</t>
  </si>
  <si>
    <t>Implantação do Canal de Cultura</t>
  </si>
  <si>
    <t>Ações Integradas de Cultura e Educação</t>
  </si>
  <si>
    <t>Promoção e Fomento à Cultura Brasileira</t>
  </si>
  <si>
    <t>Formulação e Gestão da Política Cultural</t>
  </si>
  <si>
    <t>Preservação de Bens e Acervos Culturais</t>
  </si>
  <si>
    <t>Fomento ao Setor Audiovisual (Medida Provisória n.º 2.228-1/2001)</t>
  </si>
  <si>
    <t>Fiscalização e Regulamentação do Setor Audiovisual</t>
  </si>
  <si>
    <t>Produção e Difusão de Conhecimento na Área Cultural</t>
  </si>
  <si>
    <t>Funcionamento de Espaços e Equipamentos Culturais</t>
  </si>
  <si>
    <t>Preservação do Patrimônio Cultural das Cidades Históricas</t>
  </si>
  <si>
    <t>Programa de Gestão e Manutenção do Ministério da Cultura</t>
  </si>
  <si>
    <t>Contribuição ao Instituto Histórico e Geográfico Brasileiro</t>
  </si>
  <si>
    <t>Agricultura Familiar</t>
  </si>
  <si>
    <t>Contribuição ao Fundo Garantia-Safra (Lei nº 10.420, de 2002)</t>
  </si>
  <si>
    <t>Assistência Técnica e Extensão Rural para Agricultura Familiar</t>
  </si>
  <si>
    <t>Assistência Técnica e Extensão Rural para Reforma Agrária</t>
  </si>
  <si>
    <t>Promoção e Fortalecimento da Agricultura Familiar</t>
  </si>
  <si>
    <t>Apoio ao Desenvolvimento Sustentável de Territórios Rurais</t>
  </si>
  <si>
    <t>Enfrentamento ao Racismo e Promoção da Igualdade Racial</t>
  </si>
  <si>
    <t>Reconhecimento e Indenização de Territórios Quilombolas</t>
  </si>
  <si>
    <t>Reforma Agrária e Ordenamento da Estrutura Fundiária</t>
  </si>
  <si>
    <t>Gerenciamento e Fiscalização do Cadastro Rural</t>
  </si>
  <si>
    <t>Assistência Social e Pacificação no Campo</t>
  </si>
  <si>
    <t>Promoção da Educação no Campo</t>
  </si>
  <si>
    <t>Organização da Estrutura Fundiária</t>
  </si>
  <si>
    <t>Desenvolvimento de Assentamentos Rurais</t>
  </si>
  <si>
    <t>Aquisição de Alimentos da Agricultura Familiar - PAA</t>
  </si>
  <si>
    <t>Programa de Gestão e Manutenção do Ministério do Desenvolvimento Agrário</t>
  </si>
  <si>
    <t>Pagamento de Indenização a Vítimas de Violação das Obrigações Contraídas pela União por Meio da Adesão a Tratados Internacionais de Proteção dos Direitos Humanos</t>
  </si>
  <si>
    <t>Construção, Reforma, Equipagem e Ampliação de Unidades de Atendimento Especializado a Crianças e Adolescentes</t>
  </si>
  <si>
    <t>Promoção, Defesa e Proteção dos Direitos da Criança e do Adolescente</t>
  </si>
  <si>
    <t>Promoção dos Direitos de Pessoas com Deficiência</t>
  </si>
  <si>
    <t>Promoção e Defesa dos Direitos da Pessoa com Deficiência</t>
  </si>
  <si>
    <t>Promoção e Defesa dos Direitos Humanos</t>
  </si>
  <si>
    <t>Pagamento de Indenização a Familiares de Mortos e Desaparecidos em Razão da Participação em Atividades Políticas (Lei nº 9.140, de 1995)</t>
  </si>
  <si>
    <t>Proteção a Pessoas Ameaçadas</t>
  </si>
  <si>
    <t>Disque Direitos Humanos</t>
  </si>
  <si>
    <t>Promoção e Defesa dos Direitos de Lésbicas, Gays, Bissexuais, Travestis e Transexuais</t>
  </si>
  <si>
    <t>Promoção e Defesa dos Direitos da Pessoa Idosa</t>
  </si>
  <si>
    <t>Programa de Gestão e Manutenção da Secretaria de Direitos Humanos</t>
  </si>
  <si>
    <t>Política para as Mulheres: Promoção da Autonomia e Enfrentamento à Violência</t>
  </si>
  <si>
    <t>Construção da Casa da Mulher Brasileira</t>
  </si>
  <si>
    <t>Promoção de Políticas de Igualdade e de Direitos das Mulheres</t>
  </si>
  <si>
    <t>Atendimento às Mulheres em Situação de Violência</t>
  </si>
  <si>
    <t>Central de Atendimento à Mulher - Ligue 180</t>
  </si>
  <si>
    <t>Incentivo a Políticas de Autonomia das Mulheres</t>
  </si>
  <si>
    <t>Programa de Gestão e Manutenção da Secretaria de Políticas para as Mulheres</t>
  </si>
  <si>
    <t>Fomento a Ações Afirmativas e Outras Iniciativas para o Enfrentamento ao Racismo e a Promoção da Igualdade Racial</t>
  </si>
  <si>
    <t>Fomento ao Desenvolvimento Local para Comunidades Remanescentes de Quilombos e Outras Comunidades Tradicionais</t>
  </si>
  <si>
    <t>Programa de Gestão e Manutenção da Secretaria de Políticas de Promoção da Igualdade Racial</t>
  </si>
  <si>
    <t>Execução Orçamentária dos Programas e Ações por Órgãos Selecionados - 2014</t>
  </si>
  <si>
    <t>Programas e Ações dos Órgãos Selecionados</t>
  </si>
  <si>
    <t>Dotação Inicial</t>
  </si>
  <si>
    <t>Autorizado (Lei + Créditos)</t>
  </si>
  <si>
    <t xml:space="preserve">Nível de Execução (%) </t>
  </si>
  <si>
    <t>(C)</t>
  </si>
  <si>
    <t>(D-C/B)</t>
  </si>
  <si>
    <t>MINISTÉRIO DA SAÚDE</t>
  </si>
  <si>
    <t>MINISTÉRIO DA EDUCAÇÃO</t>
  </si>
  <si>
    <t>MINISTÉRIO DO DESENVOLVIMENTO SOCIAL E COMBATE À FOME</t>
  </si>
  <si>
    <t>MINISTÉRIO DO TRABALHO e EMPREGO</t>
  </si>
  <si>
    <t>MINISTÉRIO DO DESENVOLVIMENTO AGRÁRIO</t>
  </si>
  <si>
    <t>MINISTÉRIO DA PREVIDÊNCIA SOCIAL</t>
  </si>
  <si>
    <t>MINISTÉRIO DA CULTURA</t>
  </si>
  <si>
    <t>SECRETARIA DE DIREITOS HUMANOS</t>
  </si>
  <si>
    <t>SECRETARIA DE POLÍTICAS PARA AS MULHERES</t>
  </si>
  <si>
    <t>SECRETARIA DE POLÍTICAS DE PROMOÇÃO DA IGUALDADE RACIAL</t>
  </si>
  <si>
    <t>MINISTÉRIO DA FAZENDA (Operações Oficiais de Crédito)</t>
  </si>
  <si>
    <t>TOTAL GERAL</t>
  </si>
  <si>
    <t xml:space="preserve">Cumprimento de Sentença Judicial Transitada em Julgado (Precatórios) </t>
  </si>
  <si>
    <t xml:space="preserve">Cumprimento de Sentenças Judiciais Devidas por Empresas Estatais </t>
  </si>
  <si>
    <t xml:space="preserve">Contribuição da União, de suas Autarquias e Fundações para o Custeio do Regime de Previdência dos Servidores Públicos Federais decorrente do Pagamento de Precatórios e Requisições  de Pequeno Valor </t>
  </si>
  <si>
    <t>Amortização e Encargos de Financiamento da Dívida Contratual Interna</t>
  </si>
  <si>
    <t xml:space="preserve">Amortização e Encargos de Financiamento da Dívida Contratual Externa </t>
  </si>
  <si>
    <t xml:space="preserve">Contribuição da União para o Custeio do Regime de Previdência dos Servidores Públicos Federais decorrente do Provimento de Cargos e Funções e Reestruturação de Cargos e Carreiras e Revisão de Remunerações   </t>
  </si>
  <si>
    <t xml:space="preserve">Pensões Decorrentes de Legislação Especial e/ou Decisões Judiciais </t>
  </si>
  <si>
    <t xml:space="preserve">Pagamento de Pessoal decorrente de Ingressos de Empregados, de Planos de Cargos e Empregos, de Acordos Coletivos/Dissídios, de Planos de Desligamento Voluntário e de Anistiados de que trata a Lei nº 8.878/94 - Empresas Estatais  </t>
  </si>
  <si>
    <t xml:space="preserve">Provimento de Cargos e Funções e Reestruturação de Cargos, Carreiras e Revisão de Remunerações </t>
  </si>
  <si>
    <t xml:space="preserve">Contribuição à Organização dos Estados Ibero-Americanos para a Educação, a Ciência e a Cultura - OEI (MEC) </t>
  </si>
  <si>
    <t xml:space="preserve">Contribuição ao Programa das Nações Unidas para o Desenvolvimento - PNUD (MEC) </t>
  </si>
  <si>
    <t xml:space="preserve">Contribuição à Organização das Nações Unidas para a Educação, a Ciência e a Cultura - UNESCO (MEC) </t>
  </si>
  <si>
    <t>Contribuição à Organização dos Estados Americanos - OEA (MEC)</t>
  </si>
  <si>
    <t xml:space="preserve">Contribuição à Associação das Universidades de Língua Portuguesa - AULP (MEC) </t>
  </si>
  <si>
    <t xml:space="preserve">Contribuição à Associação de Universidades Grupo Montevidéu - AUGM (MEC) </t>
  </si>
  <si>
    <t xml:space="preserve">Contribuição ao Fundo das Nações Unidas para a Infância - UNICEF (MEC) </t>
  </si>
  <si>
    <t xml:space="preserve">Complementação da União ao Fundo de Manutenção e Desenvolvimento da Educação Básica e de Valorização dos Profissionais da Educação - FUNDEB  </t>
  </si>
  <si>
    <t xml:space="preserve">Apoio ao Transporte Escolar para a Educação Básica - Caminho da Escola </t>
  </si>
  <si>
    <t>Tecnologia da Informação e Comunicação para a Educação Básica</t>
  </si>
  <si>
    <t>Apoio à Capacitação e Formação Inicial e Continuada para a Educação Básica</t>
  </si>
  <si>
    <t xml:space="preserve">Produção, Aquisição e Distribuição de Livros e Materiais Didáticos e Pedagógicos para Educação Básica </t>
  </si>
  <si>
    <t>Integração da Comunidade no Espaço Escolar, Promoção da Saúde na Escola e Combate à Violência, à Discriminação e à Vulnerabilidade Social</t>
  </si>
  <si>
    <t xml:space="preserve">Apoio a Iniciativas para Melhoria da Qualidade da Educação de Jovens e Adultos </t>
  </si>
  <si>
    <t xml:space="preserve">Expansão e Reestruturação de Instituições Federais de Educação Profissional e Tecnológica </t>
  </si>
  <si>
    <t>Funcionamento de Instituições Federais de Educação Profissional  e Tecnológica</t>
  </si>
  <si>
    <t xml:space="preserve">Capacitação de Recursos Humanos da Educação Profissional e Tecnológica </t>
  </si>
  <si>
    <t xml:space="preserve">Fomento ao Desenvolvimento da Educação Profissional e Tecnológica </t>
  </si>
  <si>
    <t xml:space="preserve">Modernização da Rede Pública Não Federal de Educação Profissional, Científica e Tecnológica </t>
  </si>
  <si>
    <t>Implantação da Universidade Federal da Integração Latino-Americana - UNILA</t>
  </si>
  <si>
    <t xml:space="preserve">Implantação da Universidade da Integração Internacional da Lusofonia Afro-Brasileira - UNILAB </t>
  </si>
  <si>
    <t>Implantação da Universidade Federal do Sul e Sudeste do Pará - UNIFESSPA</t>
  </si>
  <si>
    <t xml:space="preserve">Ampliação e Reestruturação de Instituições Militares de Ensino Superior </t>
  </si>
  <si>
    <t>Fomento às Ações de Graduação, Pós-Graduação, Ensino, Pesquisa e Extensão</t>
  </si>
  <si>
    <t xml:space="preserve">Reestruturação e Modernização de Instituições Hospitalares Federais </t>
  </si>
  <si>
    <t xml:space="preserve">Regulação e Supervisão dos Cursos de Graduação e de Instituições Públicas e Privadas de Ensino Superior </t>
  </si>
  <si>
    <t xml:space="preserve">Reestruturação e Expansão de Instituições Federais de Ensino Superior </t>
  </si>
  <si>
    <t xml:space="preserve">Reestruturação de Cargos, Carreiras, Revisão de Remunerações e Provimentos da Educação - Anualizações </t>
  </si>
  <si>
    <t xml:space="preserve">Benefícios Assistenciais decorrentes do Auxílio-Funeral e Natalidade </t>
  </si>
  <si>
    <t xml:space="preserve">Contribuição da União, de suas Autarquias e Fundações para o Custeio do Regime de Previdência dos Servidores Públicos Federais </t>
  </si>
  <si>
    <t xml:space="preserve">Assistência Médica e Odontológica aos Servidores Civis, Empregados, Militares e seus Dependentes </t>
  </si>
  <si>
    <t xml:space="preserve">Capacitação de Servidores Públicos Federais em Processo de Qualificação e Requalificação </t>
  </si>
  <si>
    <t>Construção da Nova Unidade Administrativa da Fiocruz</t>
  </si>
  <si>
    <t xml:space="preserve">Contribuição da União para o Custeio do Regime de Previdênciados Servidores Públicos Federais decorrente do Provimento de Cargos e Funções e Reestruturação de Cargos e Carreiras e Revisão de Remunerações  </t>
  </si>
  <si>
    <t xml:space="preserve">Contribuição à Agência Internacional de Compra de Medicamentos para Países em Desenvolvimento – UNITAID </t>
  </si>
  <si>
    <t xml:space="preserve">Participação da União no Capital Social - Empresa Brasileira de Hemoderivados e Biotecnologia - HEMOBRÁS </t>
  </si>
  <si>
    <t xml:space="preserve">Implantação do Complexo Integrado do Instituto Nacional de Câncer - INCa </t>
  </si>
  <si>
    <t xml:space="preserve">Implantação, Construção e Ampliação de Unidades de Pronto Atendimento - UPA </t>
  </si>
  <si>
    <t xml:space="preserve">Construção dos Institutos de Saúde da Mulher e da Criança e de Infectologia </t>
  </si>
  <si>
    <t xml:space="preserve">Incentivo Financeiro aos Estados, Distrito Federal e Municípios para Execução de Ações de Vigilância Sanitária </t>
  </si>
  <si>
    <t>Incentivo Financeiro às ações de vigilância, prevenção e controle das DST/AIDS e Hepatites Virais</t>
  </si>
  <si>
    <t>Promoção da Assistência Farmacêutica e Insumos Estratégicos na Atenção Básica em Saúde</t>
  </si>
  <si>
    <t xml:space="preserve">Auxílio-Reabilitação Psicossocial aos Egressos de Longas Internações Psiquiátricas no Sistema Único de Saúde (De Volta Pra Casa)  </t>
  </si>
  <si>
    <t xml:space="preserve">Serviços de Atenção à Saúde das Pessoas Privadas de Liberdade no Sistema Prisional </t>
  </si>
  <si>
    <t xml:space="preserve">Atenção à Saúde nos Serviços Ambulatoriais e Hospitalares Prestados pelos Hospitais Universitários </t>
  </si>
  <si>
    <t xml:space="preserve">Desenvolvimento Tecnológico e Inovação para a Prevenção e Vigilância de Doenças Transmissíveis e na Resposta às Emergências </t>
  </si>
  <si>
    <t xml:space="preserve">Fomento à Pesquisa e Desenvolvimento de Tecnologias Alternativas Regionalizadas, com vistas à Sustentabilidade dos Serviços e Ações de Saúde Ambiental  </t>
  </si>
  <si>
    <t xml:space="preserve">Manutenção do Patrimônio Histórico e Cultural de Ciência e da Saúde na Fiocruz </t>
  </si>
  <si>
    <t xml:space="preserve">Pesquisas, Ensino e Inovações Tecnológicas Biomédicas e em Medicina Tropical e Meio Ambiente </t>
  </si>
  <si>
    <t>Fortalecimento da Saúde Ambiental para Redução dos Riscos à Saúde Humana</t>
  </si>
  <si>
    <t>Imunobiológicos e Insumos para Prevenção e Controle de Doenças</t>
  </si>
  <si>
    <t xml:space="preserve">Ampliação das Práticas de Gestão Participativa, de Controle Social, de Educação Popular em Saúde e Implementação de Políticas de Promoção da Equidade </t>
  </si>
  <si>
    <t>Sistemas de Tecnologia de Informação e Comunicação para a Saúde (e-Saude)</t>
  </si>
  <si>
    <t xml:space="preserve">Manutenção e Funcionamento do Programa Farmácia Popular do Brasil Pelo Sistema de Gratuidade </t>
  </si>
  <si>
    <t>Manutenção e Funcionamento do Programa Farmácia Popular do Brasil pelo Sistema de Co-pagamento</t>
  </si>
  <si>
    <t xml:space="preserve">Implantação de unidades da Rede Própria do Programa Farmácia Popular do Brasil </t>
  </si>
  <si>
    <t xml:space="preserve">Cooperação Técnica Nacional e Internacional em Ciência e Tecnologia em Saúde </t>
  </si>
  <si>
    <t xml:space="preserve">Desenvolvimento Institucional da Gestão Orçamentária, Financeira e Contábil do Fundo Nacional de Saúde e dos Fundos Estaduais e Municipais de Saúde  </t>
  </si>
  <si>
    <t>Implantação de Melhorias Habitacionais para Controle da Doença  de Chagas</t>
  </si>
  <si>
    <t xml:space="preserve">Atenção à Saúde das Populações Ribeirinhas da Região Amazônica mediante Cooperação com a Marinha do Brasil </t>
  </si>
  <si>
    <t xml:space="preserve">Promoção da Assistência Farmacêutica e Insumos para Programas de Saúde Estratégicos </t>
  </si>
  <si>
    <t xml:space="preserve">Atendimento à População com Medicamentos para Tratamento dos Portadores de HIV/AIDS e outras Doenças Sexualmente Transmissíveis  </t>
  </si>
  <si>
    <t xml:space="preserve">Apoio Financeiro para Aquisição e Distribuição de Medicamentos do Componente Especializado da Assistência Farmacêutica </t>
  </si>
  <si>
    <t xml:space="preserve">Vigilância Sanitária em Portos, Aeroportos, Fronteiras e Recintos Alfandegados </t>
  </si>
  <si>
    <t xml:space="preserve">Assistência Médica Qualificada e Gratuita a Todos os Níveis da População e Desenvolvimento de Atividades Educacionais e de Pesquisa no Campo da Saúde - Serviço Social Autônomo Associação das Pioneiras Sociais </t>
  </si>
  <si>
    <t xml:space="preserve">Implantação e Implementação de Políticas de Atenção Integral à Saúde da Mulher </t>
  </si>
  <si>
    <t>Comunicação e Informações para a Educação em Saúde e em Ciência e Tecnologia</t>
  </si>
  <si>
    <t xml:space="preserve">Atenção à Saúde nos Serviços Ambulatoriais e Hospitalares do Ministério da Saúde </t>
  </si>
  <si>
    <t xml:space="preserve">Implantação e Implementação de Políticas de Atenção à Saúde Mental </t>
  </si>
  <si>
    <t xml:space="preserve">Aperfeiçoamento e Avaliação dos Serviços de Hemoterapia e Hematologia </t>
  </si>
  <si>
    <t>Investimento para a Qualificação da Atenção à Saúde e Gestão do SUS</t>
  </si>
  <si>
    <t>Implantação de Centros de Alta Complexidade em Oncologia - CACON</t>
  </si>
  <si>
    <t xml:space="preserve">Aprimoramento da Articulação e Cooperação Interfederativa e da Gestão Compartilhada do SUS </t>
  </si>
  <si>
    <t xml:space="preserve">Atenção de Referência e Pesquisa Clínica em Patologias de Alta Complexidade da Mulher, da Criança e do Adolescente e em Doenças Infecciosas </t>
  </si>
  <si>
    <t>Atenção à Saúde da População para Procedimentos em Média e Alta Complexidade</t>
  </si>
  <si>
    <t xml:space="preserve">Desenvolvimento e Fortalecimento da Economia da Saúde para o Aperfeiçoamento do SUS </t>
  </si>
  <si>
    <t xml:space="preserve">Preservação, Organização, Disseminação e Acesso ao Conhecimento e ao Patrimônio Cultural da Saúde </t>
  </si>
  <si>
    <t>Vigilância Sanitária de Produtos, Serviços e Ambientes, Tecidos, Células e Órgãos Humanos</t>
  </si>
  <si>
    <t xml:space="preserve">Implementação da Regulação, Controle e Avaliação da Atenção à Saúde </t>
  </si>
  <si>
    <t>Ampliação da Resolutividade da Saúde Bucal na Atenção Básica e  Especializada</t>
  </si>
  <si>
    <t xml:space="preserve">Aperfeiçoamento, Avaliação e Desenvolvimento de Ações e Serviços Especializados em Cardiologia-INC </t>
  </si>
  <si>
    <t xml:space="preserve">Aperfeiçoamento, Avaliação e Desenvolvimento de Ações e Serviços Especializados em Oncologia - INCA </t>
  </si>
  <si>
    <t>Aperfeiçoamento, Avaliação e Desenvolvimento de Ações e Serviços Especializados em Traumatologia e Ortopedia - INTO</t>
  </si>
  <si>
    <t>Implementação de Ações e Serviços às Populações em Localidades Estratégicas e Vulneráveis de Agravo</t>
  </si>
  <si>
    <t xml:space="preserve">Serviços de Atenção às Urgências e Emergências na Rede Assistencial </t>
  </si>
  <si>
    <t>Construção do Complexo de Pesquisa e Desenvolvimento em Saúde e Produção de Imunobiológicos da Fiocruz no Ceará</t>
  </si>
  <si>
    <t xml:space="preserve">Construção do Centro de Pesquisa e Desenvolvimento Tecnológico em Belo Horizonte/MG </t>
  </si>
  <si>
    <t>Construção do Centro de Pesquisa da Fiocruz em Campo Grande/MS</t>
  </si>
  <si>
    <t xml:space="preserve">Implantação de Centros de Desenvolvimento Tecnológico e de Produção de Insumos para o SUS </t>
  </si>
  <si>
    <t>Instalação de Novas Plataformas para o Desenvolvimento Tecnológico em Saúde</t>
  </si>
  <si>
    <t xml:space="preserve">Estruturação de Laboratório Oficial Público e Produção de Medicamentos, Soros, Vacinas e Insumos Estratégicos </t>
  </si>
  <si>
    <t xml:space="preserve">Saneamento Básico em Aldeias Indígenas para Prevenção e Controle de Agravos </t>
  </si>
  <si>
    <t xml:space="preserve">Implantação e Melhoria de Sistemas Públicos de Abastecimento de  Água em Municípios de até 50.000 Habitantes, Exclusive de Regiões Metropolitanas ou Regiões Integradas de Desenvolvimento Econômico (RIDE) </t>
  </si>
  <si>
    <t xml:space="preserve">Implantação e Melhoria de Sistemas Públicos de Esgotamento Sanitário em Municípios de até 50.000 Habitantes, Exclusive de Regiões Metropolitanas ou Regiões Integradas de Desenvolvimento Econômico (RIDE)   </t>
  </si>
  <si>
    <t xml:space="preserve">Implantação e Melhoria de Sistemas Públicos de Manejo de Resíduos Sólidos em Municípios de até 50.000 Habitantes, Exclusive de Regiões Metropolitanas ou Regiões Integradas de Desenvolvimento Econômico (RIDE)  </t>
  </si>
  <si>
    <t xml:space="preserve">Apoio ao Controle de Qualidade da Água para Consumo Humano para Prevenção e Controle de Doenças e Agravos </t>
  </si>
  <si>
    <t xml:space="preserve">Apoio à Gestão dos Sistemas de Saneamento Básico em Municípios de até 50.000 Habitantes </t>
  </si>
  <si>
    <t xml:space="preserve">Implantação e Melhoria de Serviços de Drenagem e Manejo das águas pluviais Urbanas para Prevenção e Controle de doenças e agravos. </t>
  </si>
  <si>
    <t xml:space="preserve">Fomento à Educação em Saúde voltada para o Saneamento Ambiental para Prevenção e Controle de Doenças e Agravos </t>
  </si>
  <si>
    <t>Implantação de Melhorias Sanitárias Domiciliares para Prevenção e Controle de Doenças e Agravos</t>
  </si>
  <si>
    <t xml:space="preserve">Implantação, Ampliação ou Melhoria de Ações e Serviços Sustentáveis de Saneamento Básico em Pequenas Localidades, Comunidades Rurais, Tradicionais e Especiais para Prevenção e  Controle de Doenças e Agravos   </t>
  </si>
  <si>
    <t xml:space="preserve">Assistência Pré-Escolar aos Dependentes dos Servidores Civis, Empregados e Militares </t>
  </si>
  <si>
    <t xml:space="preserve">Apoio à Implantação e Manutenção dos Sistemas de Saneamento Básico e Ações de Saúde Ambiental </t>
  </si>
  <si>
    <t>Outros Benefícios aos Servidores Civis, Empregados, Militares e seus Dependentes</t>
  </si>
  <si>
    <t>Capacitação de Servidores Públicos Federais em Processo de Qualificação e Requalificação</t>
  </si>
  <si>
    <t xml:space="preserve">Modernização e Desenvolvimento de Sistemas de Informação da FUNASA </t>
  </si>
  <si>
    <t>Cumprimento de Sentença Judicial Transitada em Julgado de Pequeno Valor</t>
  </si>
  <si>
    <t xml:space="preserve">Aperfeiçoamento da disseminação de informações do PBF e do Cadastro Único. </t>
  </si>
  <si>
    <t xml:space="preserve">Sistema Nacional para Identificação e Seleção de Público-Alvo para os Programas Sociais do Governo Federal - Cadastro Único </t>
  </si>
  <si>
    <t>Transferência de Renda Diretamente às Famílias em Condição de Pobreza e Extrema Pobreza (Lei nº 10.836, de 2004)</t>
  </si>
  <si>
    <t xml:space="preserve">Serviço de Apoio à Gestão Descentralizada do Programa Bolsa Família </t>
  </si>
  <si>
    <t>Fomento, Capacitação Ocupacional, Intermediação e Assistência Técnica a Empreendimentos Populares e Solidários e a  Trabalhadores</t>
  </si>
  <si>
    <t>Benefício de Prestação Continuada da Assistência Social à Pessoa Idosa</t>
  </si>
  <si>
    <t xml:space="preserve">Benefício de Prestação Continuada da Assistência Social à Pessoa com Deficiência </t>
  </si>
  <si>
    <t xml:space="preserve">Processamento de Dados do Benefício de Prestação Continuada (BPC) e da Renda Mensal Vitalícia (RMV) </t>
  </si>
  <si>
    <t xml:space="preserve">Avaliação e Operacionalização do Benefício de Prestação Continuada da Assistência Social (BPC) e Manutenção da Renda Mensal Vitalícia (RMV)  </t>
  </si>
  <si>
    <t>Apoio à Organização, à Gestão e à Vigilância Social no Território, no âmbito do Sistema Único de Assistência Social - SUAS</t>
  </si>
  <si>
    <t>Concessão de Bolsa para famílias com crianças e adolescentes identificadas em Situação de Trabalho</t>
  </si>
  <si>
    <t xml:space="preserve">Fomento à Produção e à Estruturação Produtiva dos Povos Indígenas, Povos e Comunidades Tradicionais e Agricultores Familiares  </t>
  </si>
  <si>
    <t xml:space="preserve">Apoio à Implantação e Gestão do Sistema Nacional de Segurança Alimentar e Nutricional - SISAN </t>
  </si>
  <si>
    <t xml:space="preserve">Implantação e Qualificação de Equipamentos e Serviços Públicos de Apoio a Produção, Abastecimento e Consumo de Alimentos </t>
  </si>
  <si>
    <t>Acesso à Água para Consumo Humano e Produção de Alimentos na Zona Rural</t>
  </si>
  <si>
    <t xml:space="preserve">Promoção Internacional de Políticas e Ações de Desenvolvimento Social e Combate à Fome </t>
  </si>
  <si>
    <t xml:space="preserve">Produção e Disseminação de Informação e Conhecimento para Gestão de Políticas de Desenvolvimento Social e Combate à Fome </t>
  </si>
  <si>
    <t>Contribuição da União, de suas Autarquias e Fundações para o Custeio do Regime de Previdência dos Servidores Públicos Federais decorrente do Pagamento de Precatórios e Requisições  de Pequeno Valor</t>
  </si>
  <si>
    <t xml:space="preserve">Cumprimento de Sentença Judicial - Instituto Aerus de Seguridade Social - Processo nº 0010295-77.2004.4.01.3400 </t>
  </si>
  <si>
    <t xml:space="preserve">Cumprimento de Sentença Judicial Transitada em Julgado de Pequeno Valor </t>
  </si>
  <si>
    <t>Amortização e Encargos de Financiamento da Dívida Contratual Externa</t>
  </si>
  <si>
    <t>Sustentabilidade e Fomento aos Regimes Público e Geral da Previdência Social</t>
  </si>
  <si>
    <t xml:space="preserve">Sustentabilidade e Fomento do Regime de Previdência Complementar </t>
  </si>
  <si>
    <t>Funcionamento dos Órgãos Colegiados da Previdência Complementar: Conselho Nacional de Previdência Complementar e Câmara de Recursos da Previdência Complementar</t>
  </si>
  <si>
    <t xml:space="preserve">Serviço de Processamento de Dados de Benefícios Previdenciários </t>
  </si>
  <si>
    <t xml:space="preserve">Auditoria Preventiva e Corretiva em Rotinas, Procedimentos e Processos </t>
  </si>
  <si>
    <t xml:space="preserve">Funcionamento das Unidades Descentralizadas da Previdência Social </t>
  </si>
  <si>
    <t xml:space="preserve">Atuação na detecção, prevenção e combate às fraudes de natureza previdenciária </t>
  </si>
  <si>
    <t xml:space="preserve">Contribuição da União, de suas Autarquias e Fundações para o Custeio do Regime de Previdência dos Servidores Públicos Federais  </t>
  </si>
  <si>
    <t xml:space="preserve">Equalização de Encargos Financeiros Incidentes nas Operações de Financiamento ao Setor Audiovisual - Fundo Setorial do Audiovisual (Lei nº 11.437, de 2006) </t>
  </si>
  <si>
    <t xml:space="preserve">Investimentos Retornáveis no Setor Audiovisual mediante Participação em Empresas e Projetos - Fundo Setorial do Audiovisual  </t>
  </si>
  <si>
    <t xml:space="preserve">Implantação de Espaços Integrados de Esporte, Cultura, Lazer e Serviços Públicos - Praças dos Esportes e da Cultura </t>
  </si>
  <si>
    <t xml:space="preserve">Implantação, Instalação e Modernização de Espaços e Equipamentos Culturais </t>
  </si>
  <si>
    <t xml:space="preserve">Administração dos Investimentos, Financiamentos e Atividades do Fundo Setorial do Audiovisual – Lei nº 11.437, de 2006 </t>
  </si>
  <si>
    <t xml:space="preserve">Apoio a Projetos Audiovisuais Específicos - Fundo Setorial do Audiovisual </t>
  </si>
  <si>
    <t xml:space="preserve">Gestão e Coordenação do Programa de Aceleração do Crescimento - PAC </t>
  </si>
  <si>
    <t xml:space="preserve">Contribuição da União, de suas Autarquias e Fundações para o Custeio do Regime de Previdência dos Servidores Públicos Federais decorrente do Pagamento de Precatórios e Requisições de Pequeno Valor </t>
  </si>
  <si>
    <t xml:space="preserve">Apoio à Organização Econômica e Promoção da Cidadania de Mulheres Rurais </t>
  </si>
  <si>
    <t xml:space="preserve">Aquisição de Máquinas e Equipamentos para Adequação de Infraestrutura Produtiva Municipal </t>
  </si>
  <si>
    <t xml:space="preserve">Apoio ao Desenvolvimento Sustentável das Comunidades Quilombolas, Povos Indígenas e Povos e Comunidades  </t>
  </si>
  <si>
    <t xml:space="preserve">Estruturação e Consolidação de Unidades Produtivas - Crédito Fundiário </t>
  </si>
  <si>
    <t xml:space="preserve">Desapropriação de Imóveis Rurais para Criação de Assentamento da Reforma Agrária </t>
  </si>
  <si>
    <t>Regularização da Estrutura Fundiária na Área de Abrangência da Lei 11.952, de 2009</t>
  </si>
  <si>
    <t>Concessão de Financiamento Estudantil - FIES</t>
  </si>
  <si>
    <t>Subvenção Econômica para Garantia e Sustentação de Preços na Comercialização de Produtos da Agricultura Familiar (Lei nº 8.427, de 1992)</t>
  </si>
  <si>
    <t>Subvenção Econômica nas Aquisições do Governo Federal de Produtos da Agricultura Familiar e na Formação de Estoques Reguladores e Estratégicos - AGF-AF (Lei nº 8.427, de 1992)</t>
  </si>
  <si>
    <t>Subvenção Econômica para a Agricultura Familiar - PRONAF (Lei nº 8.427, de 1992)</t>
  </si>
  <si>
    <t>Financiamento para a Agricultura Familiar - PRONAF (Lei nº 10.186, de 2001)</t>
  </si>
  <si>
    <t>Financiamento ao Setor Audiovisual - Fundo Setorial do Audiovisual - (Lei nº 11.437, de 2006)</t>
  </si>
  <si>
    <t>Concessão de Financiamento a Empreendedores Culturais (Lei nº 8.313, de 1991)</t>
  </si>
  <si>
    <t>Administração dos Investimentos, Financiamentos e Atividades do Fundo Setorial do Audiovisual – Lei nº 11.437, de 2006</t>
  </si>
  <si>
    <t>Administração do Financiamento a Empreendedores Culturais</t>
  </si>
  <si>
    <t>Subvenção Econômica em Operações de Financiamento para a Aquisição de Bens e Serviços de Tecnologia Assistiva Destinados a Pessoas com Deficiência (Lei nº 12.613, de 2012)</t>
  </si>
  <si>
    <t>Concessão de Crédito para Aquisição de Imóveis Rurais e Investimentos Básicos - Fundo de Terras</t>
  </si>
  <si>
    <t>Concessão de Crédito-Instalação às Famílias Assentadas</t>
  </si>
  <si>
    <t>Subvenção Econômica em Operações de Microcrédito Produtivo Orientado (Lei nº 11.110, de 2005, e MP nº 543, de 2011)</t>
  </si>
  <si>
    <t>Administração do Financiamento Estudantil - FIES</t>
  </si>
  <si>
    <t>Concessão de Empréstimos para Liquidação de Operadoras de Planos Privados de Assistência à Saúde (Lei nº 9.961, de 2000)</t>
  </si>
  <si>
    <t>Incentivo Financeiro0 aos Estados, Distrito Federal e Municípios para a Vigilância em Saúde</t>
  </si>
  <si>
    <t>Manutenção de Coleções Biológicas da Ciência e da Saúde no Brasil</t>
  </si>
  <si>
    <t xml:space="preserve">Apoio ao Desenvolvimento da Educação Básica nas Comunidades do Campo, Indígenas, Tradicionais, Remanescentes de Quilombo e das Temáticas de Cidadania, Direitos Humanos, Meio Ambiente e Políticas de Inclusão dos Alunos com Deficiência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</si>
</sst>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MS Sans Serif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0"/>
    <xf numFmtId="166" fontId="6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wrapText="1"/>
    </xf>
    <xf numFmtId="0" fontId="8" fillId="0" borderId="0" xfId="2" applyFont="1" applyFill="1" applyAlignment="1">
      <alignment wrapText="1"/>
    </xf>
    <xf numFmtId="164" fontId="9" fillId="0" borderId="0" xfId="1" applyNumberFormat="1" applyFont="1" applyFill="1"/>
    <xf numFmtId="165" fontId="9" fillId="0" borderId="0" xfId="1" applyNumberFormat="1" applyFont="1" applyFill="1"/>
    <xf numFmtId="43" fontId="9" fillId="0" borderId="0" xfId="1" applyFont="1" applyFill="1"/>
    <xf numFmtId="0" fontId="9" fillId="0" borderId="0" xfId="0" applyFont="1"/>
    <xf numFmtId="0" fontId="9" fillId="0" borderId="7" xfId="3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5" fontId="8" fillId="0" borderId="8" xfId="1" applyNumberFormat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164" fontId="11" fillId="0" borderId="9" xfId="4" applyNumberFormat="1" applyFont="1" applyFill="1" applyBorder="1" applyAlignment="1">
      <alignment horizontal="left" wrapText="1"/>
    </xf>
    <xf numFmtId="164" fontId="11" fillId="0" borderId="9" xfId="1" applyNumberFormat="1" applyFont="1" applyFill="1" applyBorder="1" applyAlignment="1">
      <alignment horizontal="left"/>
    </xf>
    <xf numFmtId="43" fontId="8" fillId="0" borderId="11" xfId="1" applyFont="1" applyBorder="1"/>
    <xf numFmtId="164" fontId="11" fillId="0" borderId="0" xfId="4" applyNumberFormat="1" applyFont="1" applyFill="1" applyAlignment="1">
      <alignment horizontal="left" wrapText="1"/>
    </xf>
    <xf numFmtId="164" fontId="11" fillId="0" borderId="0" xfId="1" applyNumberFormat="1" applyFont="1" applyFill="1" applyAlignment="1">
      <alignment horizontal="left"/>
    </xf>
    <xf numFmtId="165" fontId="11" fillId="0" borderId="0" xfId="1" applyNumberFormat="1" applyFont="1" applyFill="1" applyAlignment="1">
      <alignment horizontal="left"/>
    </xf>
    <xf numFmtId="43" fontId="9" fillId="0" borderId="0" xfId="1" applyFont="1" applyBorder="1"/>
    <xf numFmtId="0" fontId="2" fillId="0" borderId="0" xfId="0" applyFont="1" applyAlignment="1">
      <alignment vertical="center" wrapText="1"/>
    </xf>
    <xf numFmtId="43" fontId="8" fillId="0" borderId="0" xfId="1" applyFont="1" applyBorder="1"/>
    <xf numFmtId="0" fontId="8" fillId="0" borderId="0" xfId="0" applyFont="1"/>
    <xf numFmtId="165" fontId="4" fillId="0" borderId="0" xfId="1" applyNumberFormat="1" applyFont="1" applyAlignment="1">
      <alignment vertical="center"/>
    </xf>
    <xf numFmtId="43" fontId="8" fillId="0" borderId="0" xfId="1" applyFont="1"/>
    <xf numFmtId="43" fontId="9" fillId="0" borderId="0" xfId="0" applyNumberFormat="1" applyFont="1"/>
    <xf numFmtId="0" fontId="4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165" fontId="9" fillId="0" borderId="0" xfId="1" applyNumberFormat="1" applyFont="1"/>
    <xf numFmtId="0" fontId="8" fillId="0" borderId="10" xfId="0" applyFont="1" applyBorder="1" applyAlignment="1">
      <alignment wrapText="1"/>
    </xf>
    <xf numFmtId="165" fontId="11" fillId="0" borderId="9" xfId="1" applyNumberFormat="1" applyFont="1" applyBorder="1"/>
    <xf numFmtId="43" fontId="8" fillId="0" borderId="12" xfId="1" applyFont="1" applyBorder="1"/>
    <xf numFmtId="0" fontId="8" fillId="0" borderId="0" xfId="0" applyFont="1" applyBorder="1" applyAlignment="1">
      <alignment wrapText="1"/>
    </xf>
    <xf numFmtId="165" fontId="11" fillId="0" borderId="0" xfId="1" applyNumberFormat="1" applyFont="1" applyBorder="1"/>
    <xf numFmtId="165" fontId="5" fillId="0" borderId="0" xfId="1" applyNumberFormat="1" applyFont="1"/>
    <xf numFmtId="164" fontId="11" fillId="0" borderId="10" xfId="4" applyNumberFormat="1" applyFont="1" applyFill="1" applyBorder="1" applyAlignment="1">
      <alignment horizontal="left" wrapText="1"/>
    </xf>
    <xf numFmtId="165" fontId="8" fillId="0" borderId="0" xfId="0" applyNumberFormat="1" applyFont="1"/>
    <xf numFmtId="165" fontId="4" fillId="0" borderId="0" xfId="1" applyNumberFormat="1" applyFont="1" applyAlignment="1">
      <alignment vertical="center" wrapText="1"/>
    </xf>
    <xf numFmtId="164" fontId="5" fillId="0" borderId="0" xfId="1" applyNumberFormat="1" applyFont="1" applyFill="1" applyAlignment="1">
      <alignment horizontal="right"/>
    </xf>
    <xf numFmtId="165" fontId="5" fillId="0" borderId="0" xfId="1" applyNumberFormat="1" applyFont="1" applyFill="1" applyAlignment="1">
      <alignment horizontal="right"/>
    </xf>
    <xf numFmtId="164" fontId="11" fillId="0" borderId="9" xfId="1" applyNumberFormat="1" applyFont="1" applyBorder="1"/>
    <xf numFmtId="164" fontId="11" fillId="0" borderId="0" xfId="1" applyNumberFormat="1" applyFont="1"/>
    <xf numFmtId="165" fontId="11" fillId="0" borderId="0" xfId="1" applyNumberFormat="1" applyFont="1"/>
    <xf numFmtId="164" fontId="5" fillId="0" borderId="0" xfId="1" applyNumberFormat="1" applyFont="1" applyFill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165" fontId="8" fillId="0" borderId="9" xfId="1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 wrapText="1"/>
    </xf>
    <xf numFmtId="165" fontId="8" fillId="0" borderId="0" xfId="1" applyNumberFormat="1" applyFont="1" applyFill="1" applyAlignment="1">
      <alignment horizontal="left"/>
    </xf>
    <xf numFmtId="0" fontId="11" fillId="0" borderId="10" xfId="0" applyFont="1" applyBorder="1" applyAlignment="1">
      <alignment wrapText="1"/>
    </xf>
    <xf numFmtId="164" fontId="8" fillId="0" borderId="9" xfId="0" applyNumberFormat="1" applyFont="1" applyBorder="1"/>
    <xf numFmtId="0" fontId="11" fillId="0" borderId="0" xfId="0" applyFont="1" applyBorder="1" applyAlignment="1">
      <alignment wrapText="1"/>
    </xf>
    <xf numFmtId="164" fontId="8" fillId="0" borderId="0" xfId="0" applyNumberFormat="1" applyFont="1" applyBorder="1"/>
    <xf numFmtId="165" fontId="8" fillId="0" borderId="0" xfId="1" applyNumberFormat="1" applyFont="1" applyBorder="1"/>
    <xf numFmtId="0" fontId="8" fillId="0" borderId="10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left" wrapText="1"/>
    </xf>
    <xf numFmtId="164" fontId="8" fillId="0" borderId="9" xfId="1" applyNumberFormat="1" applyFont="1" applyFill="1" applyBorder="1"/>
    <xf numFmtId="0" fontId="9" fillId="0" borderId="0" xfId="2" applyFont="1" applyFill="1" applyAlignment="1">
      <alignment wrapText="1"/>
    </xf>
    <xf numFmtId="165" fontId="8" fillId="0" borderId="0" xfId="1" applyNumberFormat="1" applyFont="1"/>
    <xf numFmtId="164" fontId="9" fillId="0" borderId="0" xfId="1" applyNumberFormat="1" applyFont="1"/>
    <xf numFmtId="0" fontId="8" fillId="0" borderId="10" xfId="3" applyFont="1" applyFill="1" applyBorder="1" applyAlignment="1">
      <alignment wrapText="1"/>
    </xf>
    <xf numFmtId="43" fontId="9" fillId="0" borderId="0" xfId="1" applyFont="1"/>
    <xf numFmtId="0" fontId="11" fillId="0" borderId="0" xfId="0" applyFont="1" applyFill="1" applyAlignment="1">
      <alignment horizontal="left" wrapText="1"/>
    </xf>
    <xf numFmtId="43" fontId="11" fillId="0" borderId="0" xfId="1" applyFont="1"/>
    <xf numFmtId="43" fontId="5" fillId="0" borderId="0" xfId="1" applyFont="1"/>
    <xf numFmtId="164" fontId="8" fillId="0" borderId="0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3" fontId="12" fillId="0" borderId="0" xfId="0" applyNumberFormat="1" applyFont="1"/>
    <xf numFmtId="43" fontId="12" fillId="0" borderId="0" xfId="1" applyFont="1"/>
    <xf numFmtId="43" fontId="3" fillId="0" borderId="0" xfId="1" applyFont="1"/>
    <xf numFmtId="165" fontId="3" fillId="0" borderId="0" xfId="1" applyNumberFormat="1" applyFont="1"/>
    <xf numFmtId="0" fontId="12" fillId="0" borderId="0" xfId="0" applyFont="1" applyAlignment="1">
      <alignment wrapText="1"/>
    </xf>
    <xf numFmtId="165" fontId="12" fillId="0" borderId="0" xfId="1" applyNumberFormat="1" applyFont="1"/>
    <xf numFmtId="164" fontId="11" fillId="0" borderId="0" xfId="1" applyNumberFormat="1" applyFont="1" applyFill="1" applyAlignment="1">
      <alignment horizontal="left" wrapText="1"/>
    </xf>
    <xf numFmtId="1" fontId="8" fillId="0" borderId="1" xfId="1" applyNumberFormat="1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</cellXfs>
  <cellStyles count="5">
    <cellStyle name="Normal" xfId="0" builtinId="0"/>
    <cellStyle name="Normal_Ministérios Prog-Ações" xfId="3"/>
    <cellStyle name="Normal_Plan1" xfId="2"/>
    <cellStyle name="Separador de milhares_Plan1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4"/>
  <sheetViews>
    <sheetView tabSelected="1" workbookViewId="0">
      <selection activeCell="H28" sqref="H28"/>
    </sheetView>
  </sheetViews>
  <sheetFormatPr defaultRowHeight="12.75" x14ac:dyDescent="0.2"/>
  <cols>
    <col min="1" max="1" width="109.85546875" style="30" customWidth="1"/>
    <col min="2" max="2" width="18.140625" style="9" bestFit="1" customWidth="1"/>
    <col min="3" max="3" width="16" style="31" customWidth="1"/>
    <col min="4" max="4" width="15.85546875" style="31" customWidth="1"/>
    <col min="5" max="5" width="8.140625" style="63" customWidth="1"/>
    <col min="6" max="7" width="9.140625" style="9"/>
    <col min="8" max="8" width="17.140625" style="9" bestFit="1" customWidth="1"/>
    <col min="9" max="9" width="15.140625" style="9" bestFit="1" customWidth="1"/>
    <col min="10" max="256" width="9.140625" style="9"/>
    <col min="257" max="257" width="96.42578125" style="9" bestFit="1" customWidth="1"/>
    <col min="258" max="258" width="17.7109375" style="9" customWidth="1"/>
    <col min="259" max="259" width="18.28515625" style="9" customWidth="1"/>
    <col min="260" max="260" width="18.140625" style="9" customWidth="1"/>
    <col min="261" max="261" width="10.28515625" style="9" customWidth="1"/>
    <col min="262" max="263" width="9.140625" style="9"/>
    <col min="264" max="264" width="12" style="9" bestFit="1" customWidth="1"/>
    <col min="265" max="512" width="9.140625" style="9"/>
    <col min="513" max="513" width="96.42578125" style="9" bestFit="1" customWidth="1"/>
    <col min="514" max="514" width="17.7109375" style="9" customWidth="1"/>
    <col min="515" max="515" width="18.28515625" style="9" customWidth="1"/>
    <col min="516" max="516" width="18.140625" style="9" customWidth="1"/>
    <col min="517" max="517" width="10.28515625" style="9" customWidth="1"/>
    <col min="518" max="519" width="9.140625" style="9"/>
    <col min="520" max="520" width="12" style="9" bestFit="1" customWidth="1"/>
    <col min="521" max="768" width="9.140625" style="9"/>
    <col min="769" max="769" width="96.42578125" style="9" bestFit="1" customWidth="1"/>
    <col min="770" max="770" width="17.7109375" style="9" customWidth="1"/>
    <col min="771" max="771" width="18.28515625" style="9" customWidth="1"/>
    <col min="772" max="772" width="18.140625" style="9" customWidth="1"/>
    <col min="773" max="773" width="10.28515625" style="9" customWidth="1"/>
    <col min="774" max="775" width="9.140625" style="9"/>
    <col min="776" max="776" width="12" style="9" bestFit="1" customWidth="1"/>
    <col min="777" max="1024" width="9.140625" style="9"/>
    <col min="1025" max="1025" width="96.42578125" style="9" bestFit="1" customWidth="1"/>
    <col min="1026" max="1026" width="17.7109375" style="9" customWidth="1"/>
    <col min="1027" max="1027" width="18.28515625" style="9" customWidth="1"/>
    <col min="1028" max="1028" width="18.140625" style="9" customWidth="1"/>
    <col min="1029" max="1029" width="10.28515625" style="9" customWidth="1"/>
    <col min="1030" max="1031" width="9.140625" style="9"/>
    <col min="1032" max="1032" width="12" style="9" bestFit="1" customWidth="1"/>
    <col min="1033" max="1280" width="9.140625" style="9"/>
    <col min="1281" max="1281" width="96.42578125" style="9" bestFit="1" customWidth="1"/>
    <col min="1282" max="1282" width="17.7109375" style="9" customWidth="1"/>
    <col min="1283" max="1283" width="18.28515625" style="9" customWidth="1"/>
    <col min="1284" max="1284" width="18.140625" style="9" customWidth="1"/>
    <col min="1285" max="1285" width="10.28515625" style="9" customWidth="1"/>
    <col min="1286" max="1287" width="9.140625" style="9"/>
    <col min="1288" max="1288" width="12" style="9" bestFit="1" customWidth="1"/>
    <col min="1289" max="1536" width="9.140625" style="9"/>
    <col min="1537" max="1537" width="96.42578125" style="9" bestFit="1" customWidth="1"/>
    <col min="1538" max="1538" width="17.7109375" style="9" customWidth="1"/>
    <col min="1539" max="1539" width="18.28515625" style="9" customWidth="1"/>
    <col min="1540" max="1540" width="18.140625" style="9" customWidth="1"/>
    <col min="1541" max="1541" width="10.28515625" style="9" customWidth="1"/>
    <col min="1542" max="1543" width="9.140625" style="9"/>
    <col min="1544" max="1544" width="12" style="9" bestFit="1" customWidth="1"/>
    <col min="1545" max="1792" width="9.140625" style="9"/>
    <col min="1793" max="1793" width="96.42578125" style="9" bestFit="1" customWidth="1"/>
    <col min="1794" max="1794" width="17.7109375" style="9" customWidth="1"/>
    <col min="1795" max="1795" width="18.28515625" style="9" customWidth="1"/>
    <col min="1796" max="1796" width="18.140625" style="9" customWidth="1"/>
    <col min="1797" max="1797" width="10.28515625" style="9" customWidth="1"/>
    <col min="1798" max="1799" width="9.140625" style="9"/>
    <col min="1800" max="1800" width="12" style="9" bestFit="1" customWidth="1"/>
    <col min="1801" max="2048" width="9.140625" style="9"/>
    <col min="2049" max="2049" width="96.42578125" style="9" bestFit="1" customWidth="1"/>
    <col min="2050" max="2050" width="17.7109375" style="9" customWidth="1"/>
    <col min="2051" max="2051" width="18.28515625" style="9" customWidth="1"/>
    <col min="2052" max="2052" width="18.140625" style="9" customWidth="1"/>
    <col min="2053" max="2053" width="10.28515625" style="9" customWidth="1"/>
    <col min="2054" max="2055" width="9.140625" style="9"/>
    <col min="2056" max="2056" width="12" style="9" bestFit="1" customWidth="1"/>
    <col min="2057" max="2304" width="9.140625" style="9"/>
    <col min="2305" max="2305" width="96.42578125" style="9" bestFit="1" customWidth="1"/>
    <col min="2306" max="2306" width="17.7109375" style="9" customWidth="1"/>
    <col min="2307" max="2307" width="18.28515625" style="9" customWidth="1"/>
    <col min="2308" max="2308" width="18.140625" style="9" customWidth="1"/>
    <col min="2309" max="2309" width="10.28515625" style="9" customWidth="1"/>
    <col min="2310" max="2311" width="9.140625" style="9"/>
    <col min="2312" max="2312" width="12" style="9" bestFit="1" customWidth="1"/>
    <col min="2313" max="2560" width="9.140625" style="9"/>
    <col min="2561" max="2561" width="96.42578125" style="9" bestFit="1" customWidth="1"/>
    <col min="2562" max="2562" width="17.7109375" style="9" customWidth="1"/>
    <col min="2563" max="2563" width="18.28515625" style="9" customWidth="1"/>
    <col min="2564" max="2564" width="18.140625" style="9" customWidth="1"/>
    <col min="2565" max="2565" width="10.28515625" style="9" customWidth="1"/>
    <col min="2566" max="2567" width="9.140625" style="9"/>
    <col min="2568" max="2568" width="12" style="9" bestFit="1" customWidth="1"/>
    <col min="2569" max="2816" width="9.140625" style="9"/>
    <col min="2817" max="2817" width="96.42578125" style="9" bestFit="1" customWidth="1"/>
    <col min="2818" max="2818" width="17.7109375" style="9" customWidth="1"/>
    <col min="2819" max="2819" width="18.28515625" style="9" customWidth="1"/>
    <col min="2820" max="2820" width="18.140625" style="9" customWidth="1"/>
    <col min="2821" max="2821" width="10.28515625" style="9" customWidth="1"/>
    <col min="2822" max="2823" width="9.140625" style="9"/>
    <col min="2824" max="2824" width="12" style="9" bestFit="1" customWidth="1"/>
    <col min="2825" max="3072" width="9.140625" style="9"/>
    <col min="3073" max="3073" width="96.42578125" style="9" bestFit="1" customWidth="1"/>
    <col min="3074" max="3074" width="17.7109375" style="9" customWidth="1"/>
    <col min="3075" max="3075" width="18.28515625" style="9" customWidth="1"/>
    <col min="3076" max="3076" width="18.140625" style="9" customWidth="1"/>
    <col min="3077" max="3077" width="10.28515625" style="9" customWidth="1"/>
    <col min="3078" max="3079" width="9.140625" style="9"/>
    <col min="3080" max="3080" width="12" style="9" bestFit="1" customWidth="1"/>
    <col min="3081" max="3328" width="9.140625" style="9"/>
    <col min="3329" max="3329" width="96.42578125" style="9" bestFit="1" customWidth="1"/>
    <col min="3330" max="3330" width="17.7109375" style="9" customWidth="1"/>
    <col min="3331" max="3331" width="18.28515625" style="9" customWidth="1"/>
    <col min="3332" max="3332" width="18.140625" style="9" customWidth="1"/>
    <col min="3333" max="3333" width="10.28515625" style="9" customWidth="1"/>
    <col min="3334" max="3335" width="9.140625" style="9"/>
    <col min="3336" max="3336" width="12" style="9" bestFit="1" customWidth="1"/>
    <col min="3337" max="3584" width="9.140625" style="9"/>
    <col min="3585" max="3585" width="96.42578125" style="9" bestFit="1" customWidth="1"/>
    <col min="3586" max="3586" width="17.7109375" style="9" customWidth="1"/>
    <col min="3587" max="3587" width="18.28515625" style="9" customWidth="1"/>
    <col min="3588" max="3588" width="18.140625" style="9" customWidth="1"/>
    <col min="3589" max="3589" width="10.28515625" style="9" customWidth="1"/>
    <col min="3590" max="3591" width="9.140625" style="9"/>
    <col min="3592" max="3592" width="12" style="9" bestFit="1" customWidth="1"/>
    <col min="3593" max="3840" width="9.140625" style="9"/>
    <col min="3841" max="3841" width="96.42578125" style="9" bestFit="1" customWidth="1"/>
    <col min="3842" max="3842" width="17.7109375" style="9" customWidth="1"/>
    <col min="3843" max="3843" width="18.28515625" style="9" customWidth="1"/>
    <col min="3844" max="3844" width="18.140625" style="9" customWidth="1"/>
    <col min="3845" max="3845" width="10.28515625" style="9" customWidth="1"/>
    <col min="3846" max="3847" width="9.140625" style="9"/>
    <col min="3848" max="3848" width="12" style="9" bestFit="1" customWidth="1"/>
    <col min="3849" max="4096" width="9.140625" style="9"/>
    <col min="4097" max="4097" width="96.42578125" style="9" bestFit="1" customWidth="1"/>
    <col min="4098" max="4098" width="17.7109375" style="9" customWidth="1"/>
    <col min="4099" max="4099" width="18.28515625" style="9" customWidth="1"/>
    <col min="4100" max="4100" width="18.140625" style="9" customWidth="1"/>
    <col min="4101" max="4101" width="10.28515625" style="9" customWidth="1"/>
    <col min="4102" max="4103" width="9.140625" style="9"/>
    <col min="4104" max="4104" width="12" style="9" bestFit="1" customWidth="1"/>
    <col min="4105" max="4352" width="9.140625" style="9"/>
    <col min="4353" max="4353" width="96.42578125" style="9" bestFit="1" customWidth="1"/>
    <col min="4354" max="4354" width="17.7109375" style="9" customWidth="1"/>
    <col min="4355" max="4355" width="18.28515625" style="9" customWidth="1"/>
    <col min="4356" max="4356" width="18.140625" style="9" customWidth="1"/>
    <col min="4357" max="4357" width="10.28515625" style="9" customWidth="1"/>
    <col min="4358" max="4359" width="9.140625" style="9"/>
    <col min="4360" max="4360" width="12" style="9" bestFit="1" customWidth="1"/>
    <col min="4361" max="4608" width="9.140625" style="9"/>
    <col min="4609" max="4609" width="96.42578125" style="9" bestFit="1" customWidth="1"/>
    <col min="4610" max="4610" width="17.7109375" style="9" customWidth="1"/>
    <col min="4611" max="4611" width="18.28515625" style="9" customWidth="1"/>
    <col min="4612" max="4612" width="18.140625" style="9" customWidth="1"/>
    <col min="4613" max="4613" width="10.28515625" style="9" customWidth="1"/>
    <col min="4614" max="4615" width="9.140625" style="9"/>
    <col min="4616" max="4616" width="12" style="9" bestFit="1" customWidth="1"/>
    <col min="4617" max="4864" width="9.140625" style="9"/>
    <col min="4865" max="4865" width="96.42578125" style="9" bestFit="1" customWidth="1"/>
    <col min="4866" max="4866" width="17.7109375" style="9" customWidth="1"/>
    <col min="4867" max="4867" width="18.28515625" style="9" customWidth="1"/>
    <col min="4868" max="4868" width="18.140625" style="9" customWidth="1"/>
    <col min="4869" max="4869" width="10.28515625" style="9" customWidth="1"/>
    <col min="4870" max="4871" width="9.140625" style="9"/>
    <col min="4872" max="4872" width="12" style="9" bestFit="1" customWidth="1"/>
    <col min="4873" max="5120" width="9.140625" style="9"/>
    <col min="5121" max="5121" width="96.42578125" style="9" bestFit="1" customWidth="1"/>
    <col min="5122" max="5122" width="17.7109375" style="9" customWidth="1"/>
    <col min="5123" max="5123" width="18.28515625" style="9" customWidth="1"/>
    <col min="5124" max="5124" width="18.140625" style="9" customWidth="1"/>
    <col min="5125" max="5125" width="10.28515625" style="9" customWidth="1"/>
    <col min="5126" max="5127" width="9.140625" style="9"/>
    <col min="5128" max="5128" width="12" style="9" bestFit="1" customWidth="1"/>
    <col min="5129" max="5376" width="9.140625" style="9"/>
    <col min="5377" max="5377" width="96.42578125" style="9" bestFit="1" customWidth="1"/>
    <col min="5378" max="5378" width="17.7109375" style="9" customWidth="1"/>
    <col min="5379" max="5379" width="18.28515625" style="9" customWidth="1"/>
    <col min="5380" max="5380" width="18.140625" style="9" customWidth="1"/>
    <col min="5381" max="5381" width="10.28515625" style="9" customWidth="1"/>
    <col min="5382" max="5383" width="9.140625" style="9"/>
    <col min="5384" max="5384" width="12" style="9" bestFit="1" customWidth="1"/>
    <col min="5385" max="5632" width="9.140625" style="9"/>
    <col min="5633" max="5633" width="96.42578125" style="9" bestFit="1" customWidth="1"/>
    <col min="5634" max="5634" width="17.7109375" style="9" customWidth="1"/>
    <col min="5635" max="5635" width="18.28515625" style="9" customWidth="1"/>
    <col min="5636" max="5636" width="18.140625" style="9" customWidth="1"/>
    <col min="5637" max="5637" width="10.28515625" style="9" customWidth="1"/>
    <col min="5638" max="5639" width="9.140625" style="9"/>
    <col min="5640" max="5640" width="12" style="9" bestFit="1" customWidth="1"/>
    <col min="5641" max="5888" width="9.140625" style="9"/>
    <col min="5889" max="5889" width="96.42578125" style="9" bestFit="1" customWidth="1"/>
    <col min="5890" max="5890" width="17.7109375" style="9" customWidth="1"/>
    <col min="5891" max="5891" width="18.28515625" style="9" customWidth="1"/>
    <col min="5892" max="5892" width="18.140625" style="9" customWidth="1"/>
    <col min="5893" max="5893" width="10.28515625" style="9" customWidth="1"/>
    <col min="5894" max="5895" width="9.140625" style="9"/>
    <col min="5896" max="5896" width="12" style="9" bestFit="1" customWidth="1"/>
    <col min="5897" max="6144" width="9.140625" style="9"/>
    <col min="6145" max="6145" width="96.42578125" style="9" bestFit="1" customWidth="1"/>
    <col min="6146" max="6146" width="17.7109375" style="9" customWidth="1"/>
    <col min="6147" max="6147" width="18.28515625" style="9" customWidth="1"/>
    <col min="6148" max="6148" width="18.140625" style="9" customWidth="1"/>
    <col min="6149" max="6149" width="10.28515625" style="9" customWidth="1"/>
    <col min="6150" max="6151" width="9.140625" style="9"/>
    <col min="6152" max="6152" width="12" style="9" bestFit="1" customWidth="1"/>
    <col min="6153" max="6400" width="9.140625" style="9"/>
    <col min="6401" max="6401" width="96.42578125" style="9" bestFit="1" customWidth="1"/>
    <col min="6402" max="6402" width="17.7109375" style="9" customWidth="1"/>
    <col min="6403" max="6403" width="18.28515625" style="9" customWidth="1"/>
    <col min="6404" max="6404" width="18.140625" style="9" customWidth="1"/>
    <col min="6405" max="6405" width="10.28515625" style="9" customWidth="1"/>
    <col min="6406" max="6407" width="9.140625" style="9"/>
    <col min="6408" max="6408" width="12" style="9" bestFit="1" customWidth="1"/>
    <col min="6409" max="6656" width="9.140625" style="9"/>
    <col min="6657" max="6657" width="96.42578125" style="9" bestFit="1" customWidth="1"/>
    <col min="6658" max="6658" width="17.7109375" style="9" customWidth="1"/>
    <col min="6659" max="6659" width="18.28515625" style="9" customWidth="1"/>
    <col min="6660" max="6660" width="18.140625" style="9" customWidth="1"/>
    <col min="6661" max="6661" width="10.28515625" style="9" customWidth="1"/>
    <col min="6662" max="6663" width="9.140625" style="9"/>
    <col min="6664" max="6664" width="12" style="9" bestFit="1" customWidth="1"/>
    <col min="6665" max="6912" width="9.140625" style="9"/>
    <col min="6913" max="6913" width="96.42578125" style="9" bestFit="1" customWidth="1"/>
    <col min="6914" max="6914" width="17.7109375" style="9" customWidth="1"/>
    <col min="6915" max="6915" width="18.28515625" style="9" customWidth="1"/>
    <col min="6916" max="6916" width="18.140625" style="9" customWidth="1"/>
    <col min="6917" max="6917" width="10.28515625" style="9" customWidth="1"/>
    <col min="6918" max="6919" width="9.140625" style="9"/>
    <col min="6920" max="6920" width="12" style="9" bestFit="1" customWidth="1"/>
    <col min="6921" max="7168" width="9.140625" style="9"/>
    <col min="7169" max="7169" width="96.42578125" style="9" bestFit="1" customWidth="1"/>
    <col min="7170" max="7170" width="17.7109375" style="9" customWidth="1"/>
    <col min="7171" max="7171" width="18.28515625" style="9" customWidth="1"/>
    <col min="7172" max="7172" width="18.140625" style="9" customWidth="1"/>
    <col min="7173" max="7173" width="10.28515625" style="9" customWidth="1"/>
    <col min="7174" max="7175" width="9.140625" style="9"/>
    <col min="7176" max="7176" width="12" style="9" bestFit="1" customWidth="1"/>
    <col min="7177" max="7424" width="9.140625" style="9"/>
    <col min="7425" max="7425" width="96.42578125" style="9" bestFit="1" customWidth="1"/>
    <col min="7426" max="7426" width="17.7109375" style="9" customWidth="1"/>
    <col min="7427" max="7427" width="18.28515625" style="9" customWidth="1"/>
    <col min="7428" max="7428" width="18.140625" style="9" customWidth="1"/>
    <col min="7429" max="7429" width="10.28515625" style="9" customWidth="1"/>
    <col min="7430" max="7431" width="9.140625" style="9"/>
    <col min="7432" max="7432" width="12" style="9" bestFit="1" customWidth="1"/>
    <col min="7433" max="7680" width="9.140625" style="9"/>
    <col min="7681" max="7681" width="96.42578125" style="9" bestFit="1" customWidth="1"/>
    <col min="7682" max="7682" width="17.7109375" style="9" customWidth="1"/>
    <col min="7683" max="7683" width="18.28515625" style="9" customWidth="1"/>
    <col min="7684" max="7684" width="18.140625" style="9" customWidth="1"/>
    <col min="7685" max="7685" width="10.28515625" style="9" customWidth="1"/>
    <col min="7686" max="7687" width="9.140625" style="9"/>
    <col min="7688" max="7688" width="12" style="9" bestFit="1" customWidth="1"/>
    <col min="7689" max="7936" width="9.140625" style="9"/>
    <col min="7937" max="7937" width="96.42578125" style="9" bestFit="1" customWidth="1"/>
    <col min="7938" max="7938" width="17.7109375" style="9" customWidth="1"/>
    <col min="7939" max="7939" width="18.28515625" style="9" customWidth="1"/>
    <col min="7940" max="7940" width="18.140625" style="9" customWidth="1"/>
    <col min="7941" max="7941" width="10.28515625" style="9" customWidth="1"/>
    <col min="7942" max="7943" width="9.140625" style="9"/>
    <col min="7944" max="7944" width="12" style="9" bestFit="1" customWidth="1"/>
    <col min="7945" max="8192" width="9.140625" style="9"/>
    <col min="8193" max="8193" width="96.42578125" style="9" bestFit="1" customWidth="1"/>
    <col min="8194" max="8194" width="17.7109375" style="9" customWidth="1"/>
    <col min="8195" max="8195" width="18.28515625" style="9" customWidth="1"/>
    <col min="8196" max="8196" width="18.140625" style="9" customWidth="1"/>
    <col min="8197" max="8197" width="10.28515625" style="9" customWidth="1"/>
    <col min="8198" max="8199" width="9.140625" style="9"/>
    <col min="8200" max="8200" width="12" style="9" bestFit="1" customWidth="1"/>
    <col min="8201" max="8448" width="9.140625" style="9"/>
    <col min="8449" max="8449" width="96.42578125" style="9" bestFit="1" customWidth="1"/>
    <col min="8450" max="8450" width="17.7109375" style="9" customWidth="1"/>
    <col min="8451" max="8451" width="18.28515625" style="9" customWidth="1"/>
    <col min="8452" max="8452" width="18.140625" style="9" customWidth="1"/>
    <col min="8453" max="8453" width="10.28515625" style="9" customWidth="1"/>
    <col min="8454" max="8455" width="9.140625" style="9"/>
    <col min="8456" max="8456" width="12" style="9" bestFit="1" customWidth="1"/>
    <col min="8457" max="8704" width="9.140625" style="9"/>
    <col min="8705" max="8705" width="96.42578125" style="9" bestFit="1" customWidth="1"/>
    <col min="8706" max="8706" width="17.7109375" style="9" customWidth="1"/>
    <col min="8707" max="8707" width="18.28515625" style="9" customWidth="1"/>
    <col min="8708" max="8708" width="18.140625" style="9" customWidth="1"/>
    <col min="8709" max="8709" width="10.28515625" style="9" customWidth="1"/>
    <col min="8710" max="8711" width="9.140625" style="9"/>
    <col min="8712" max="8712" width="12" style="9" bestFit="1" customWidth="1"/>
    <col min="8713" max="8960" width="9.140625" style="9"/>
    <col min="8961" max="8961" width="96.42578125" style="9" bestFit="1" customWidth="1"/>
    <col min="8962" max="8962" width="17.7109375" style="9" customWidth="1"/>
    <col min="8963" max="8963" width="18.28515625" style="9" customWidth="1"/>
    <col min="8964" max="8964" width="18.140625" style="9" customWidth="1"/>
    <col min="8965" max="8965" width="10.28515625" style="9" customWidth="1"/>
    <col min="8966" max="8967" width="9.140625" style="9"/>
    <col min="8968" max="8968" width="12" style="9" bestFit="1" customWidth="1"/>
    <col min="8969" max="9216" width="9.140625" style="9"/>
    <col min="9217" max="9217" width="96.42578125" style="9" bestFit="1" customWidth="1"/>
    <col min="9218" max="9218" width="17.7109375" style="9" customWidth="1"/>
    <col min="9219" max="9219" width="18.28515625" style="9" customWidth="1"/>
    <col min="9220" max="9220" width="18.140625" style="9" customWidth="1"/>
    <col min="9221" max="9221" width="10.28515625" style="9" customWidth="1"/>
    <col min="9222" max="9223" width="9.140625" style="9"/>
    <col min="9224" max="9224" width="12" style="9" bestFit="1" customWidth="1"/>
    <col min="9225" max="9472" width="9.140625" style="9"/>
    <col min="9473" max="9473" width="96.42578125" style="9" bestFit="1" customWidth="1"/>
    <col min="9474" max="9474" width="17.7109375" style="9" customWidth="1"/>
    <col min="9475" max="9475" width="18.28515625" style="9" customWidth="1"/>
    <col min="9476" max="9476" width="18.140625" style="9" customWidth="1"/>
    <col min="9477" max="9477" width="10.28515625" style="9" customWidth="1"/>
    <col min="9478" max="9479" width="9.140625" style="9"/>
    <col min="9480" max="9480" width="12" style="9" bestFit="1" customWidth="1"/>
    <col min="9481" max="9728" width="9.140625" style="9"/>
    <col min="9729" max="9729" width="96.42578125" style="9" bestFit="1" customWidth="1"/>
    <col min="9730" max="9730" width="17.7109375" style="9" customWidth="1"/>
    <col min="9731" max="9731" width="18.28515625" style="9" customWidth="1"/>
    <col min="9732" max="9732" width="18.140625" style="9" customWidth="1"/>
    <col min="9733" max="9733" width="10.28515625" style="9" customWidth="1"/>
    <col min="9734" max="9735" width="9.140625" style="9"/>
    <col min="9736" max="9736" width="12" style="9" bestFit="1" customWidth="1"/>
    <col min="9737" max="9984" width="9.140625" style="9"/>
    <col min="9985" max="9985" width="96.42578125" style="9" bestFit="1" customWidth="1"/>
    <col min="9986" max="9986" width="17.7109375" style="9" customWidth="1"/>
    <col min="9987" max="9987" width="18.28515625" style="9" customWidth="1"/>
    <col min="9988" max="9988" width="18.140625" style="9" customWidth="1"/>
    <col min="9989" max="9989" width="10.28515625" style="9" customWidth="1"/>
    <col min="9990" max="9991" width="9.140625" style="9"/>
    <col min="9992" max="9992" width="12" style="9" bestFit="1" customWidth="1"/>
    <col min="9993" max="10240" width="9.140625" style="9"/>
    <col min="10241" max="10241" width="96.42578125" style="9" bestFit="1" customWidth="1"/>
    <col min="10242" max="10242" width="17.7109375" style="9" customWidth="1"/>
    <col min="10243" max="10243" width="18.28515625" style="9" customWidth="1"/>
    <col min="10244" max="10244" width="18.140625" style="9" customWidth="1"/>
    <col min="10245" max="10245" width="10.28515625" style="9" customWidth="1"/>
    <col min="10246" max="10247" width="9.140625" style="9"/>
    <col min="10248" max="10248" width="12" style="9" bestFit="1" customWidth="1"/>
    <col min="10249" max="10496" width="9.140625" style="9"/>
    <col min="10497" max="10497" width="96.42578125" style="9" bestFit="1" customWidth="1"/>
    <col min="10498" max="10498" width="17.7109375" style="9" customWidth="1"/>
    <col min="10499" max="10499" width="18.28515625" style="9" customWidth="1"/>
    <col min="10500" max="10500" width="18.140625" style="9" customWidth="1"/>
    <col min="10501" max="10501" width="10.28515625" style="9" customWidth="1"/>
    <col min="10502" max="10503" width="9.140625" style="9"/>
    <col min="10504" max="10504" width="12" style="9" bestFit="1" customWidth="1"/>
    <col min="10505" max="10752" width="9.140625" style="9"/>
    <col min="10753" max="10753" width="96.42578125" style="9" bestFit="1" customWidth="1"/>
    <col min="10754" max="10754" width="17.7109375" style="9" customWidth="1"/>
    <col min="10755" max="10755" width="18.28515625" style="9" customWidth="1"/>
    <col min="10756" max="10756" width="18.140625" style="9" customWidth="1"/>
    <col min="10757" max="10757" width="10.28515625" style="9" customWidth="1"/>
    <col min="10758" max="10759" width="9.140625" style="9"/>
    <col min="10760" max="10760" width="12" style="9" bestFit="1" customWidth="1"/>
    <col min="10761" max="11008" width="9.140625" style="9"/>
    <col min="11009" max="11009" width="96.42578125" style="9" bestFit="1" customWidth="1"/>
    <col min="11010" max="11010" width="17.7109375" style="9" customWidth="1"/>
    <col min="11011" max="11011" width="18.28515625" style="9" customWidth="1"/>
    <col min="11012" max="11012" width="18.140625" style="9" customWidth="1"/>
    <col min="11013" max="11013" width="10.28515625" style="9" customWidth="1"/>
    <col min="11014" max="11015" width="9.140625" style="9"/>
    <col min="11016" max="11016" width="12" style="9" bestFit="1" customWidth="1"/>
    <col min="11017" max="11264" width="9.140625" style="9"/>
    <col min="11265" max="11265" width="96.42578125" style="9" bestFit="1" customWidth="1"/>
    <col min="11266" max="11266" width="17.7109375" style="9" customWidth="1"/>
    <col min="11267" max="11267" width="18.28515625" style="9" customWidth="1"/>
    <col min="11268" max="11268" width="18.140625" style="9" customWidth="1"/>
    <col min="11269" max="11269" width="10.28515625" style="9" customWidth="1"/>
    <col min="11270" max="11271" width="9.140625" style="9"/>
    <col min="11272" max="11272" width="12" style="9" bestFit="1" customWidth="1"/>
    <col min="11273" max="11520" width="9.140625" style="9"/>
    <col min="11521" max="11521" width="96.42578125" style="9" bestFit="1" customWidth="1"/>
    <col min="11522" max="11522" width="17.7109375" style="9" customWidth="1"/>
    <col min="11523" max="11523" width="18.28515625" style="9" customWidth="1"/>
    <col min="11524" max="11524" width="18.140625" style="9" customWidth="1"/>
    <col min="11525" max="11525" width="10.28515625" style="9" customWidth="1"/>
    <col min="11526" max="11527" width="9.140625" style="9"/>
    <col min="11528" max="11528" width="12" style="9" bestFit="1" customWidth="1"/>
    <col min="11529" max="11776" width="9.140625" style="9"/>
    <col min="11777" max="11777" width="96.42578125" style="9" bestFit="1" customWidth="1"/>
    <col min="11778" max="11778" width="17.7109375" style="9" customWidth="1"/>
    <col min="11779" max="11779" width="18.28515625" style="9" customWidth="1"/>
    <col min="11780" max="11780" width="18.140625" style="9" customWidth="1"/>
    <col min="11781" max="11781" width="10.28515625" style="9" customWidth="1"/>
    <col min="11782" max="11783" width="9.140625" style="9"/>
    <col min="11784" max="11784" width="12" style="9" bestFit="1" customWidth="1"/>
    <col min="11785" max="12032" width="9.140625" style="9"/>
    <col min="12033" max="12033" width="96.42578125" style="9" bestFit="1" customWidth="1"/>
    <col min="12034" max="12034" width="17.7109375" style="9" customWidth="1"/>
    <col min="12035" max="12035" width="18.28515625" style="9" customWidth="1"/>
    <col min="12036" max="12036" width="18.140625" style="9" customWidth="1"/>
    <col min="12037" max="12037" width="10.28515625" style="9" customWidth="1"/>
    <col min="12038" max="12039" width="9.140625" style="9"/>
    <col min="12040" max="12040" width="12" style="9" bestFit="1" customWidth="1"/>
    <col min="12041" max="12288" width="9.140625" style="9"/>
    <col min="12289" max="12289" width="96.42578125" style="9" bestFit="1" customWidth="1"/>
    <col min="12290" max="12290" width="17.7109375" style="9" customWidth="1"/>
    <col min="12291" max="12291" width="18.28515625" style="9" customWidth="1"/>
    <col min="12292" max="12292" width="18.140625" style="9" customWidth="1"/>
    <col min="12293" max="12293" width="10.28515625" style="9" customWidth="1"/>
    <col min="12294" max="12295" width="9.140625" style="9"/>
    <col min="12296" max="12296" width="12" style="9" bestFit="1" customWidth="1"/>
    <col min="12297" max="12544" width="9.140625" style="9"/>
    <col min="12545" max="12545" width="96.42578125" style="9" bestFit="1" customWidth="1"/>
    <col min="12546" max="12546" width="17.7109375" style="9" customWidth="1"/>
    <col min="12547" max="12547" width="18.28515625" style="9" customWidth="1"/>
    <col min="12548" max="12548" width="18.140625" style="9" customWidth="1"/>
    <col min="12549" max="12549" width="10.28515625" style="9" customWidth="1"/>
    <col min="12550" max="12551" width="9.140625" style="9"/>
    <col min="12552" max="12552" width="12" style="9" bestFit="1" customWidth="1"/>
    <col min="12553" max="12800" width="9.140625" style="9"/>
    <col min="12801" max="12801" width="96.42578125" style="9" bestFit="1" customWidth="1"/>
    <col min="12802" max="12802" width="17.7109375" style="9" customWidth="1"/>
    <col min="12803" max="12803" width="18.28515625" style="9" customWidth="1"/>
    <col min="12804" max="12804" width="18.140625" style="9" customWidth="1"/>
    <col min="12805" max="12805" width="10.28515625" style="9" customWidth="1"/>
    <col min="12806" max="12807" width="9.140625" style="9"/>
    <col min="12808" max="12808" width="12" style="9" bestFit="1" customWidth="1"/>
    <col min="12809" max="13056" width="9.140625" style="9"/>
    <col min="13057" max="13057" width="96.42578125" style="9" bestFit="1" customWidth="1"/>
    <col min="13058" max="13058" width="17.7109375" style="9" customWidth="1"/>
    <col min="13059" max="13059" width="18.28515625" style="9" customWidth="1"/>
    <col min="13060" max="13060" width="18.140625" style="9" customWidth="1"/>
    <col min="13061" max="13061" width="10.28515625" style="9" customWidth="1"/>
    <col min="13062" max="13063" width="9.140625" style="9"/>
    <col min="13064" max="13064" width="12" style="9" bestFit="1" customWidth="1"/>
    <col min="13065" max="13312" width="9.140625" style="9"/>
    <col min="13313" max="13313" width="96.42578125" style="9" bestFit="1" customWidth="1"/>
    <col min="13314" max="13314" width="17.7109375" style="9" customWidth="1"/>
    <col min="13315" max="13315" width="18.28515625" style="9" customWidth="1"/>
    <col min="13316" max="13316" width="18.140625" style="9" customWidth="1"/>
    <col min="13317" max="13317" width="10.28515625" style="9" customWidth="1"/>
    <col min="13318" max="13319" width="9.140625" style="9"/>
    <col min="13320" max="13320" width="12" style="9" bestFit="1" customWidth="1"/>
    <col min="13321" max="13568" width="9.140625" style="9"/>
    <col min="13569" max="13569" width="96.42578125" style="9" bestFit="1" customWidth="1"/>
    <col min="13570" max="13570" width="17.7109375" style="9" customWidth="1"/>
    <col min="13571" max="13571" width="18.28515625" style="9" customWidth="1"/>
    <col min="13572" max="13572" width="18.140625" style="9" customWidth="1"/>
    <col min="13573" max="13573" width="10.28515625" style="9" customWidth="1"/>
    <col min="13574" max="13575" width="9.140625" style="9"/>
    <col min="13576" max="13576" width="12" style="9" bestFit="1" customWidth="1"/>
    <col min="13577" max="13824" width="9.140625" style="9"/>
    <col min="13825" max="13825" width="96.42578125" style="9" bestFit="1" customWidth="1"/>
    <col min="13826" max="13826" width="17.7109375" style="9" customWidth="1"/>
    <col min="13827" max="13827" width="18.28515625" style="9" customWidth="1"/>
    <col min="13828" max="13828" width="18.140625" style="9" customWidth="1"/>
    <col min="13829" max="13829" width="10.28515625" style="9" customWidth="1"/>
    <col min="13830" max="13831" width="9.140625" style="9"/>
    <col min="13832" max="13832" width="12" style="9" bestFit="1" customWidth="1"/>
    <col min="13833" max="14080" width="9.140625" style="9"/>
    <col min="14081" max="14081" width="96.42578125" style="9" bestFit="1" customWidth="1"/>
    <col min="14082" max="14082" width="17.7109375" style="9" customWidth="1"/>
    <col min="14083" max="14083" width="18.28515625" style="9" customWidth="1"/>
    <col min="14084" max="14084" width="18.140625" style="9" customWidth="1"/>
    <col min="14085" max="14085" width="10.28515625" style="9" customWidth="1"/>
    <col min="14086" max="14087" width="9.140625" style="9"/>
    <col min="14088" max="14088" width="12" style="9" bestFit="1" customWidth="1"/>
    <col min="14089" max="14336" width="9.140625" style="9"/>
    <col min="14337" max="14337" width="96.42578125" style="9" bestFit="1" customWidth="1"/>
    <col min="14338" max="14338" width="17.7109375" style="9" customWidth="1"/>
    <col min="14339" max="14339" width="18.28515625" style="9" customWidth="1"/>
    <col min="14340" max="14340" width="18.140625" style="9" customWidth="1"/>
    <col min="14341" max="14341" width="10.28515625" style="9" customWidth="1"/>
    <col min="14342" max="14343" width="9.140625" style="9"/>
    <col min="14344" max="14344" width="12" style="9" bestFit="1" customWidth="1"/>
    <col min="14345" max="14592" width="9.140625" style="9"/>
    <col min="14593" max="14593" width="96.42578125" style="9" bestFit="1" customWidth="1"/>
    <col min="14594" max="14594" width="17.7109375" style="9" customWidth="1"/>
    <col min="14595" max="14595" width="18.28515625" style="9" customWidth="1"/>
    <col min="14596" max="14596" width="18.140625" style="9" customWidth="1"/>
    <col min="14597" max="14597" width="10.28515625" style="9" customWidth="1"/>
    <col min="14598" max="14599" width="9.140625" style="9"/>
    <col min="14600" max="14600" width="12" style="9" bestFit="1" customWidth="1"/>
    <col min="14601" max="14848" width="9.140625" style="9"/>
    <col min="14849" max="14849" width="96.42578125" style="9" bestFit="1" customWidth="1"/>
    <col min="14850" max="14850" width="17.7109375" style="9" customWidth="1"/>
    <col min="14851" max="14851" width="18.28515625" style="9" customWidth="1"/>
    <col min="14852" max="14852" width="18.140625" style="9" customWidth="1"/>
    <col min="14853" max="14853" width="10.28515625" style="9" customWidth="1"/>
    <col min="14854" max="14855" width="9.140625" style="9"/>
    <col min="14856" max="14856" width="12" style="9" bestFit="1" customWidth="1"/>
    <col min="14857" max="15104" width="9.140625" style="9"/>
    <col min="15105" max="15105" width="96.42578125" style="9" bestFit="1" customWidth="1"/>
    <col min="15106" max="15106" width="17.7109375" style="9" customWidth="1"/>
    <col min="15107" max="15107" width="18.28515625" style="9" customWidth="1"/>
    <col min="15108" max="15108" width="18.140625" style="9" customWidth="1"/>
    <col min="15109" max="15109" width="10.28515625" style="9" customWidth="1"/>
    <col min="15110" max="15111" width="9.140625" style="9"/>
    <col min="15112" max="15112" width="12" style="9" bestFit="1" customWidth="1"/>
    <col min="15113" max="15360" width="9.140625" style="9"/>
    <col min="15361" max="15361" width="96.42578125" style="9" bestFit="1" customWidth="1"/>
    <col min="15362" max="15362" width="17.7109375" style="9" customWidth="1"/>
    <col min="15363" max="15363" width="18.28515625" style="9" customWidth="1"/>
    <col min="15364" max="15364" width="18.140625" style="9" customWidth="1"/>
    <col min="15365" max="15365" width="10.28515625" style="9" customWidth="1"/>
    <col min="15366" max="15367" width="9.140625" style="9"/>
    <col min="15368" max="15368" width="12" style="9" bestFit="1" customWidth="1"/>
    <col min="15369" max="15616" width="9.140625" style="9"/>
    <col min="15617" max="15617" width="96.42578125" style="9" bestFit="1" customWidth="1"/>
    <col min="15618" max="15618" width="17.7109375" style="9" customWidth="1"/>
    <col min="15619" max="15619" width="18.28515625" style="9" customWidth="1"/>
    <col min="15620" max="15620" width="18.140625" style="9" customWidth="1"/>
    <col min="15621" max="15621" width="10.28515625" style="9" customWidth="1"/>
    <col min="15622" max="15623" width="9.140625" style="9"/>
    <col min="15624" max="15624" width="12" style="9" bestFit="1" customWidth="1"/>
    <col min="15625" max="15872" width="9.140625" style="9"/>
    <col min="15873" max="15873" width="96.42578125" style="9" bestFit="1" customWidth="1"/>
    <col min="15874" max="15874" width="17.7109375" style="9" customWidth="1"/>
    <col min="15875" max="15875" width="18.28515625" style="9" customWidth="1"/>
    <col min="15876" max="15876" width="18.140625" style="9" customWidth="1"/>
    <col min="15877" max="15877" width="10.28515625" style="9" customWidth="1"/>
    <col min="15878" max="15879" width="9.140625" style="9"/>
    <col min="15880" max="15880" width="12" style="9" bestFit="1" customWidth="1"/>
    <col min="15881" max="16128" width="9.140625" style="9"/>
    <col min="16129" max="16129" width="96.42578125" style="9" bestFit="1" customWidth="1"/>
    <col min="16130" max="16130" width="17.7109375" style="9" customWidth="1"/>
    <col min="16131" max="16131" width="18.28515625" style="9" customWidth="1"/>
    <col min="16132" max="16132" width="18.140625" style="9" customWidth="1"/>
    <col min="16133" max="16133" width="10.28515625" style="9" customWidth="1"/>
    <col min="16134" max="16135" width="9.140625" style="9"/>
    <col min="16136" max="16136" width="12" style="9" bestFit="1" customWidth="1"/>
    <col min="16137" max="16384" width="9.140625" style="9"/>
  </cols>
  <sheetData>
    <row r="1" spans="1:5" x14ac:dyDescent="0.2">
      <c r="A1" s="5" t="s">
        <v>262</v>
      </c>
      <c r="B1" s="6"/>
      <c r="C1" s="7"/>
      <c r="D1" s="7"/>
      <c r="E1" s="8"/>
    </row>
    <row r="2" spans="1:5" ht="13.5" thickBot="1" x14ac:dyDescent="0.25">
      <c r="A2" s="5"/>
      <c r="B2" s="76">
        <v>2014</v>
      </c>
      <c r="C2" s="76"/>
      <c r="D2" s="76"/>
      <c r="E2" s="76"/>
    </row>
    <row r="3" spans="1:5" x14ac:dyDescent="0.2">
      <c r="A3" s="77" t="s">
        <v>263</v>
      </c>
      <c r="B3" s="79" t="s">
        <v>264</v>
      </c>
      <c r="C3" s="81" t="s">
        <v>265</v>
      </c>
      <c r="D3" s="81" t="s">
        <v>119</v>
      </c>
      <c r="E3" s="83" t="s">
        <v>266</v>
      </c>
    </row>
    <row r="4" spans="1:5" x14ac:dyDescent="0.2">
      <c r="A4" s="78"/>
      <c r="B4" s="80"/>
      <c r="C4" s="82"/>
      <c r="D4" s="82"/>
      <c r="E4" s="84"/>
    </row>
    <row r="5" spans="1:5" x14ac:dyDescent="0.2">
      <c r="A5" s="78"/>
      <c r="B5" s="80"/>
      <c r="C5" s="82"/>
      <c r="D5" s="82"/>
      <c r="E5" s="84"/>
    </row>
    <row r="6" spans="1:5" ht="13.5" thickBot="1" x14ac:dyDescent="0.25">
      <c r="A6" s="10"/>
      <c r="B6" s="11" t="s">
        <v>0</v>
      </c>
      <c r="C6" s="12" t="s">
        <v>1</v>
      </c>
      <c r="D6" s="12" t="s">
        <v>267</v>
      </c>
      <c r="E6" s="13" t="s">
        <v>268</v>
      </c>
    </row>
    <row r="7" spans="1:5" ht="13.5" thickBot="1" x14ac:dyDescent="0.25">
      <c r="A7" s="14"/>
      <c r="B7" s="67"/>
      <c r="C7" s="15"/>
      <c r="D7" s="15"/>
      <c r="E7" s="68"/>
    </row>
    <row r="8" spans="1:5" ht="13.5" thickBot="1" x14ac:dyDescent="0.25">
      <c r="A8" s="16" t="s">
        <v>269</v>
      </c>
      <c r="B8" s="17">
        <f>SUM(B10,B12,B16,B18,B22,B25,B119,B133,B136,B138,B148,B150)</f>
        <v>106019264465</v>
      </c>
      <c r="C8" s="17">
        <f t="shared" ref="C8:D8" si="0">SUM(C10,C12,C16,C18,C22,C25,C119,C133,C136,C138,C148,C150)</f>
        <v>108377354888</v>
      </c>
      <c r="D8" s="17">
        <f t="shared" si="0"/>
        <v>101855561466</v>
      </c>
      <c r="E8" s="18">
        <f>SUM(D8)/C8*100</f>
        <v>93.982328292898657</v>
      </c>
    </row>
    <row r="9" spans="1:5" x14ac:dyDescent="0.2">
      <c r="A9" s="19"/>
      <c r="B9" s="20"/>
      <c r="C9" s="21"/>
      <c r="D9" s="21"/>
      <c r="E9" s="22"/>
    </row>
    <row r="10" spans="1:5" s="25" customFormat="1" x14ac:dyDescent="0.2">
      <c r="A10" s="23" t="s">
        <v>2</v>
      </c>
      <c r="B10" s="69">
        <f>SUM(B11)</f>
        <v>7204251692</v>
      </c>
      <c r="C10" s="69">
        <f t="shared" ref="C10:D10" si="1">SUM(C11)</f>
        <v>7599690768</v>
      </c>
      <c r="D10" s="69">
        <f t="shared" si="1"/>
        <v>7586680078</v>
      </c>
      <c r="E10" s="24">
        <f>SUM(D10)/C10*100</f>
        <v>99.828799744658241</v>
      </c>
    </row>
    <row r="11" spans="1:5" x14ac:dyDescent="0.2">
      <c r="A11" s="29" t="s">
        <v>3</v>
      </c>
      <c r="B11" s="2">
        <v>7204251692</v>
      </c>
      <c r="C11" s="2">
        <v>7599690768</v>
      </c>
      <c r="D11" s="2">
        <v>7586680078</v>
      </c>
      <c r="E11" s="22">
        <f t="shared" ref="E11:E76" si="2">SUM(D11)/C11*100</f>
        <v>99.828799744658241</v>
      </c>
    </row>
    <row r="12" spans="1:5" s="25" customFormat="1" x14ac:dyDescent="0.2">
      <c r="A12" s="23" t="s">
        <v>4</v>
      </c>
      <c r="B12" s="69">
        <f>SUM(B13:B15)</f>
        <v>88940115</v>
      </c>
      <c r="C12" s="69">
        <f t="shared" ref="C12:D12" si="3">SUM(C13:C15)</f>
        <v>154327730</v>
      </c>
      <c r="D12" s="69">
        <f t="shared" si="3"/>
        <v>153820905</v>
      </c>
      <c r="E12" s="24">
        <f t="shared" si="2"/>
        <v>99.671591748287881</v>
      </c>
    </row>
    <row r="13" spans="1:5" x14ac:dyDescent="0.2">
      <c r="A13" s="29" t="s">
        <v>120</v>
      </c>
      <c r="B13" s="2">
        <v>57113450</v>
      </c>
      <c r="C13" s="2">
        <v>59475253</v>
      </c>
      <c r="D13" s="2">
        <v>59429743</v>
      </c>
      <c r="E13" s="22">
        <f t="shared" si="2"/>
        <v>99.923480779476463</v>
      </c>
    </row>
    <row r="14" spans="1:5" x14ac:dyDescent="0.2">
      <c r="A14" s="29" t="s">
        <v>282</v>
      </c>
      <c r="B14" s="2">
        <v>27500000</v>
      </c>
      <c r="C14" s="2">
        <v>90525812</v>
      </c>
      <c r="D14" s="2">
        <v>90243465</v>
      </c>
      <c r="E14" s="22">
        <f t="shared" si="2"/>
        <v>99.688103322398263</v>
      </c>
    </row>
    <row r="15" spans="1:5" ht="25.5" x14ac:dyDescent="0.2">
      <c r="A15" s="29" t="s">
        <v>283</v>
      </c>
      <c r="B15" s="2">
        <v>4326665</v>
      </c>
      <c r="C15" s="2">
        <v>4326665</v>
      </c>
      <c r="D15" s="2">
        <v>4147697</v>
      </c>
      <c r="E15" s="22">
        <f t="shared" si="2"/>
        <v>95.863603953622473</v>
      </c>
    </row>
    <row r="16" spans="1:5" s="25" customFormat="1" x14ac:dyDescent="0.2">
      <c r="A16" s="23" t="s">
        <v>5</v>
      </c>
      <c r="B16" s="69">
        <f>SUM(B17)</f>
        <v>222729681</v>
      </c>
      <c r="C16" s="69">
        <f t="shared" ref="C16:D16" si="4">SUM(C17)</f>
        <v>223380681</v>
      </c>
      <c r="D16" s="69">
        <f t="shared" si="4"/>
        <v>14993942</v>
      </c>
      <c r="E16" s="24">
        <f t="shared" si="2"/>
        <v>6.7122823392234174</v>
      </c>
    </row>
    <row r="17" spans="1:8" x14ac:dyDescent="0.2">
      <c r="A17" s="29" t="s">
        <v>285</v>
      </c>
      <c r="B17" s="2">
        <v>222729681</v>
      </c>
      <c r="C17" s="2">
        <v>223380681</v>
      </c>
      <c r="D17" s="2">
        <v>14993942</v>
      </c>
      <c r="E17" s="22">
        <f t="shared" si="2"/>
        <v>6.7122823392234174</v>
      </c>
    </row>
    <row r="18" spans="1:8" s="25" customFormat="1" x14ac:dyDescent="0.2">
      <c r="A18" s="23" t="s">
        <v>6</v>
      </c>
      <c r="B18" s="69">
        <f>SUM(B19:B21)</f>
        <v>442700946</v>
      </c>
      <c r="C18" s="69">
        <f t="shared" ref="C18:D18" si="5">SUM(C19:C21)</f>
        <v>62137338</v>
      </c>
      <c r="D18" s="69">
        <f t="shared" si="5"/>
        <v>4494002</v>
      </c>
      <c r="E18" s="24">
        <f t="shared" si="2"/>
        <v>7.2323696905071788</v>
      </c>
    </row>
    <row r="19" spans="1:8" s="25" customFormat="1" ht="25.5" x14ac:dyDescent="0.2">
      <c r="A19" s="29" t="s">
        <v>323</v>
      </c>
      <c r="B19" s="2">
        <v>64262901</v>
      </c>
      <c r="C19" s="2">
        <v>57218838</v>
      </c>
      <c r="D19" s="1">
        <v>0</v>
      </c>
      <c r="E19" s="22">
        <f t="shared" si="2"/>
        <v>0</v>
      </c>
      <c r="H19" s="27"/>
    </row>
    <row r="20" spans="1:8" x14ac:dyDescent="0.2">
      <c r="A20" s="29" t="s">
        <v>287</v>
      </c>
      <c r="B20" s="2">
        <v>3487900</v>
      </c>
      <c r="C20" s="2">
        <v>4918500</v>
      </c>
      <c r="D20" s="2">
        <v>4494002</v>
      </c>
      <c r="E20" s="22">
        <f t="shared" si="2"/>
        <v>91.369360577411811</v>
      </c>
      <c r="H20" s="28"/>
    </row>
    <row r="21" spans="1:8" s="25" customFormat="1" x14ac:dyDescent="0.2">
      <c r="A21" s="29" t="s">
        <v>289</v>
      </c>
      <c r="B21" s="2">
        <v>374950145</v>
      </c>
      <c r="C21" s="1">
        <v>0</v>
      </c>
      <c r="D21" s="1">
        <v>0</v>
      </c>
      <c r="E21" s="22">
        <v>0</v>
      </c>
    </row>
    <row r="22" spans="1:8" s="25" customFormat="1" x14ac:dyDescent="0.2">
      <c r="A22" s="23" t="s">
        <v>7</v>
      </c>
      <c r="B22" s="69">
        <f>SUM(B23:B24)</f>
        <v>40280000</v>
      </c>
      <c r="C22" s="69">
        <f t="shared" ref="C22:D22" si="6">SUM(C23:C24)</f>
        <v>40280000</v>
      </c>
      <c r="D22" s="69">
        <f t="shared" si="6"/>
        <v>40280000</v>
      </c>
      <c r="E22" s="24">
        <f t="shared" si="2"/>
        <v>100</v>
      </c>
    </row>
    <row r="23" spans="1:8" x14ac:dyDescent="0.2">
      <c r="A23" s="29" t="s">
        <v>324</v>
      </c>
      <c r="B23" s="2">
        <v>36200000</v>
      </c>
      <c r="C23" s="2">
        <v>36200000</v>
      </c>
      <c r="D23" s="2">
        <v>36200000</v>
      </c>
      <c r="E23" s="22">
        <f t="shared" si="2"/>
        <v>100</v>
      </c>
    </row>
    <row r="24" spans="1:8" x14ac:dyDescent="0.2">
      <c r="A24" s="29" t="s">
        <v>8</v>
      </c>
      <c r="B24" s="2">
        <v>4080000</v>
      </c>
      <c r="C24" s="2">
        <v>4080000</v>
      </c>
      <c r="D24" s="2">
        <v>4080000</v>
      </c>
      <c r="E24" s="22">
        <f t="shared" si="2"/>
        <v>100</v>
      </c>
    </row>
    <row r="25" spans="1:8" s="25" customFormat="1" x14ac:dyDescent="0.2">
      <c r="A25" s="23" t="s">
        <v>9</v>
      </c>
      <c r="B25" s="69">
        <f>SUM(B26:B118)</f>
        <v>84063537774</v>
      </c>
      <c r="C25" s="69">
        <f t="shared" ref="C25:D25" si="7">SUM(C26:C118)</f>
        <v>85998640539</v>
      </c>
      <c r="D25" s="69">
        <f t="shared" si="7"/>
        <v>80675575937</v>
      </c>
      <c r="E25" s="24">
        <f t="shared" si="2"/>
        <v>93.810292152716045</v>
      </c>
    </row>
    <row r="26" spans="1:8" x14ac:dyDescent="0.2">
      <c r="A26" s="29" t="s">
        <v>325</v>
      </c>
      <c r="B26" s="2">
        <v>100000000</v>
      </c>
      <c r="C26" s="2">
        <v>100000000</v>
      </c>
      <c r="D26" s="2">
        <v>30000000</v>
      </c>
      <c r="E26" s="22">
        <f t="shared" si="2"/>
        <v>30</v>
      </c>
    </row>
    <row r="27" spans="1:8" x14ac:dyDescent="0.2">
      <c r="A27" s="29" t="s">
        <v>10</v>
      </c>
      <c r="B27" s="2">
        <v>11316000</v>
      </c>
      <c r="C27" s="2">
        <v>11316000</v>
      </c>
      <c r="D27" s="2">
        <v>10887786</v>
      </c>
      <c r="E27" s="22">
        <f t="shared" si="2"/>
        <v>96.215853658536588</v>
      </c>
    </row>
    <row r="28" spans="1:8" x14ac:dyDescent="0.2">
      <c r="A28" s="29" t="s">
        <v>326</v>
      </c>
      <c r="B28" s="2">
        <v>53450000</v>
      </c>
      <c r="C28" s="2">
        <v>37415000</v>
      </c>
      <c r="D28" s="2">
        <v>29396806</v>
      </c>
      <c r="E28" s="22">
        <f t="shared" si="2"/>
        <v>78.569573700387537</v>
      </c>
    </row>
    <row r="29" spans="1:8" x14ac:dyDescent="0.2">
      <c r="A29" s="29" t="s">
        <v>327</v>
      </c>
      <c r="B29" s="2">
        <v>81028000</v>
      </c>
      <c r="C29" s="2">
        <v>116028000</v>
      </c>
      <c r="D29" s="2">
        <v>72133755</v>
      </c>
      <c r="E29" s="22">
        <f t="shared" si="2"/>
        <v>62.169265177370981</v>
      </c>
    </row>
    <row r="30" spans="1:8" x14ac:dyDescent="0.2">
      <c r="A30" s="29" t="s">
        <v>11</v>
      </c>
      <c r="B30" s="2">
        <v>1578072000</v>
      </c>
      <c r="C30" s="2">
        <v>1116072000</v>
      </c>
      <c r="D30" s="2">
        <v>836918382</v>
      </c>
      <c r="E30" s="22">
        <f t="shared" si="2"/>
        <v>74.987848633421493</v>
      </c>
    </row>
    <row r="31" spans="1:8" x14ac:dyDescent="0.2">
      <c r="A31" s="29" t="s">
        <v>328</v>
      </c>
      <c r="B31" s="2">
        <v>47880000</v>
      </c>
      <c r="C31" s="2">
        <v>33516000</v>
      </c>
      <c r="D31" s="2">
        <v>13657618</v>
      </c>
      <c r="E31" s="22">
        <f t="shared" si="2"/>
        <v>40.749546485260772</v>
      </c>
    </row>
    <row r="32" spans="1:8" x14ac:dyDescent="0.2">
      <c r="A32" s="29" t="s">
        <v>12</v>
      </c>
      <c r="B32" s="2">
        <v>2100000</v>
      </c>
      <c r="C32" s="2">
        <v>2100000</v>
      </c>
      <c r="D32" s="2">
        <v>1746898</v>
      </c>
      <c r="E32" s="22">
        <f t="shared" si="2"/>
        <v>83.185619047619056</v>
      </c>
    </row>
    <row r="33" spans="1:5" x14ac:dyDescent="0.2">
      <c r="A33" s="29" t="s">
        <v>13</v>
      </c>
      <c r="B33" s="2">
        <v>11000000</v>
      </c>
      <c r="C33" s="2">
        <v>11000000</v>
      </c>
      <c r="D33" s="2">
        <v>9456854</v>
      </c>
      <c r="E33" s="22">
        <f t="shared" si="2"/>
        <v>85.971400000000003</v>
      </c>
    </row>
    <row r="34" spans="1:5" x14ac:dyDescent="0.2">
      <c r="A34" s="29" t="s">
        <v>329</v>
      </c>
      <c r="B34" s="2">
        <v>185000000</v>
      </c>
      <c r="C34" s="2">
        <v>185000000</v>
      </c>
      <c r="D34" s="2">
        <v>185000000</v>
      </c>
      <c r="E34" s="22">
        <f t="shared" si="2"/>
        <v>100</v>
      </c>
    </row>
    <row r="35" spans="1:5" x14ac:dyDescent="0.2">
      <c r="A35" s="29" t="s">
        <v>330</v>
      </c>
      <c r="B35" s="2">
        <v>168000000</v>
      </c>
      <c r="C35" s="2">
        <v>178437980</v>
      </c>
      <c r="D35" s="2">
        <v>178437979</v>
      </c>
      <c r="E35" s="22">
        <f t="shared" si="2"/>
        <v>99.999999439581188</v>
      </c>
    </row>
    <row r="36" spans="1:5" x14ac:dyDescent="0.2">
      <c r="A36" s="29" t="s">
        <v>14</v>
      </c>
      <c r="B36" s="2">
        <v>11173500000</v>
      </c>
      <c r="C36" s="2">
        <v>11025043000</v>
      </c>
      <c r="D36" s="2">
        <v>11017263937</v>
      </c>
      <c r="E36" s="22">
        <f t="shared" si="2"/>
        <v>99.92944188063484</v>
      </c>
    </row>
    <row r="37" spans="1:5" x14ac:dyDescent="0.2">
      <c r="A37" s="29" t="s">
        <v>331</v>
      </c>
      <c r="B37" s="2">
        <v>1374491100</v>
      </c>
      <c r="C37" s="2">
        <v>1312869206</v>
      </c>
      <c r="D37" s="2">
        <v>1292642014</v>
      </c>
      <c r="E37" s="22">
        <f t="shared" si="2"/>
        <v>98.459314004200962</v>
      </c>
    </row>
    <row r="38" spans="1:5" x14ac:dyDescent="0.2">
      <c r="A38" s="29" t="s">
        <v>15</v>
      </c>
      <c r="B38" s="2">
        <v>69399580</v>
      </c>
      <c r="C38" s="2">
        <v>69399580</v>
      </c>
      <c r="D38" s="2">
        <v>17110571</v>
      </c>
      <c r="E38" s="22">
        <f t="shared" si="2"/>
        <v>24.655150650767627</v>
      </c>
    </row>
    <row r="39" spans="1:5" x14ac:dyDescent="0.2">
      <c r="A39" s="29" t="s">
        <v>332</v>
      </c>
      <c r="B39" s="2">
        <v>23500000</v>
      </c>
      <c r="C39" s="2">
        <v>22100000</v>
      </c>
      <c r="D39" s="2">
        <v>21416661</v>
      </c>
      <c r="E39" s="22">
        <f t="shared" si="2"/>
        <v>96.907968325791856</v>
      </c>
    </row>
    <row r="40" spans="1:5" x14ac:dyDescent="0.2">
      <c r="A40" s="29" t="s">
        <v>455</v>
      </c>
      <c r="B40" s="2">
        <v>1700000000</v>
      </c>
      <c r="C40" s="2">
        <v>1689562020</v>
      </c>
      <c r="D40" s="2">
        <v>1689093378</v>
      </c>
      <c r="E40" s="22">
        <f t="shared" si="2"/>
        <v>99.972262515702141</v>
      </c>
    </row>
    <row r="41" spans="1:5" x14ac:dyDescent="0.2">
      <c r="A41" s="29" t="s">
        <v>456</v>
      </c>
      <c r="B41" s="2">
        <v>2600000</v>
      </c>
      <c r="C41" s="2">
        <v>2039120</v>
      </c>
      <c r="D41" s="2">
        <v>1956734</v>
      </c>
      <c r="E41" s="22">
        <f t="shared" si="2"/>
        <v>95.959727725685596</v>
      </c>
    </row>
    <row r="42" spans="1:5" x14ac:dyDescent="0.2">
      <c r="A42" s="29" t="s">
        <v>16</v>
      </c>
      <c r="B42" s="2">
        <v>122386000</v>
      </c>
      <c r="C42" s="2">
        <v>91264486</v>
      </c>
      <c r="D42" s="2">
        <v>64803050</v>
      </c>
      <c r="E42" s="22">
        <f t="shared" si="2"/>
        <v>71.0057688814464</v>
      </c>
    </row>
    <row r="43" spans="1:5" x14ac:dyDescent="0.2">
      <c r="A43" s="29" t="s">
        <v>333</v>
      </c>
      <c r="B43" s="2">
        <v>48500000</v>
      </c>
      <c r="C43" s="2">
        <v>33950000</v>
      </c>
      <c r="D43" s="2">
        <v>7638030</v>
      </c>
      <c r="E43" s="22">
        <f t="shared" si="2"/>
        <v>22.497879234167893</v>
      </c>
    </row>
    <row r="44" spans="1:5" x14ac:dyDescent="0.2">
      <c r="A44" s="29" t="s">
        <v>334</v>
      </c>
      <c r="B44" s="2">
        <v>465000000</v>
      </c>
      <c r="C44" s="2">
        <v>465000000</v>
      </c>
      <c r="D44" s="2">
        <v>443244607</v>
      </c>
      <c r="E44" s="22">
        <f t="shared" si="2"/>
        <v>95.321420860215056</v>
      </c>
    </row>
    <row r="45" spans="1:5" x14ac:dyDescent="0.2">
      <c r="A45" s="29" t="s">
        <v>335</v>
      </c>
      <c r="B45" s="2">
        <v>2650000</v>
      </c>
      <c r="C45" s="2">
        <v>2408000</v>
      </c>
      <c r="D45" s="2">
        <v>2400379</v>
      </c>
      <c r="E45" s="22">
        <f t="shared" si="2"/>
        <v>99.68351328903654</v>
      </c>
    </row>
    <row r="46" spans="1:5" ht="25.5" x14ac:dyDescent="0.2">
      <c r="A46" s="29" t="s">
        <v>336</v>
      </c>
      <c r="B46" s="2">
        <v>5000000</v>
      </c>
      <c r="C46" s="2">
        <v>4000000</v>
      </c>
      <c r="D46" s="2">
        <v>691645</v>
      </c>
      <c r="E46" s="22">
        <f t="shared" si="2"/>
        <v>17.291124999999997</v>
      </c>
    </row>
    <row r="47" spans="1:5" x14ac:dyDescent="0.2">
      <c r="A47" s="29" t="s">
        <v>17</v>
      </c>
      <c r="B47" s="2">
        <v>16200000</v>
      </c>
      <c r="C47" s="2">
        <v>16200000</v>
      </c>
      <c r="D47" s="2">
        <v>10150000</v>
      </c>
      <c r="E47" s="22">
        <f t="shared" si="2"/>
        <v>62.654320987654323</v>
      </c>
    </row>
    <row r="48" spans="1:5" x14ac:dyDescent="0.2">
      <c r="A48" s="29" t="s">
        <v>18</v>
      </c>
      <c r="B48" s="2">
        <v>11340000</v>
      </c>
      <c r="C48" s="2">
        <v>11340000</v>
      </c>
      <c r="D48" s="2">
        <v>9340000</v>
      </c>
      <c r="E48" s="22">
        <f t="shared" si="2"/>
        <v>82.363315696649025</v>
      </c>
    </row>
    <row r="49" spans="1:5" x14ac:dyDescent="0.2">
      <c r="A49" s="29" t="s">
        <v>19</v>
      </c>
      <c r="B49" s="2">
        <v>11611750</v>
      </c>
      <c r="C49" s="2">
        <v>10011750</v>
      </c>
      <c r="D49" s="2">
        <v>4056311</v>
      </c>
      <c r="E49" s="22">
        <f t="shared" si="2"/>
        <v>40.5155042824681</v>
      </c>
    </row>
    <row r="50" spans="1:5" x14ac:dyDescent="0.2">
      <c r="A50" s="29" t="s">
        <v>20</v>
      </c>
      <c r="B50" s="2">
        <v>14700000</v>
      </c>
      <c r="C50" s="2">
        <v>14299950</v>
      </c>
      <c r="D50" s="2">
        <v>11076974</v>
      </c>
      <c r="E50" s="22">
        <f t="shared" si="2"/>
        <v>77.461627488207995</v>
      </c>
    </row>
    <row r="51" spans="1:5" x14ac:dyDescent="0.2">
      <c r="A51" s="29" t="s">
        <v>337</v>
      </c>
      <c r="B51" s="2">
        <v>8000000</v>
      </c>
      <c r="C51" s="2">
        <v>6998580</v>
      </c>
      <c r="D51" s="2">
        <v>6997042</v>
      </c>
      <c r="E51" s="22">
        <f t="shared" si="2"/>
        <v>99.978024113463022</v>
      </c>
    </row>
    <row r="52" spans="1:5" x14ac:dyDescent="0.2">
      <c r="A52" s="29" t="s">
        <v>338</v>
      </c>
      <c r="B52" s="2">
        <v>56850000</v>
      </c>
      <c r="C52" s="2">
        <v>52380000</v>
      </c>
      <c r="D52" s="2">
        <v>45345053</v>
      </c>
      <c r="E52" s="22">
        <f t="shared" si="2"/>
        <v>86.569402443680801</v>
      </c>
    </row>
    <row r="53" spans="1:5" x14ac:dyDescent="0.2">
      <c r="A53" s="29" t="s">
        <v>21</v>
      </c>
      <c r="B53" s="2">
        <v>10000000</v>
      </c>
      <c r="C53" s="2">
        <v>10000000</v>
      </c>
      <c r="D53" s="2">
        <v>7782679</v>
      </c>
      <c r="E53" s="22">
        <f t="shared" si="2"/>
        <v>77.826790000000003</v>
      </c>
    </row>
    <row r="54" spans="1:5" x14ac:dyDescent="0.2">
      <c r="A54" s="29" t="s">
        <v>22</v>
      </c>
      <c r="B54" s="2">
        <v>8800000</v>
      </c>
      <c r="C54" s="2">
        <v>6160000</v>
      </c>
      <c r="D54" s="2">
        <v>358642</v>
      </c>
      <c r="E54" s="22">
        <f t="shared" si="2"/>
        <v>5.8221103896103896</v>
      </c>
    </row>
    <row r="55" spans="1:5" x14ac:dyDescent="0.2">
      <c r="A55" s="29" t="s">
        <v>23</v>
      </c>
      <c r="B55" s="2">
        <v>195556400</v>
      </c>
      <c r="C55" s="2">
        <v>160056400</v>
      </c>
      <c r="D55" s="2">
        <v>117375801</v>
      </c>
      <c r="E55" s="22">
        <f t="shared" si="2"/>
        <v>73.334025381053181</v>
      </c>
    </row>
    <row r="56" spans="1:5" x14ac:dyDescent="0.2">
      <c r="A56" s="29" t="s">
        <v>24</v>
      </c>
      <c r="B56" s="2">
        <v>61250000</v>
      </c>
      <c r="C56" s="2">
        <v>42875000</v>
      </c>
      <c r="D56" s="2">
        <v>25658034</v>
      </c>
      <c r="E56" s="22">
        <f t="shared" si="2"/>
        <v>59.843811078717202</v>
      </c>
    </row>
    <row r="57" spans="1:5" x14ac:dyDescent="0.2">
      <c r="A57" s="29" t="s">
        <v>339</v>
      </c>
      <c r="B57" s="2">
        <v>16900000</v>
      </c>
      <c r="C57" s="2">
        <v>13520000</v>
      </c>
      <c r="D57" s="2">
        <v>1825812</v>
      </c>
      <c r="E57" s="22">
        <f t="shared" si="2"/>
        <v>13.504526627218935</v>
      </c>
    </row>
    <row r="58" spans="1:5" x14ac:dyDescent="0.2">
      <c r="A58" s="29" t="s">
        <v>25</v>
      </c>
      <c r="B58" s="2">
        <v>1188453200</v>
      </c>
      <c r="C58" s="2">
        <v>1188724200</v>
      </c>
      <c r="D58" s="2">
        <v>1138303793</v>
      </c>
      <c r="E58" s="22">
        <f t="shared" si="2"/>
        <v>95.758443632257169</v>
      </c>
    </row>
    <row r="59" spans="1:5" x14ac:dyDescent="0.2">
      <c r="A59" s="29" t="s">
        <v>340</v>
      </c>
      <c r="B59" s="2">
        <v>2088000000</v>
      </c>
      <c r="C59" s="2">
        <v>2296719000</v>
      </c>
      <c r="D59" s="2">
        <v>2290407300</v>
      </c>
      <c r="E59" s="22">
        <f t="shared" si="2"/>
        <v>99.725186233056803</v>
      </c>
    </row>
    <row r="60" spans="1:5" x14ac:dyDescent="0.2">
      <c r="A60" s="29" t="s">
        <v>26</v>
      </c>
      <c r="B60" s="2">
        <v>88910000</v>
      </c>
      <c r="C60" s="2">
        <v>73396300</v>
      </c>
      <c r="D60" s="2">
        <v>37423733</v>
      </c>
      <c r="E60" s="22">
        <f t="shared" si="2"/>
        <v>50.988582530727022</v>
      </c>
    </row>
    <row r="61" spans="1:5" x14ac:dyDescent="0.2">
      <c r="A61" s="29" t="s">
        <v>27</v>
      </c>
      <c r="B61" s="2">
        <v>463230000</v>
      </c>
      <c r="C61" s="2">
        <v>345421000</v>
      </c>
      <c r="D61" s="2">
        <v>259184149</v>
      </c>
      <c r="E61" s="22">
        <f t="shared" si="2"/>
        <v>75.034276723187062</v>
      </c>
    </row>
    <row r="62" spans="1:5" x14ac:dyDescent="0.2">
      <c r="A62" s="29" t="s">
        <v>28</v>
      </c>
      <c r="B62" s="2">
        <v>13663000</v>
      </c>
      <c r="C62" s="2">
        <v>13253000</v>
      </c>
      <c r="D62" s="2">
        <v>7400000</v>
      </c>
      <c r="E62" s="22">
        <f t="shared" si="2"/>
        <v>55.836414396740366</v>
      </c>
    </row>
    <row r="63" spans="1:5" ht="25.5" x14ac:dyDescent="0.2">
      <c r="A63" s="29" t="s">
        <v>341</v>
      </c>
      <c r="B63" s="2">
        <v>53200000</v>
      </c>
      <c r="C63" s="2">
        <v>39400000</v>
      </c>
      <c r="D63" s="2">
        <v>32197882</v>
      </c>
      <c r="E63" s="22">
        <f t="shared" si="2"/>
        <v>81.720512690355335</v>
      </c>
    </row>
    <row r="64" spans="1:5" x14ac:dyDescent="0.2">
      <c r="A64" s="29" t="s">
        <v>342</v>
      </c>
      <c r="B64" s="2">
        <v>399433750</v>
      </c>
      <c r="C64" s="2">
        <v>436433750</v>
      </c>
      <c r="D64" s="2">
        <v>382998571</v>
      </c>
      <c r="E64" s="22">
        <f t="shared" si="2"/>
        <v>87.756405410901422</v>
      </c>
    </row>
    <row r="65" spans="1:5" x14ac:dyDescent="0.2">
      <c r="A65" s="29" t="s">
        <v>343</v>
      </c>
      <c r="B65" s="2">
        <v>1729750000</v>
      </c>
      <c r="C65" s="2">
        <v>1874191470</v>
      </c>
      <c r="D65" s="2">
        <v>1658786586</v>
      </c>
      <c r="E65" s="22">
        <f t="shared" si="2"/>
        <v>88.506783461136976</v>
      </c>
    </row>
    <row r="66" spans="1:5" x14ac:dyDescent="0.2">
      <c r="A66" s="29" t="s">
        <v>344</v>
      </c>
      <c r="B66" s="2">
        <v>939887044</v>
      </c>
      <c r="C66" s="2">
        <v>690297044</v>
      </c>
      <c r="D66" s="2">
        <v>621485875</v>
      </c>
      <c r="E66" s="22">
        <f t="shared" si="2"/>
        <v>90.031658168305867</v>
      </c>
    </row>
    <row r="67" spans="1:5" x14ac:dyDescent="0.2">
      <c r="A67" s="29" t="s">
        <v>345</v>
      </c>
      <c r="B67" s="2">
        <v>1700000</v>
      </c>
      <c r="C67" s="2">
        <v>1700000</v>
      </c>
      <c r="D67" s="1">
        <v>0</v>
      </c>
      <c r="E67" s="22">
        <f t="shared" si="2"/>
        <v>0</v>
      </c>
    </row>
    <row r="68" spans="1:5" x14ac:dyDescent="0.2">
      <c r="A68" s="29" t="s">
        <v>29</v>
      </c>
      <c r="B68" s="2">
        <v>3000000</v>
      </c>
      <c r="C68" s="2">
        <v>3000000</v>
      </c>
      <c r="D68" s="1">
        <v>0</v>
      </c>
      <c r="E68" s="22">
        <f t="shared" si="2"/>
        <v>0</v>
      </c>
    </row>
    <row r="69" spans="1:5" x14ac:dyDescent="0.2">
      <c r="A69" s="29" t="s">
        <v>346</v>
      </c>
      <c r="B69" s="2">
        <v>25930000</v>
      </c>
      <c r="C69" s="2">
        <v>25380000</v>
      </c>
      <c r="D69" s="2">
        <v>22817738</v>
      </c>
      <c r="E69" s="22">
        <f t="shared" si="2"/>
        <v>89.904405043341214</v>
      </c>
    </row>
    <row r="70" spans="1:5" ht="25.5" x14ac:dyDescent="0.2">
      <c r="A70" s="29" t="s">
        <v>347</v>
      </c>
      <c r="B70" s="2">
        <v>15000000</v>
      </c>
      <c r="C70" s="2">
        <v>17400000</v>
      </c>
      <c r="D70" s="2">
        <v>14958443</v>
      </c>
      <c r="E70" s="22">
        <f t="shared" si="2"/>
        <v>85.968063218390796</v>
      </c>
    </row>
    <row r="71" spans="1:5" x14ac:dyDescent="0.2">
      <c r="A71" s="29" t="s">
        <v>348</v>
      </c>
      <c r="B71" s="2">
        <v>34986000</v>
      </c>
      <c r="C71" s="2">
        <v>34986000</v>
      </c>
      <c r="D71" s="2">
        <v>25983955</v>
      </c>
      <c r="E71" s="22">
        <f t="shared" si="2"/>
        <v>74.269579260275549</v>
      </c>
    </row>
    <row r="72" spans="1:5" x14ac:dyDescent="0.2">
      <c r="A72" s="29" t="s">
        <v>30</v>
      </c>
      <c r="B72" s="2">
        <v>615450000</v>
      </c>
      <c r="C72" s="2">
        <v>583432574</v>
      </c>
      <c r="D72" s="2">
        <v>451173717</v>
      </c>
      <c r="E72" s="22">
        <f t="shared" si="2"/>
        <v>77.330909706800156</v>
      </c>
    </row>
    <row r="73" spans="1:5" x14ac:dyDescent="0.2">
      <c r="A73" s="29" t="s">
        <v>349</v>
      </c>
      <c r="B73" s="2">
        <v>21700000</v>
      </c>
      <c r="C73" s="2">
        <v>21700000</v>
      </c>
      <c r="D73" s="2">
        <v>21699950</v>
      </c>
      <c r="E73" s="22">
        <f t="shared" si="2"/>
        <v>99.999769585253446</v>
      </c>
    </row>
    <row r="74" spans="1:5" x14ac:dyDescent="0.2">
      <c r="A74" s="29" t="s">
        <v>31</v>
      </c>
      <c r="B74" s="2">
        <v>35000000</v>
      </c>
      <c r="C74" s="2">
        <v>37500000</v>
      </c>
      <c r="D74" s="2">
        <v>37486981</v>
      </c>
      <c r="E74" s="22">
        <f t="shared" si="2"/>
        <v>99.965282666666667</v>
      </c>
    </row>
    <row r="75" spans="1:5" x14ac:dyDescent="0.2">
      <c r="A75" s="29" t="s">
        <v>350</v>
      </c>
      <c r="B75" s="2">
        <v>171750000</v>
      </c>
      <c r="C75" s="2">
        <v>165730448</v>
      </c>
      <c r="D75" s="2">
        <v>163937097</v>
      </c>
      <c r="E75" s="22">
        <f t="shared" si="2"/>
        <v>98.91791096829715</v>
      </c>
    </row>
    <row r="76" spans="1:5" ht="25.5" x14ac:dyDescent="0.2">
      <c r="A76" s="29" t="s">
        <v>351</v>
      </c>
      <c r="B76" s="2">
        <v>780250000</v>
      </c>
      <c r="C76" s="2">
        <v>864187200</v>
      </c>
      <c r="D76" s="2">
        <v>863694200</v>
      </c>
      <c r="E76" s="22">
        <f t="shared" si="2"/>
        <v>99.942952175176856</v>
      </c>
    </row>
    <row r="77" spans="1:5" x14ac:dyDescent="0.2">
      <c r="A77" s="29" t="s">
        <v>32</v>
      </c>
      <c r="B77" s="2">
        <v>455842994</v>
      </c>
      <c r="C77" s="2">
        <v>460749929</v>
      </c>
      <c r="D77" s="2">
        <v>222486112</v>
      </c>
      <c r="E77" s="22">
        <f t="shared" ref="E77:E140" si="8">SUM(D77)/C77*100</f>
        <v>48.287823393240288</v>
      </c>
    </row>
    <row r="78" spans="1:5" x14ac:dyDescent="0.2">
      <c r="A78" s="29" t="s">
        <v>33</v>
      </c>
      <c r="B78" s="2">
        <v>210456000</v>
      </c>
      <c r="C78" s="2">
        <v>211806000</v>
      </c>
      <c r="D78" s="2">
        <v>185079779</v>
      </c>
      <c r="E78" s="22">
        <f t="shared" si="8"/>
        <v>87.381745087485712</v>
      </c>
    </row>
    <row r="79" spans="1:5" x14ac:dyDescent="0.2">
      <c r="A79" s="29" t="s">
        <v>352</v>
      </c>
      <c r="B79" s="2">
        <v>4900000000</v>
      </c>
      <c r="C79" s="2">
        <v>4890845854</v>
      </c>
      <c r="D79" s="2">
        <v>4890818830</v>
      </c>
      <c r="E79" s="22">
        <f t="shared" si="8"/>
        <v>99.999447457539929</v>
      </c>
    </row>
    <row r="80" spans="1:5" x14ac:dyDescent="0.2">
      <c r="A80" s="29" t="s">
        <v>353</v>
      </c>
      <c r="B80" s="2">
        <v>20412000</v>
      </c>
      <c r="C80" s="2">
        <v>20412000</v>
      </c>
      <c r="D80" s="2">
        <v>15300461</v>
      </c>
      <c r="E80" s="22">
        <f t="shared" si="8"/>
        <v>74.958166764648254</v>
      </c>
    </row>
    <row r="81" spans="1:5" x14ac:dyDescent="0.2">
      <c r="A81" s="29" t="s">
        <v>34</v>
      </c>
      <c r="B81" s="2">
        <v>88598000</v>
      </c>
      <c r="C81" s="2">
        <v>91098000</v>
      </c>
      <c r="D81" s="2">
        <v>76274910</v>
      </c>
      <c r="E81" s="22">
        <f t="shared" si="8"/>
        <v>83.728413357044062</v>
      </c>
    </row>
    <row r="82" spans="1:5" ht="25.5" x14ac:dyDescent="0.2">
      <c r="A82" s="29" t="s">
        <v>354</v>
      </c>
      <c r="B82" s="2">
        <v>877823000</v>
      </c>
      <c r="C82" s="2">
        <v>880166000</v>
      </c>
      <c r="D82" s="2">
        <v>769749466</v>
      </c>
      <c r="E82" s="22">
        <f t="shared" si="8"/>
        <v>87.455033027860651</v>
      </c>
    </row>
    <row r="83" spans="1:5" x14ac:dyDescent="0.2">
      <c r="A83" s="29" t="s">
        <v>35</v>
      </c>
      <c r="B83" s="2">
        <v>8000000</v>
      </c>
      <c r="C83" s="2">
        <v>7750000</v>
      </c>
      <c r="D83" s="2">
        <v>5502561</v>
      </c>
      <c r="E83" s="22">
        <f t="shared" si="8"/>
        <v>71.000787096774204</v>
      </c>
    </row>
    <row r="84" spans="1:5" x14ac:dyDescent="0.2">
      <c r="A84" s="29" t="s">
        <v>355</v>
      </c>
      <c r="B84" s="2">
        <v>38980000</v>
      </c>
      <c r="C84" s="2">
        <v>34600000</v>
      </c>
      <c r="D84" s="2">
        <v>8603082</v>
      </c>
      <c r="E84" s="22">
        <f t="shared" si="8"/>
        <v>24.864398843930637</v>
      </c>
    </row>
    <row r="85" spans="1:5" x14ac:dyDescent="0.2">
      <c r="A85" s="29" t="s">
        <v>36</v>
      </c>
      <c r="B85" s="2">
        <v>10300000</v>
      </c>
      <c r="C85" s="2">
        <v>7300000</v>
      </c>
      <c r="D85" s="2">
        <v>7300000</v>
      </c>
      <c r="E85" s="22">
        <f t="shared" si="8"/>
        <v>100</v>
      </c>
    </row>
    <row r="86" spans="1:5" x14ac:dyDescent="0.2">
      <c r="A86" s="29" t="s">
        <v>356</v>
      </c>
      <c r="B86" s="2">
        <v>23000000</v>
      </c>
      <c r="C86" s="2">
        <v>21527683</v>
      </c>
      <c r="D86" s="2">
        <v>21130503</v>
      </c>
      <c r="E86" s="22">
        <f t="shared" si="8"/>
        <v>98.155026716066004</v>
      </c>
    </row>
    <row r="87" spans="1:5" x14ac:dyDescent="0.2">
      <c r="A87" s="29" t="s">
        <v>37</v>
      </c>
      <c r="B87" s="2">
        <v>81200000</v>
      </c>
      <c r="C87" s="2">
        <v>62500000</v>
      </c>
      <c r="D87" s="2">
        <v>58821371</v>
      </c>
      <c r="E87" s="22">
        <f t="shared" si="8"/>
        <v>94.114193599999993</v>
      </c>
    </row>
    <row r="88" spans="1:5" x14ac:dyDescent="0.2">
      <c r="A88" s="29" t="s">
        <v>357</v>
      </c>
      <c r="B88" s="2">
        <v>684179697</v>
      </c>
      <c r="C88" s="2">
        <v>623039451</v>
      </c>
      <c r="D88" s="2">
        <v>611949287</v>
      </c>
      <c r="E88" s="22">
        <f t="shared" si="8"/>
        <v>98.219990085346936</v>
      </c>
    </row>
    <row r="89" spans="1:5" x14ac:dyDescent="0.2">
      <c r="A89" s="29" t="s">
        <v>358</v>
      </c>
      <c r="B89" s="2">
        <v>14700000</v>
      </c>
      <c r="C89" s="2">
        <v>10290000</v>
      </c>
      <c r="D89" s="2">
        <v>2559533</v>
      </c>
      <c r="E89" s="22">
        <f t="shared" si="8"/>
        <v>24.873984450923224</v>
      </c>
    </row>
    <row r="90" spans="1:5" x14ac:dyDescent="0.2">
      <c r="A90" s="29" t="s">
        <v>359</v>
      </c>
      <c r="B90" s="2">
        <v>59713000</v>
      </c>
      <c r="C90" s="2">
        <v>71363426</v>
      </c>
      <c r="D90" s="2">
        <v>67677112</v>
      </c>
      <c r="E90" s="22">
        <f t="shared" si="8"/>
        <v>94.834449231739512</v>
      </c>
    </row>
    <row r="91" spans="1:5" x14ac:dyDescent="0.2">
      <c r="A91" s="29" t="s">
        <v>360</v>
      </c>
      <c r="B91" s="2">
        <v>222044192</v>
      </c>
      <c r="C91" s="2">
        <v>263994192</v>
      </c>
      <c r="D91" s="2">
        <v>181720108</v>
      </c>
      <c r="E91" s="22">
        <f t="shared" si="8"/>
        <v>68.83488860997366</v>
      </c>
    </row>
    <row r="92" spans="1:5" x14ac:dyDescent="0.2">
      <c r="A92" s="29" t="s">
        <v>38</v>
      </c>
      <c r="B92" s="2">
        <v>57300000</v>
      </c>
      <c r="C92" s="2">
        <v>55700000</v>
      </c>
      <c r="D92" s="2">
        <v>27029442</v>
      </c>
      <c r="E92" s="22">
        <f t="shared" si="8"/>
        <v>48.526825852782764</v>
      </c>
    </row>
    <row r="93" spans="1:5" x14ac:dyDescent="0.2">
      <c r="A93" s="29" t="s">
        <v>361</v>
      </c>
      <c r="B93" s="2">
        <v>7650000</v>
      </c>
      <c r="C93" s="2">
        <v>7650000</v>
      </c>
      <c r="D93" s="2">
        <v>1950000</v>
      </c>
      <c r="E93" s="22">
        <f t="shared" si="8"/>
        <v>25.490196078431371</v>
      </c>
    </row>
    <row r="94" spans="1:5" x14ac:dyDescent="0.2">
      <c r="A94" s="29" t="s">
        <v>362</v>
      </c>
      <c r="B94" s="2">
        <v>50000000</v>
      </c>
      <c r="C94" s="2">
        <v>35000000</v>
      </c>
      <c r="D94" s="2">
        <v>32245400</v>
      </c>
      <c r="E94" s="22">
        <f t="shared" si="8"/>
        <v>92.129714285714286</v>
      </c>
    </row>
    <row r="95" spans="1:5" ht="25.5" x14ac:dyDescent="0.2">
      <c r="A95" s="29" t="s">
        <v>363</v>
      </c>
      <c r="B95" s="2">
        <v>35881566</v>
      </c>
      <c r="C95" s="2">
        <v>38900685</v>
      </c>
      <c r="D95" s="2">
        <v>35460422</v>
      </c>
      <c r="E95" s="22">
        <f t="shared" si="8"/>
        <v>91.156291977891897</v>
      </c>
    </row>
    <row r="96" spans="1:5" x14ac:dyDescent="0.2">
      <c r="A96" s="29" t="s">
        <v>39</v>
      </c>
      <c r="B96" s="2">
        <v>93000000</v>
      </c>
      <c r="C96" s="2">
        <v>117758278</v>
      </c>
      <c r="D96" s="2">
        <v>113696423</v>
      </c>
      <c r="E96" s="22">
        <f t="shared" si="8"/>
        <v>96.550684105621855</v>
      </c>
    </row>
    <row r="97" spans="1:5" x14ac:dyDescent="0.2">
      <c r="A97" s="29" t="s">
        <v>40</v>
      </c>
      <c r="B97" s="2">
        <v>12450000</v>
      </c>
      <c r="C97" s="2">
        <v>11871641</v>
      </c>
      <c r="D97" s="2">
        <v>11452444</v>
      </c>
      <c r="E97" s="22">
        <f t="shared" si="8"/>
        <v>96.468921187896427</v>
      </c>
    </row>
    <row r="98" spans="1:5" x14ac:dyDescent="0.2">
      <c r="A98" s="29" t="s">
        <v>41</v>
      </c>
      <c r="B98" s="2">
        <v>3585582157</v>
      </c>
      <c r="C98" s="2">
        <v>3635668136</v>
      </c>
      <c r="D98" s="2">
        <v>1343955021</v>
      </c>
      <c r="E98" s="22">
        <f t="shared" si="8"/>
        <v>36.965833258880259</v>
      </c>
    </row>
    <row r="99" spans="1:5" x14ac:dyDescent="0.2">
      <c r="A99" s="29" t="s">
        <v>42</v>
      </c>
      <c r="B99" s="2">
        <v>120000000</v>
      </c>
      <c r="C99" s="2">
        <v>88997960</v>
      </c>
      <c r="D99" s="2">
        <v>78576738</v>
      </c>
      <c r="E99" s="22">
        <f t="shared" si="8"/>
        <v>88.290493400073444</v>
      </c>
    </row>
    <row r="100" spans="1:5" x14ac:dyDescent="0.2">
      <c r="A100" s="29" t="s">
        <v>43</v>
      </c>
      <c r="B100" s="2">
        <v>5287000000</v>
      </c>
      <c r="C100" s="2">
        <v>5062092550</v>
      </c>
      <c r="D100" s="2">
        <v>5061914265</v>
      </c>
      <c r="E100" s="22">
        <f t="shared" si="8"/>
        <v>99.996478037526202</v>
      </c>
    </row>
    <row r="101" spans="1:5" x14ac:dyDescent="0.2">
      <c r="A101" s="29" t="s">
        <v>44</v>
      </c>
      <c r="B101" s="2">
        <v>2109326755</v>
      </c>
      <c r="C101" s="2">
        <v>2188166461</v>
      </c>
      <c r="D101" s="2">
        <v>1432759577</v>
      </c>
      <c r="E101" s="22">
        <f t="shared" si="8"/>
        <v>65.477631731236002</v>
      </c>
    </row>
    <row r="102" spans="1:5" x14ac:dyDescent="0.2">
      <c r="A102" s="29" t="s">
        <v>364</v>
      </c>
      <c r="B102" s="2">
        <v>36303600000</v>
      </c>
      <c r="C102" s="2">
        <v>39172540850</v>
      </c>
      <c r="D102" s="2">
        <v>39157371247</v>
      </c>
      <c r="E102" s="22">
        <f t="shared" si="8"/>
        <v>99.961274906679947</v>
      </c>
    </row>
    <row r="103" spans="1:5" x14ac:dyDescent="0.2">
      <c r="A103" s="29" t="s">
        <v>365</v>
      </c>
      <c r="B103" s="2">
        <v>14000000</v>
      </c>
      <c r="C103" s="2">
        <v>13070000</v>
      </c>
      <c r="D103" s="2">
        <v>7320126</v>
      </c>
      <c r="E103" s="22">
        <f t="shared" si="8"/>
        <v>56.007084927314466</v>
      </c>
    </row>
    <row r="104" spans="1:5" x14ac:dyDescent="0.2">
      <c r="A104" s="29" t="s">
        <v>45</v>
      </c>
      <c r="B104" s="2">
        <v>14000000</v>
      </c>
      <c r="C104" s="2">
        <v>9800000</v>
      </c>
      <c r="D104" s="2">
        <v>5794504</v>
      </c>
      <c r="E104" s="22">
        <f t="shared" si="8"/>
        <v>59.127591836734695</v>
      </c>
    </row>
    <row r="105" spans="1:5" x14ac:dyDescent="0.2">
      <c r="A105" s="29" t="s">
        <v>366</v>
      </c>
      <c r="B105" s="2">
        <v>16200000</v>
      </c>
      <c r="C105" s="2">
        <v>13900000</v>
      </c>
      <c r="D105" s="2">
        <v>11655597</v>
      </c>
      <c r="E105" s="22">
        <f t="shared" si="8"/>
        <v>83.853215827338133</v>
      </c>
    </row>
    <row r="106" spans="1:5" x14ac:dyDescent="0.2">
      <c r="A106" s="29" t="s">
        <v>367</v>
      </c>
      <c r="B106" s="2">
        <v>157500000</v>
      </c>
      <c r="C106" s="2">
        <v>158000000</v>
      </c>
      <c r="D106" s="2">
        <v>141435903</v>
      </c>
      <c r="E106" s="22">
        <f t="shared" si="8"/>
        <v>89.516394303797469</v>
      </c>
    </row>
    <row r="107" spans="1:5" x14ac:dyDescent="0.2">
      <c r="A107" s="29" t="s">
        <v>368</v>
      </c>
      <c r="B107" s="2">
        <v>136000000</v>
      </c>
      <c r="C107" s="2">
        <v>95200000</v>
      </c>
      <c r="D107" s="2">
        <v>80271437</v>
      </c>
      <c r="E107" s="22">
        <f t="shared" si="8"/>
        <v>84.318736344537811</v>
      </c>
    </row>
    <row r="108" spans="1:5" x14ac:dyDescent="0.2">
      <c r="A108" s="29" t="s">
        <v>46</v>
      </c>
      <c r="B108" s="2">
        <v>39000000</v>
      </c>
      <c r="C108" s="2">
        <v>38700000</v>
      </c>
      <c r="D108" s="2">
        <v>29293785</v>
      </c>
      <c r="E108" s="22">
        <f t="shared" si="8"/>
        <v>75.694534883720934</v>
      </c>
    </row>
    <row r="109" spans="1:5" x14ac:dyDescent="0.2">
      <c r="A109" s="29" t="s">
        <v>369</v>
      </c>
      <c r="B109" s="2">
        <v>241024000</v>
      </c>
      <c r="C109" s="2">
        <v>225194536</v>
      </c>
      <c r="D109" s="2">
        <v>178316163</v>
      </c>
      <c r="E109" s="22">
        <f t="shared" si="8"/>
        <v>79.183165882852506</v>
      </c>
    </row>
    <row r="110" spans="1:5" x14ac:dyDescent="0.2">
      <c r="A110" s="29" t="s">
        <v>47</v>
      </c>
      <c r="B110" s="2">
        <v>17500000</v>
      </c>
      <c r="C110" s="2">
        <v>12250000</v>
      </c>
      <c r="D110" s="2">
        <v>10449871</v>
      </c>
      <c r="E110" s="22">
        <f t="shared" si="8"/>
        <v>85.305069387755111</v>
      </c>
    </row>
    <row r="111" spans="1:5" x14ac:dyDescent="0.2">
      <c r="A111" s="29" t="s">
        <v>48</v>
      </c>
      <c r="B111" s="2">
        <v>10000000</v>
      </c>
      <c r="C111" s="2">
        <v>7000000</v>
      </c>
      <c r="D111" s="2">
        <v>6999416</v>
      </c>
      <c r="E111" s="22">
        <f t="shared" si="8"/>
        <v>99.991657142857136</v>
      </c>
    </row>
    <row r="112" spans="1:5" x14ac:dyDescent="0.2">
      <c r="A112" s="29" t="s">
        <v>49</v>
      </c>
      <c r="B112" s="2">
        <v>8000000</v>
      </c>
      <c r="C112" s="2">
        <v>5600000</v>
      </c>
      <c r="D112" s="2">
        <v>4811135</v>
      </c>
      <c r="E112" s="22">
        <f t="shared" si="8"/>
        <v>85.913125000000008</v>
      </c>
    </row>
    <row r="113" spans="1:5" x14ac:dyDescent="0.2">
      <c r="A113" s="29" t="s">
        <v>370</v>
      </c>
      <c r="B113" s="2">
        <v>107100000</v>
      </c>
      <c r="C113" s="2">
        <v>102815000</v>
      </c>
      <c r="D113" s="2">
        <v>102806340</v>
      </c>
      <c r="E113" s="22">
        <f t="shared" si="8"/>
        <v>99.991577104508096</v>
      </c>
    </row>
    <row r="114" spans="1:5" x14ac:dyDescent="0.2">
      <c r="A114" s="29" t="s">
        <v>371</v>
      </c>
      <c r="B114" s="2">
        <v>310796000</v>
      </c>
      <c r="C114" s="2">
        <v>287506000</v>
      </c>
      <c r="D114" s="2">
        <v>281167705</v>
      </c>
      <c r="E114" s="22">
        <f t="shared" si="8"/>
        <v>97.795421660765342</v>
      </c>
    </row>
    <row r="115" spans="1:5" x14ac:dyDescent="0.2">
      <c r="A115" s="29" t="s">
        <v>372</v>
      </c>
      <c r="B115" s="2">
        <v>229500000</v>
      </c>
      <c r="C115" s="2">
        <v>218890000</v>
      </c>
      <c r="D115" s="2">
        <v>218838407</v>
      </c>
      <c r="E115" s="22">
        <f t="shared" si="8"/>
        <v>99.976429713554751</v>
      </c>
    </row>
    <row r="116" spans="1:5" x14ac:dyDescent="0.2">
      <c r="A116" s="29" t="s">
        <v>50</v>
      </c>
      <c r="B116" s="2">
        <v>840000000</v>
      </c>
      <c r="C116" s="2">
        <v>923661260</v>
      </c>
      <c r="D116" s="2">
        <v>912138940</v>
      </c>
      <c r="E116" s="22">
        <f t="shared" si="8"/>
        <v>98.752538349394442</v>
      </c>
    </row>
    <row r="117" spans="1:5" x14ac:dyDescent="0.2">
      <c r="A117" s="29" t="s">
        <v>373</v>
      </c>
      <c r="B117" s="2">
        <v>2680000</v>
      </c>
      <c r="C117" s="2">
        <v>1876000</v>
      </c>
      <c r="D117" s="2">
        <v>1829392</v>
      </c>
      <c r="E117" s="22">
        <f t="shared" si="8"/>
        <v>97.515565031982945</v>
      </c>
    </row>
    <row r="118" spans="1:5" x14ac:dyDescent="0.2">
      <c r="A118" s="29" t="s">
        <v>374</v>
      </c>
      <c r="B118" s="2">
        <v>257824589</v>
      </c>
      <c r="C118" s="2">
        <v>248174589</v>
      </c>
      <c r="D118" s="2">
        <v>65259720</v>
      </c>
      <c r="E118" s="22">
        <f t="shared" si="8"/>
        <v>26.295891236471437</v>
      </c>
    </row>
    <row r="119" spans="1:5" s="25" customFormat="1" x14ac:dyDescent="0.2">
      <c r="A119" s="23" t="s">
        <v>51</v>
      </c>
      <c r="B119" s="69">
        <f>SUM(B120:B132)</f>
        <v>547642320</v>
      </c>
      <c r="C119" s="69">
        <f t="shared" ref="C119:D119" si="9">SUM(C120:C132)</f>
        <v>500740720</v>
      </c>
      <c r="D119" s="69">
        <f t="shared" si="9"/>
        <v>366938117</v>
      </c>
      <c r="E119" s="24">
        <f t="shared" si="8"/>
        <v>73.279064862150605</v>
      </c>
    </row>
    <row r="120" spans="1:5" x14ac:dyDescent="0.2">
      <c r="A120" s="29" t="s">
        <v>322</v>
      </c>
      <c r="B120" s="2">
        <v>2850000</v>
      </c>
      <c r="C120" s="2">
        <v>2850000</v>
      </c>
      <c r="D120" s="1">
        <v>0</v>
      </c>
      <c r="E120" s="22">
        <f t="shared" si="8"/>
        <v>0</v>
      </c>
    </row>
    <row r="121" spans="1:5" x14ac:dyDescent="0.2">
      <c r="A121" s="29" t="s">
        <v>375</v>
      </c>
      <c r="B121" s="2">
        <v>39900000</v>
      </c>
      <c r="C121" s="2">
        <v>27930000</v>
      </c>
      <c r="D121" s="2">
        <v>5091720</v>
      </c>
      <c r="E121" s="22">
        <f t="shared" si="8"/>
        <v>18.230290010741136</v>
      </c>
    </row>
    <row r="122" spans="1:5" x14ac:dyDescent="0.2">
      <c r="A122" s="29" t="s">
        <v>376</v>
      </c>
      <c r="B122" s="2">
        <v>4750000</v>
      </c>
      <c r="C122" s="2">
        <v>3325000</v>
      </c>
      <c r="D122" s="2">
        <v>14272</v>
      </c>
      <c r="E122" s="22">
        <f t="shared" si="8"/>
        <v>0.42923308270676691</v>
      </c>
    </row>
    <row r="123" spans="1:5" x14ac:dyDescent="0.2">
      <c r="A123" s="29" t="s">
        <v>52</v>
      </c>
      <c r="B123" s="2">
        <v>163450000</v>
      </c>
      <c r="C123" s="2">
        <v>115219550</v>
      </c>
      <c r="D123" s="2">
        <v>91514574</v>
      </c>
      <c r="E123" s="22">
        <f t="shared" si="8"/>
        <v>79.426255353366685</v>
      </c>
    </row>
    <row r="124" spans="1:5" x14ac:dyDescent="0.2">
      <c r="A124" s="29" t="s">
        <v>53</v>
      </c>
      <c r="B124" s="2">
        <v>2000000</v>
      </c>
      <c r="C124" s="2">
        <v>2000000</v>
      </c>
      <c r="D124" s="2">
        <v>896693</v>
      </c>
      <c r="E124" s="22">
        <f t="shared" si="8"/>
        <v>44.834649999999996</v>
      </c>
    </row>
    <row r="125" spans="1:5" x14ac:dyDescent="0.2">
      <c r="A125" s="29" t="s">
        <v>377</v>
      </c>
      <c r="B125" s="2">
        <v>2000000</v>
      </c>
      <c r="C125" s="2">
        <v>2000000</v>
      </c>
      <c r="D125" s="1">
        <v>0</v>
      </c>
      <c r="E125" s="22">
        <f t="shared" si="8"/>
        <v>0</v>
      </c>
    </row>
    <row r="126" spans="1:5" x14ac:dyDescent="0.2">
      <c r="A126" s="29" t="s">
        <v>378</v>
      </c>
      <c r="B126" s="2">
        <v>19708000</v>
      </c>
      <c r="C126" s="2">
        <v>15025600</v>
      </c>
      <c r="D126" s="2">
        <v>6314769</v>
      </c>
      <c r="E126" s="22">
        <f t="shared" si="8"/>
        <v>42.026734373336168</v>
      </c>
    </row>
    <row r="127" spans="1:5" x14ac:dyDescent="0.2">
      <c r="A127" s="29" t="s">
        <v>379</v>
      </c>
      <c r="B127" s="2">
        <v>8837500</v>
      </c>
      <c r="C127" s="2">
        <v>11488750</v>
      </c>
      <c r="D127" s="2">
        <v>11435285</v>
      </c>
      <c r="E127" s="22">
        <f t="shared" si="8"/>
        <v>99.534631704928728</v>
      </c>
    </row>
    <row r="128" spans="1:5" x14ac:dyDescent="0.2">
      <c r="A128" s="29" t="s">
        <v>54</v>
      </c>
      <c r="B128" s="2">
        <v>134071439</v>
      </c>
      <c r="C128" s="2">
        <v>130971439</v>
      </c>
      <c r="D128" s="2">
        <v>105512271</v>
      </c>
      <c r="E128" s="22">
        <f t="shared" si="8"/>
        <v>80.561282525116027</v>
      </c>
    </row>
    <row r="129" spans="1:5" x14ac:dyDescent="0.2">
      <c r="A129" s="29" t="s">
        <v>55</v>
      </c>
      <c r="B129" s="2">
        <v>39600000</v>
      </c>
      <c r="C129" s="2">
        <v>46160000</v>
      </c>
      <c r="D129" s="2">
        <v>45050005</v>
      </c>
      <c r="E129" s="22">
        <f t="shared" si="8"/>
        <v>97.595331455805891</v>
      </c>
    </row>
    <row r="130" spans="1:5" x14ac:dyDescent="0.2">
      <c r="A130" s="29" t="s">
        <v>380</v>
      </c>
      <c r="B130" s="2">
        <v>25000000</v>
      </c>
      <c r="C130" s="2">
        <v>25000000</v>
      </c>
      <c r="D130" s="1">
        <v>0</v>
      </c>
      <c r="E130" s="22">
        <f t="shared" si="8"/>
        <v>0</v>
      </c>
    </row>
    <row r="131" spans="1:5" s="25" customFormat="1" x14ac:dyDescent="0.2">
      <c r="A131" s="29" t="s">
        <v>56</v>
      </c>
      <c r="B131" s="2">
        <v>48650000</v>
      </c>
      <c r="C131" s="2">
        <v>63245000</v>
      </c>
      <c r="D131" s="2">
        <v>60622846</v>
      </c>
      <c r="E131" s="22">
        <f t="shared" si="8"/>
        <v>95.853974227211637</v>
      </c>
    </row>
    <row r="132" spans="1:5" x14ac:dyDescent="0.2">
      <c r="A132" s="29" t="s">
        <v>57</v>
      </c>
      <c r="B132" s="2">
        <v>56825381</v>
      </c>
      <c r="C132" s="2">
        <v>55525381</v>
      </c>
      <c r="D132" s="2">
        <v>40485682</v>
      </c>
      <c r="E132" s="22">
        <f t="shared" si="8"/>
        <v>72.913830163542698</v>
      </c>
    </row>
    <row r="133" spans="1:5" s="25" customFormat="1" x14ac:dyDescent="0.2">
      <c r="A133" s="23" t="s">
        <v>58</v>
      </c>
      <c r="B133" s="69">
        <f>SUM(B134:B135)</f>
        <v>1093600000</v>
      </c>
      <c r="C133" s="69">
        <f t="shared" ref="C133:D133" si="10">SUM(C134:C135)</f>
        <v>1280600000</v>
      </c>
      <c r="D133" s="69">
        <f t="shared" si="10"/>
        <v>1150297582</v>
      </c>
      <c r="E133" s="24">
        <f t="shared" si="8"/>
        <v>89.82489317507418</v>
      </c>
    </row>
    <row r="134" spans="1:5" s="25" customFormat="1" x14ac:dyDescent="0.2">
      <c r="A134" s="29" t="s">
        <v>59</v>
      </c>
      <c r="B134" s="2">
        <v>1033600000</v>
      </c>
      <c r="C134" s="2">
        <v>1238600000</v>
      </c>
      <c r="D134" s="2">
        <v>1115778471</v>
      </c>
      <c r="E134" s="22">
        <f t="shared" si="8"/>
        <v>90.083842321976419</v>
      </c>
    </row>
    <row r="135" spans="1:5" x14ac:dyDescent="0.2">
      <c r="A135" s="29" t="s">
        <v>381</v>
      </c>
      <c r="B135" s="2">
        <v>60000000</v>
      </c>
      <c r="C135" s="2">
        <v>42000000</v>
      </c>
      <c r="D135" s="2">
        <v>34519111</v>
      </c>
      <c r="E135" s="22">
        <f t="shared" si="8"/>
        <v>82.188359523809524</v>
      </c>
    </row>
    <row r="136" spans="1:5" s="25" customFormat="1" x14ac:dyDescent="0.2">
      <c r="A136" s="23" t="s">
        <v>60</v>
      </c>
      <c r="B136" s="69">
        <f>SUM(B137)</f>
        <v>11375000</v>
      </c>
      <c r="C136" s="69">
        <f t="shared" ref="C136:D136" si="11">SUM(C137)</f>
        <v>13650000</v>
      </c>
      <c r="D136" s="69">
        <f t="shared" si="11"/>
        <v>13284358</v>
      </c>
      <c r="E136" s="24">
        <f t="shared" si="8"/>
        <v>97.321304029304031</v>
      </c>
    </row>
    <row r="137" spans="1:5" x14ac:dyDescent="0.2">
      <c r="A137" s="29" t="s">
        <v>61</v>
      </c>
      <c r="B137" s="2">
        <v>11375000</v>
      </c>
      <c r="C137" s="2">
        <v>13650000</v>
      </c>
      <c r="D137" s="2">
        <v>13284358</v>
      </c>
      <c r="E137" s="22">
        <f t="shared" si="8"/>
        <v>97.321304029304031</v>
      </c>
    </row>
    <row r="138" spans="1:5" s="25" customFormat="1" x14ac:dyDescent="0.2">
      <c r="A138" s="23" t="s">
        <v>62</v>
      </c>
      <c r="B138" s="69">
        <f>SUM(B139:B147)</f>
        <v>1149731944</v>
      </c>
      <c r="C138" s="69">
        <f t="shared" ref="C138:D138" si="12">SUM(C139:C147)</f>
        <v>1151123372</v>
      </c>
      <c r="D138" s="69">
        <f t="shared" si="12"/>
        <v>705930679</v>
      </c>
      <c r="E138" s="24">
        <f t="shared" si="8"/>
        <v>61.325371039378041</v>
      </c>
    </row>
    <row r="139" spans="1:5" ht="25.5" x14ac:dyDescent="0.2">
      <c r="A139" s="29" t="s">
        <v>382</v>
      </c>
      <c r="B139" s="2">
        <v>202930000</v>
      </c>
      <c r="C139" s="2">
        <v>202930000</v>
      </c>
      <c r="D139" s="2">
        <v>162880000</v>
      </c>
      <c r="E139" s="22">
        <f t="shared" si="8"/>
        <v>80.264130488345728</v>
      </c>
    </row>
    <row r="140" spans="1:5" ht="25.5" x14ac:dyDescent="0.2">
      <c r="A140" s="29" t="s">
        <v>383</v>
      </c>
      <c r="B140" s="2">
        <v>501626526</v>
      </c>
      <c r="C140" s="2">
        <v>514151526</v>
      </c>
      <c r="D140" s="2">
        <v>260940000</v>
      </c>
      <c r="E140" s="22">
        <f t="shared" si="8"/>
        <v>50.751575519003708</v>
      </c>
    </row>
    <row r="141" spans="1:5" ht="25.5" x14ac:dyDescent="0.2">
      <c r="A141" s="29" t="s">
        <v>384</v>
      </c>
      <c r="B141" s="2">
        <v>103744418</v>
      </c>
      <c r="C141" s="2">
        <v>108944418</v>
      </c>
      <c r="D141" s="2">
        <v>36700000</v>
      </c>
      <c r="E141" s="22">
        <f t="shared" ref="E141:E164" si="13">SUM(D141)/C141*100</f>
        <v>33.686902618544437</v>
      </c>
    </row>
    <row r="142" spans="1:5" x14ac:dyDescent="0.2">
      <c r="A142" s="29" t="s">
        <v>385</v>
      </c>
      <c r="B142" s="2">
        <v>4940000</v>
      </c>
      <c r="C142" s="2">
        <v>4940000</v>
      </c>
      <c r="D142" s="2">
        <v>1042005</v>
      </c>
      <c r="E142" s="22">
        <f t="shared" si="13"/>
        <v>21.093218623481782</v>
      </c>
    </row>
    <row r="143" spans="1:5" x14ac:dyDescent="0.2">
      <c r="A143" s="29" t="s">
        <v>386</v>
      </c>
      <c r="B143" s="2">
        <v>38665000</v>
      </c>
      <c r="C143" s="2">
        <v>38665000</v>
      </c>
      <c r="D143" s="2">
        <v>28846983</v>
      </c>
      <c r="E143" s="22">
        <f t="shared" si="13"/>
        <v>74.607482219061168</v>
      </c>
    </row>
    <row r="144" spans="1:5" x14ac:dyDescent="0.2">
      <c r="A144" s="29" t="s">
        <v>387</v>
      </c>
      <c r="B144" s="2">
        <v>11800000</v>
      </c>
      <c r="C144" s="2">
        <v>11380000</v>
      </c>
      <c r="D144" s="2">
        <v>6874379</v>
      </c>
      <c r="E144" s="22">
        <f t="shared" si="13"/>
        <v>60.407548330404218</v>
      </c>
    </row>
    <row r="145" spans="1:5" x14ac:dyDescent="0.2">
      <c r="A145" s="29" t="s">
        <v>388</v>
      </c>
      <c r="B145" s="2">
        <v>5000000</v>
      </c>
      <c r="C145" s="2">
        <v>4300000</v>
      </c>
      <c r="D145" s="2">
        <v>1404083</v>
      </c>
      <c r="E145" s="22">
        <f t="shared" si="13"/>
        <v>32.653093023255813</v>
      </c>
    </row>
    <row r="146" spans="1:5" x14ac:dyDescent="0.2">
      <c r="A146" s="29" t="s">
        <v>389</v>
      </c>
      <c r="B146" s="2">
        <v>160550000</v>
      </c>
      <c r="C146" s="2">
        <v>145340462</v>
      </c>
      <c r="D146" s="2">
        <v>99367672</v>
      </c>
      <c r="E146" s="22">
        <f t="shared" si="13"/>
        <v>68.368897850345348</v>
      </c>
    </row>
    <row r="147" spans="1:5" ht="25.5" x14ac:dyDescent="0.2">
      <c r="A147" s="29" t="s">
        <v>390</v>
      </c>
      <c r="B147" s="2">
        <v>120476000</v>
      </c>
      <c r="C147" s="2">
        <v>120471966</v>
      </c>
      <c r="D147" s="2">
        <v>107875557</v>
      </c>
      <c r="E147" s="22">
        <f t="shared" si="13"/>
        <v>89.544116014509129</v>
      </c>
    </row>
    <row r="148" spans="1:5" s="25" customFormat="1" x14ac:dyDescent="0.2">
      <c r="A148" s="23" t="s">
        <v>63</v>
      </c>
      <c r="B148" s="69">
        <f>SUM(B149)</f>
        <v>34400000</v>
      </c>
      <c r="C148" s="69">
        <f t="shared" ref="C148:D148" si="14">SUM(C149)</f>
        <v>27520000</v>
      </c>
      <c r="D148" s="69">
        <f t="shared" si="14"/>
        <v>7655045</v>
      </c>
      <c r="E148" s="24">
        <f t="shared" si="13"/>
        <v>27.816297238372094</v>
      </c>
    </row>
    <row r="149" spans="1:5" x14ac:dyDescent="0.2">
      <c r="A149" s="29" t="s">
        <v>64</v>
      </c>
      <c r="B149" s="2">
        <v>34400000</v>
      </c>
      <c r="C149" s="2">
        <v>27520000</v>
      </c>
      <c r="D149" s="2">
        <v>7655045</v>
      </c>
      <c r="E149" s="22">
        <f t="shared" si="13"/>
        <v>27.816297238372094</v>
      </c>
    </row>
    <row r="150" spans="1:5" s="25" customFormat="1" x14ac:dyDescent="0.2">
      <c r="A150" s="23" t="s">
        <v>65</v>
      </c>
      <c r="B150" s="69">
        <f>SUM(B151:B164)</f>
        <v>11120074993</v>
      </c>
      <c r="C150" s="69">
        <f>SUM(C151:C164)</f>
        <v>11325263740</v>
      </c>
      <c r="D150" s="69">
        <f>SUM(D151:D164)</f>
        <v>11135610821</v>
      </c>
      <c r="E150" s="24">
        <f t="shared" si="13"/>
        <v>98.325399537229671</v>
      </c>
    </row>
    <row r="151" spans="1:5" x14ac:dyDescent="0.2">
      <c r="A151" s="29" t="s">
        <v>318</v>
      </c>
      <c r="B151" s="2">
        <v>12627799</v>
      </c>
      <c r="C151" s="2">
        <v>12627799</v>
      </c>
      <c r="D151" s="2">
        <v>10275564</v>
      </c>
      <c r="E151" s="22">
        <f t="shared" si="13"/>
        <v>81.37256540114393</v>
      </c>
    </row>
    <row r="152" spans="1:5" x14ac:dyDescent="0.2">
      <c r="A152" s="29" t="s">
        <v>161</v>
      </c>
      <c r="B152" s="2">
        <v>1298637740</v>
      </c>
      <c r="C152" s="2">
        <v>1313435984</v>
      </c>
      <c r="D152" s="2">
        <v>1292826214</v>
      </c>
      <c r="E152" s="22">
        <f t="shared" si="13"/>
        <v>98.430850817926114</v>
      </c>
    </row>
    <row r="153" spans="1:5" s="25" customFormat="1" x14ac:dyDescent="0.2">
      <c r="A153" s="29" t="s">
        <v>66</v>
      </c>
      <c r="B153" s="2">
        <v>799376145</v>
      </c>
      <c r="C153" s="2">
        <v>851472774</v>
      </c>
      <c r="D153" s="2">
        <v>804696643</v>
      </c>
      <c r="E153" s="22">
        <f t="shared" si="13"/>
        <v>94.506444312921744</v>
      </c>
    </row>
    <row r="154" spans="1:5" x14ac:dyDescent="0.2">
      <c r="A154" s="29" t="s">
        <v>320</v>
      </c>
      <c r="B154" s="2">
        <v>403728996</v>
      </c>
      <c r="C154" s="2">
        <v>392408996</v>
      </c>
      <c r="D154" s="2">
        <v>385749213</v>
      </c>
      <c r="E154" s="22">
        <f t="shared" si="13"/>
        <v>98.30284650253023</v>
      </c>
    </row>
    <row r="155" spans="1:5" s="25" customFormat="1" x14ac:dyDescent="0.2">
      <c r="A155" s="29" t="s">
        <v>391</v>
      </c>
      <c r="B155" s="2">
        <v>10018236</v>
      </c>
      <c r="C155" s="2">
        <v>10828236</v>
      </c>
      <c r="D155" s="2">
        <v>10399051</v>
      </c>
      <c r="E155" s="22">
        <f t="shared" si="13"/>
        <v>96.036427355295913</v>
      </c>
    </row>
    <row r="156" spans="1:5" x14ac:dyDescent="0.2">
      <c r="A156" s="29" t="s">
        <v>67</v>
      </c>
      <c r="B156" s="2">
        <v>81738384</v>
      </c>
      <c r="C156" s="2">
        <v>75095384</v>
      </c>
      <c r="D156" s="2">
        <v>72402201</v>
      </c>
      <c r="E156" s="22">
        <f t="shared" si="13"/>
        <v>96.413650404930351</v>
      </c>
    </row>
    <row r="157" spans="1:5" x14ac:dyDescent="0.2">
      <c r="A157" s="29" t="s">
        <v>68</v>
      </c>
      <c r="B157" s="2">
        <v>433899288</v>
      </c>
      <c r="C157" s="2">
        <v>420552288</v>
      </c>
      <c r="D157" s="2">
        <v>413088656</v>
      </c>
      <c r="E157" s="22">
        <f t="shared" si="13"/>
        <v>98.225278470010366</v>
      </c>
    </row>
    <row r="158" spans="1:5" x14ac:dyDescent="0.2">
      <c r="A158" s="29" t="s">
        <v>392</v>
      </c>
      <c r="B158" s="2">
        <v>100000000</v>
      </c>
      <c r="C158" s="2">
        <v>80000000</v>
      </c>
      <c r="D158" s="2">
        <v>17405186</v>
      </c>
      <c r="E158" s="22">
        <f t="shared" si="13"/>
        <v>21.756482500000001</v>
      </c>
    </row>
    <row r="159" spans="1:5" x14ac:dyDescent="0.2">
      <c r="A159" s="29" t="s">
        <v>69</v>
      </c>
      <c r="B159" s="2">
        <v>7799288405</v>
      </c>
      <c r="C159" s="2">
        <v>8003672279</v>
      </c>
      <c r="D159" s="2">
        <v>7990899783</v>
      </c>
      <c r="E159" s="22">
        <f t="shared" si="13"/>
        <v>99.840417054137603</v>
      </c>
    </row>
    <row r="160" spans="1:5" x14ac:dyDescent="0.2">
      <c r="A160" s="29" t="s">
        <v>70</v>
      </c>
      <c r="B160" s="2">
        <v>98500000</v>
      </c>
      <c r="C160" s="2">
        <v>91500000</v>
      </c>
      <c r="D160" s="2">
        <v>77655370</v>
      </c>
      <c r="E160" s="22">
        <f t="shared" si="13"/>
        <v>84.869256830601088</v>
      </c>
    </row>
    <row r="161" spans="1:8" x14ac:dyDescent="0.2">
      <c r="A161" s="29" t="s">
        <v>394</v>
      </c>
      <c r="B161" s="2">
        <v>20000000</v>
      </c>
      <c r="C161" s="2">
        <v>14910000</v>
      </c>
      <c r="D161" s="2">
        <v>12411897</v>
      </c>
      <c r="E161" s="22">
        <f t="shared" si="13"/>
        <v>83.245452716297791</v>
      </c>
    </row>
    <row r="162" spans="1:8" x14ac:dyDescent="0.2">
      <c r="A162" s="29" t="s">
        <v>33</v>
      </c>
      <c r="B162" s="2">
        <v>5100000</v>
      </c>
      <c r="C162" s="2">
        <v>3600000</v>
      </c>
      <c r="D162" s="2">
        <v>515662</v>
      </c>
      <c r="E162" s="22">
        <f t="shared" si="13"/>
        <v>14.323944444444445</v>
      </c>
    </row>
    <row r="163" spans="1:8" x14ac:dyDescent="0.2">
      <c r="A163" s="29" t="s">
        <v>71</v>
      </c>
      <c r="B163" s="2">
        <v>19360000</v>
      </c>
      <c r="C163" s="2">
        <v>19360000</v>
      </c>
      <c r="D163" s="2">
        <v>16539285</v>
      </c>
      <c r="E163" s="22">
        <f t="shared" si="13"/>
        <v>85.430191115702485</v>
      </c>
    </row>
    <row r="164" spans="1:8" x14ac:dyDescent="0.2">
      <c r="A164" s="29" t="s">
        <v>395</v>
      </c>
      <c r="B164" s="2">
        <v>37800000</v>
      </c>
      <c r="C164" s="2">
        <v>35800000</v>
      </c>
      <c r="D164" s="2">
        <v>30746096</v>
      </c>
      <c r="E164" s="22">
        <f t="shared" si="13"/>
        <v>85.882949720670382</v>
      </c>
    </row>
    <row r="165" spans="1:8" ht="13.5" thickBot="1" x14ac:dyDescent="0.25">
      <c r="E165" s="22"/>
    </row>
    <row r="166" spans="1:8" ht="13.5" thickBot="1" x14ac:dyDescent="0.25">
      <c r="A166" s="32" t="s">
        <v>270</v>
      </c>
      <c r="B166" s="33">
        <f>SUM(B168,B170,B174,B176,B178,B183,B191,B218,B227,B254,B256)</f>
        <v>94490611520</v>
      </c>
      <c r="C166" s="33">
        <f t="shared" ref="C166:D166" si="15">SUM(C168,C170,C174,C176,C178,C183,C191,C218,C227,C254,C256)</f>
        <v>101156250253</v>
      </c>
      <c r="D166" s="33">
        <f t="shared" si="15"/>
        <v>92590460355</v>
      </c>
      <c r="E166" s="34">
        <f t="shared" ref="E166" si="16">SUM(D166)/C166*100</f>
        <v>91.532119986084638</v>
      </c>
      <c r="F166" s="25"/>
      <c r="G166" s="25"/>
      <c r="H166" s="25"/>
    </row>
    <row r="167" spans="1:8" x14ac:dyDescent="0.2">
      <c r="A167" s="35"/>
      <c r="B167" s="36"/>
      <c r="C167" s="36"/>
      <c r="D167" s="36"/>
      <c r="E167" s="22"/>
      <c r="F167" s="25"/>
      <c r="G167" s="25"/>
      <c r="H167" s="25"/>
    </row>
    <row r="168" spans="1:8" s="25" customFormat="1" x14ac:dyDescent="0.2">
      <c r="A168" s="23" t="s">
        <v>2</v>
      </c>
      <c r="B168" s="69">
        <f>SUM(B169)</f>
        <v>9565507016</v>
      </c>
      <c r="C168" s="69">
        <f t="shared" ref="C168:D168" si="17">SUM(C169)</f>
        <v>10653730814</v>
      </c>
      <c r="D168" s="69">
        <f t="shared" si="17"/>
        <v>10583181847</v>
      </c>
      <c r="E168" s="24">
        <f>SUM(D168)/C168*100</f>
        <v>99.337800360909327</v>
      </c>
    </row>
    <row r="169" spans="1:8" x14ac:dyDescent="0.2">
      <c r="A169" s="29" t="s">
        <v>3</v>
      </c>
      <c r="B169" s="2">
        <v>9565507016</v>
      </c>
      <c r="C169" s="2">
        <v>10653730814</v>
      </c>
      <c r="D169" s="2">
        <v>10583181847</v>
      </c>
      <c r="E169" s="22">
        <f t="shared" ref="E169:E232" si="18">SUM(D169)/C169*100</f>
        <v>99.337800360909327</v>
      </c>
    </row>
    <row r="170" spans="1:8" s="25" customFormat="1" x14ac:dyDescent="0.2">
      <c r="A170" s="23" t="s">
        <v>4</v>
      </c>
      <c r="B170" s="69">
        <f>SUM(B171:B173)</f>
        <v>269359301</v>
      </c>
      <c r="C170" s="69">
        <f t="shared" ref="C170:D170" si="19">SUM(C171:C173)</f>
        <v>274135847</v>
      </c>
      <c r="D170" s="69">
        <f t="shared" si="19"/>
        <v>268070996</v>
      </c>
      <c r="E170" s="24">
        <f t="shared" si="18"/>
        <v>97.787647596485257</v>
      </c>
    </row>
    <row r="171" spans="1:8" x14ac:dyDescent="0.2">
      <c r="A171" s="29" t="s">
        <v>281</v>
      </c>
      <c r="B171" s="2">
        <v>244978470</v>
      </c>
      <c r="C171" s="2">
        <v>247162425</v>
      </c>
      <c r="D171" s="2">
        <v>247090500</v>
      </c>
      <c r="E171" s="22">
        <f t="shared" si="18"/>
        <v>99.970899702897796</v>
      </c>
    </row>
    <row r="172" spans="1:8" x14ac:dyDescent="0.2">
      <c r="A172" s="29" t="s">
        <v>282</v>
      </c>
      <c r="B172" s="2">
        <v>8824350</v>
      </c>
      <c r="C172" s="2">
        <v>11416941</v>
      </c>
      <c r="D172" s="2">
        <v>6195981</v>
      </c>
      <c r="E172" s="22">
        <f t="shared" si="18"/>
        <v>54.270062357333714</v>
      </c>
    </row>
    <row r="173" spans="1:8" ht="25.5" x14ac:dyDescent="0.2">
      <c r="A173" s="29" t="s">
        <v>283</v>
      </c>
      <c r="B173" s="2">
        <v>15556481</v>
      </c>
      <c r="C173" s="2">
        <v>15556481</v>
      </c>
      <c r="D173" s="2">
        <v>14784515</v>
      </c>
      <c r="E173" s="22">
        <f t="shared" si="18"/>
        <v>95.037656652555285</v>
      </c>
    </row>
    <row r="174" spans="1:8" s="25" customFormat="1" x14ac:dyDescent="0.2">
      <c r="A174" s="23" t="s">
        <v>72</v>
      </c>
      <c r="B174" s="69">
        <f>SUM(B175)</f>
        <v>1504228</v>
      </c>
      <c r="C174" s="69">
        <f t="shared" ref="C174:D174" si="20">SUM(C175)</f>
        <v>1504228</v>
      </c>
      <c r="D174" s="69">
        <f t="shared" si="20"/>
        <v>0</v>
      </c>
      <c r="E174" s="24">
        <f t="shared" si="18"/>
        <v>0</v>
      </c>
    </row>
    <row r="175" spans="1:8" x14ac:dyDescent="0.2">
      <c r="A175" s="29" t="s">
        <v>284</v>
      </c>
      <c r="B175" s="2">
        <v>1504228</v>
      </c>
      <c r="C175" s="2">
        <v>1504228</v>
      </c>
      <c r="D175" s="1">
        <v>0</v>
      </c>
      <c r="E175" s="22">
        <f t="shared" si="18"/>
        <v>0</v>
      </c>
    </row>
    <row r="176" spans="1:8" s="25" customFormat="1" x14ac:dyDescent="0.2">
      <c r="A176" s="23" t="s">
        <v>5</v>
      </c>
      <c r="B176" s="69">
        <f>SUM(B177)</f>
        <v>62969</v>
      </c>
      <c r="C176" s="69">
        <f t="shared" ref="C176:D176" si="21">SUM(C177)</f>
        <v>74969</v>
      </c>
      <c r="D176" s="69">
        <f t="shared" si="21"/>
        <v>69985</v>
      </c>
      <c r="E176" s="24">
        <f t="shared" si="18"/>
        <v>93.351918793101149</v>
      </c>
    </row>
    <row r="177" spans="1:8" x14ac:dyDescent="0.2">
      <c r="A177" s="29" t="s">
        <v>285</v>
      </c>
      <c r="B177" s="2">
        <v>62969</v>
      </c>
      <c r="C177" s="2">
        <v>74969</v>
      </c>
      <c r="D177" s="2">
        <v>69985</v>
      </c>
      <c r="E177" s="22">
        <f t="shared" si="18"/>
        <v>93.351918793101149</v>
      </c>
    </row>
    <row r="178" spans="1:8" s="25" customFormat="1" x14ac:dyDescent="0.2">
      <c r="A178" s="23" t="s">
        <v>6</v>
      </c>
      <c r="B178" s="69">
        <f>SUM(B179:B182)</f>
        <v>2976558734</v>
      </c>
      <c r="C178" s="69">
        <f t="shared" ref="C178:D178" si="22">SUM(C179:C182)</f>
        <v>43330214</v>
      </c>
      <c r="D178" s="69">
        <f t="shared" si="22"/>
        <v>43025950</v>
      </c>
      <c r="E178" s="24">
        <f t="shared" si="18"/>
        <v>99.297801760222086</v>
      </c>
    </row>
    <row r="179" spans="1:8" ht="25.5" x14ac:dyDescent="0.2">
      <c r="A179" s="29" t="s">
        <v>286</v>
      </c>
      <c r="B179" s="2">
        <v>289210074</v>
      </c>
      <c r="C179" s="1">
        <v>0</v>
      </c>
      <c r="D179" s="1">
        <v>0</v>
      </c>
      <c r="E179" s="22">
        <v>0</v>
      </c>
    </row>
    <row r="180" spans="1:8" s="25" customFormat="1" x14ac:dyDescent="0.2">
      <c r="A180" s="29" t="s">
        <v>287</v>
      </c>
      <c r="B180" s="2">
        <v>2249429</v>
      </c>
      <c r="C180" s="2">
        <v>2354418</v>
      </c>
      <c r="D180" s="2">
        <v>2050154</v>
      </c>
      <c r="E180" s="22">
        <f t="shared" si="18"/>
        <v>87.076891189245075</v>
      </c>
    </row>
    <row r="181" spans="1:8" ht="25.5" x14ac:dyDescent="0.2">
      <c r="A181" s="29" t="s">
        <v>288</v>
      </c>
      <c r="B181" s="2">
        <v>728593910</v>
      </c>
      <c r="C181" s="2">
        <v>40975796</v>
      </c>
      <c r="D181" s="2">
        <v>40975796</v>
      </c>
      <c r="E181" s="22">
        <f t="shared" si="18"/>
        <v>100</v>
      </c>
    </row>
    <row r="182" spans="1:8" x14ac:dyDescent="0.2">
      <c r="A182" s="29" t="s">
        <v>289</v>
      </c>
      <c r="B182" s="2">
        <v>1956505321</v>
      </c>
      <c r="C182" s="1">
        <v>0</v>
      </c>
      <c r="D182" s="1">
        <v>0</v>
      </c>
      <c r="E182" s="22">
        <v>0</v>
      </c>
    </row>
    <row r="183" spans="1:8" s="25" customFormat="1" x14ac:dyDescent="0.2">
      <c r="A183" s="23" t="s">
        <v>7</v>
      </c>
      <c r="B183" s="69">
        <f>SUM(B184:B190)</f>
        <v>49189770</v>
      </c>
      <c r="C183" s="69">
        <f t="shared" ref="C183:D183" si="23">SUM(C184:C190)</f>
        <v>51654770</v>
      </c>
      <c r="D183" s="69">
        <f t="shared" si="23"/>
        <v>51338025</v>
      </c>
      <c r="E183" s="24">
        <f t="shared" si="18"/>
        <v>99.386803967958812</v>
      </c>
      <c r="H183" s="27"/>
    </row>
    <row r="184" spans="1:8" x14ac:dyDescent="0.2">
      <c r="A184" s="29" t="s">
        <v>290</v>
      </c>
      <c r="B184" s="2">
        <v>18000000</v>
      </c>
      <c r="C184" s="2">
        <v>23400000</v>
      </c>
      <c r="D184" s="2">
        <v>23400000</v>
      </c>
      <c r="E184" s="22">
        <f t="shared" si="18"/>
        <v>100</v>
      </c>
    </row>
    <row r="185" spans="1:8" x14ac:dyDescent="0.2">
      <c r="A185" s="29" t="s">
        <v>291</v>
      </c>
      <c r="B185" s="2">
        <v>3000000</v>
      </c>
      <c r="C185" s="2">
        <v>3000000</v>
      </c>
      <c r="D185" s="2">
        <v>3000000</v>
      </c>
      <c r="E185" s="22">
        <f t="shared" si="18"/>
        <v>100</v>
      </c>
      <c r="H185" s="28"/>
    </row>
    <row r="186" spans="1:8" s="25" customFormat="1" x14ac:dyDescent="0.2">
      <c r="A186" s="29" t="s">
        <v>292</v>
      </c>
      <c r="B186" s="2">
        <v>21715020</v>
      </c>
      <c r="C186" s="2">
        <v>17715020</v>
      </c>
      <c r="D186" s="2">
        <v>17715020</v>
      </c>
      <c r="E186" s="22">
        <f t="shared" si="18"/>
        <v>100</v>
      </c>
    </row>
    <row r="187" spans="1:8" x14ac:dyDescent="0.2">
      <c r="A187" s="29" t="s">
        <v>293</v>
      </c>
      <c r="B187" s="2">
        <v>450000</v>
      </c>
      <c r="C187" s="2">
        <v>315000</v>
      </c>
      <c r="D187" s="1">
        <v>0</v>
      </c>
      <c r="E187" s="22">
        <f t="shared" si="18"/>
        <v>0</v>
      </c>
    </row>
    <row r="188" spans="1:8" x14ac:dyDescent="0.2">
      <c r="A188" s="29" t="s">
        <v>294</v>
      </c>
      <c r="B188" s="2">
        <v>3500</v>
      </c>
      <c r="C188" s="2">
        <v>3500</v>
      </c>
      <c r="D188" s="2">
        <v>3100</v>
      </c>
      <c r="E188" s="22">
        <f t="shared" si="18"/>
        <v>88.571428571428569</v>
      </c>
    </row>
    <row r="189" spans="1:8" x14ac:dyDescent="0.2">
      <c r="A189" s="29" t="s">
        <v>295</v>
      </c>
      <c r="B189" s="2">
        <v>21250</v>
      </c>
      <c r="C189" s="2">
        <v>21250</v>
      </c>
      <c r="D189" s="2">
        <v>19905</v>
      </c>
      <c r="E189" s="22">
        <f t="shared" si="18"/>
        <v>93.670588235294119</v>
      </c>
    </row>
    <row r="190" spans="1:8" x14ac:dyDescent="0.2">
      <c r="A190" s="29" t="s">
        <v>296</v>
      </c>
      <c r="B190" s="2">
        <v>6000000</v>
      </c>
      <c r="C190" s="2">
        <v>7200000</v>
      </c>
      <c r="D190" s="2">
        <v>7200000</v>
      </c>
      <c r="E190" s="22">
        <f t="shared" si="18"/>
        <v>100</v>
      </c>
    </row>
    <row r="191" spans="1:8" s="25" customFormat="1" x14ac:dyDescent="0.2">
      <c r="A191" s="23" t="s">
        <v>73</v>
      </c>
      <c r="B191" s="69">
        <f>SUM(B192:B217)</f>
        <v>30053743985</v>
      </c>
      <c r="C191" s="69">
        <f t="shared" ref="C191:D191" si="24">SUM(C192:C217)</f>
        <v>32076924182</v>
      </c>
      <c r="D191" s="69">
        <f t="shared" si="24"/>
        <v>29131477795</v>
      </c>
      <c r="E191" s="24">
        <f t="shared" si="18"/>
        <v>90.817553546319004</v>
      </c>
    </row>
    <row r="192" spans="1:8" x14ac:dyDescent="0.2">
      <c r="A192" s="29" t="s">
        <v>74</v>
      </c>
      <c r="B192" s="2">
        <v>1641572223</v>
      </c>
      <c r="C192" s="2">
        <v>1881625223</v>
      </c>
      <c r="D192" s="2">
        <v>1809764839</v>
      </c>
      <c r="E192" s="22">
        <f t="shared" si="18"/>
        <v>96.180940650581405</v>
      </c>
    </row>
    <row r="193" spans="1:8" x14ac:dyDescent="0.2">
      <c r="A193" s="29" t="s">
        <v>75</v>
      </c>
      <c r="B193" s="2">
        <v>401664698</v>
      </c>
      <c r="C193" s="2">
        <v>1302264698</v>
      </c>
      <c r="D193" s="2">
        <v>264169883</v>
      </c>
      <c r="E193" s="22">
        <f t="shared" si="18"/>
        <v>20.285421497312214</v>
      </c>
    </row>
    <row r="194" spans="1:8" s="25" customFormat="1" x14ac:dyDescent="0.2">
      <c r="A194" s="29" t="s">
        <v>76</v>
      </c>
      <c r="B194" s="2">
        <v>2556877232</v>
      </c>
      <c r="C194" s="2">
        <v>2559777232</v>
      </c>
      <c r="D194" s="2">
        <v>2550784215</v>
      </c>
      <c r="E194" s="22">
        <f t="shared" si="18"/>
        <v>99.648679701984321</v>
      </c>
    </row>
    <row r="195" spans="1:8" x14ac:dyDescent="0.2">
      <c r="A195" s="29" t="s">
        <v>77</v>
      </c>
      <c r="B195" s="2">
        <v>103200000</v>
      </c>
      <c r="C195" s="2">
        <v>103200000</v>
      </c>
      <c r="D195" s="2">
        <v>103200000</v>
      </c>
      <c r="E195" s="22">
        <f t="shared" si="18"/>
        <v>100</v>
      </c>
    </row>
    <row r="196" spans="1:8" x14ac:dyDescent="0.2">
      <c r="A196" s="29" t="s">
        <v>78</v>
      </c>
      <c r="B196" s="2">
        <v>594000000</v>
      </c>
      <c r="C196" s="2">
        <v>594000000</v>
      </c>
      <c r="D196" s="2">
        <v>581178023</v>
      </c>
      <c r="E196" s="22">
        <f t="shared" si="18"/>
        <v>97.841418013468015</v>
      </c>
      <c r="F196" s="25"/>
      <c r="G196" s="25"/>
      <c r="H196" s="25"/>
    </row>
    <row r="197" spans="1:8" x14ac:dyDescent="0.2">
      <c r="A197" s="29" t="s">
        <v>79</v>
      </c>
      <c r="B197" s="2">
        <v>64450000</v>
      </c>
      <c r="C197" s="2">
        <v>64450000</v>
      </c>
      <c r="D197" s="2">
        <v>40977800</v>
      </c>
      <c r="E197" s="22">
        <f t="shared" si="18"/>
        <v>63.580760279286267</v>
      </c>
    </row>
    <row r="198" spans="1:8" ht="25.5" x14ac:dyDescent="0.2">
      <c r="A198" s="29" t="s">
        <v>297</v>
      </c>
      <c r="B198" s="2">
        <v>10355358669</v>
      </c>
      <c r="C198" s="2">
        <v>10859458669</v>
      </c>
      <c r="D198" s="2">
        <v>10859458668</v>
      </c>
      <c r="E198" s="22">
        <f t="shared" si="18"/>
        <v>99.999999990791437</v>
      </c>
      <c r="F198" s="25"/>
      <c r="G198" s="25"/>
      <c r="H198" s="25"/>
    </row>
    <row r="199" spans="1:8" x14ac:dyDescent="0.2">
      <c r="A199" s="29" t="s">
        <v>298</v>
      </c>
      <c r="B199" s="2">
        <v>651042494</v>
      </c>
      <c r="C199" s="2">
        <v>651042494</v>
      </c>
      <c r="D199" s="2">
        <v>510405558</v>
      </c>
      <c r="E199" s="22">
        <f t="shared" si="18"/>
        <v>78.398194081629342</v>
      </c>
    </row>
    <row r="200" spans="1:8" x14ac:dyDescent="0.2">
      <c r="A200" s="29" t="s">
        <v>80</v>
      </c>
      <c r="B200" s="2">
        <v>3500000000</v>
      </c>
      <c r="C200" s="2">
        <v>3500000000</v>
      </c>
      <c r="D200" s="2">
        <v>2681159284</v>
      </c>
      <c r="E200" s="22">
        <f t="shared" si="18"/>
        <v>76.60455097142858</v>
      </c>
    </row>
    <row r="201" spans="1:8" x14ac:dyDescent="0.2">
      <c r="A201" s="29" t="s">
        <v>81</v>
      </c>
      <c r="B201" s="2">
        <v>1000600000</v>
      </c>
      <c r="C201" s="2">
        <v>1000600000</v>
      </c>
      <c r="D201" s="2">
        <v>800600000</v>
      </c>
      <c r="E201" s="22">
        <f t="shared" si="18"/>
        <v>80.011992804317416</v>
      </c>
    </row>
    <row r="202" spans="1:8" x14ac:dyDescent="0.2">
      <c r="A202" s="29" t="s">
        <v>299</v>
      </c>
      <c r="B202" s="2">
        <v>73902000</v>
      </c>
      <c r="C202" s="2">
        <v>74404800</v>
      </c>
      <c r="D202" s="2">
        <v>17826319</v>
      </c>
      <c r="E202" s="22">
        <f t="shared" si="18"/>
        <v>23.958560469217037</v>
      </c>
    </row>
    <row r="203" spans="1:8" x14ac:dyDescent="0.2">
      <c r="A203" s="29" t="s">
        <v>82</v>
      </c>
      <c r="B203" s="2">
        <v>173120127</v>
      </c>
      <c r="C203" s="2">
        <v>186267027</v>
      </c>
      <c r="D203" s="2">
        <v>98665570</v>
      </c>
      <c r="E203" s="22">
        <f t="shared" si="18"/>
        <v>52.969960163695532</v>
      </c>
      <c r="F203" s="25"/>
      <c r="G203" s="25"/>
      <c r="H203" s="25"/>
    </row>
    <row r="204" spans="1:8" x14ac:dyDescent="0.2">
      <c r="A204" s="29" t="s">
        <v>300</v>
      </c>
      <c r="B204" s="2">
        <v>473768847</v>
      </c>
      <c r="C204" s="2">
        <v>534568847</v>
      </c>
      <c r="D204" s="2">
        <v>373906046</v>
      </c>
      <c r="E204" s="22">
        <f t="shared" si="18"/>
        <v>69.945349059968692</v>
      </c>
    </row>
    <row r="205" spans="1:8" x14ac:dyDescent="0.2">
      <c r="A205" s="29" t="s">
        <v>83</v>
      </c>
      <c r="B205" s="2">
        <v>463692192</v>
      </c>
      <c r="C205" s="2">
        <v>748499849</v>
      </c>
      <c r="D205" s="2">
        <v>734880523</v>
      </c>
      <c r="E205" s="22">
        <f t="shared" si="18"/>
        <v>98.180450401132944</v>
      </c>
      <c r="F205" s="25"/>
      <c r="G205" s="25"/>
      <c r="H205" s="25"/>
    </row>
    <row r="206" spans="1:8" x14ac:dyDescent="0.2">
      <c r="A206" s="29" t="s">
        <v>84</v>
      </c>
      <c r="B206" s="2">
        <v>1769789602</v>
      </c>
      <c r="C206" s="2">
        <v>1781838602</v>
      </c>
      <c r="D206" s="2">
        <v>1714442723</v>
      </c>
      <c r="E206" s="22">
        <f t="shared" si="18"/>
        <v>96.217621566602475</v>
      </c>
    </row>
    <row r="207" spans="1:8" x14ac:dyDescent="0.2">
      <c r="A207" s="29" t="s">
        <v>301</v>
      </c>
      <c r="B207" s="2">
        <v>1981200000</v>
      </c>
      <c r="C207" s="2">
        <v>1981200000</v>
      </c>
      <c r="D207" s="2">
        <v>1856405692</v>
      </c>
      <c r="E207" s="22">
        <f t="shared" si="18"/>
        <v>93.701074702200685</v>
      </c>
    </row>
    <row r="208" spans="1:8" ht="25.5" x14ac:dyDescent="0.2">
      <c r="A208" s="29" t="s">
        <v>302</v>
      </c>
      <c r="B208" s="2">
        <v>1000000</v>
      </c>
      <c r="C208" s="2">
        <v>1000000</v>
      </c>
      <c r="D208" s="2">
        <v>32600</v>
      </c>
      <c r="E208" s="22">
        <f t="shared" si="18"/>
        <v>3.26</v>
      </c>
    </row>
    <row r="209" spans="1:5" ht="25.5" x14ac:dyDescent="0.2">
      <c r="A209" s="29" t="s">
        <v>457</v>
      </c>
      <c r="B209" s="2">
        <v>14000000</v>
      </c>
      <c r="C209" s="2">
        <v>14000000</v>
      </c>
      <c r="D209" s="2">
        <v>12649687</v>
      </c>
      <c r="E209" s="22">
        <f t="shared" si="18"/>
        <v>90.354907142857144</v>
      </c>
    </row>
    <row r="210" spans="1:5" x14ac:dyDescent="0.2">
      <c r="A210" s="29" t="s">
        <v>85</v>
      </c>
      <c r="B210" s="2">
        <v>1000000</v>
      </c>
      <c r="C210" s="2">
        <v>1000000</v>
      </c>
      <c r="D210" s="1">
        <v>0</v>
      </c>
      <c r="E210" s="22">
        <f t="shared" si="18"/>
        <v>0</v>
      </c>
    </row>
    <row r="211" spans="1:5" x14ac:dyDescent="0.2">
      <c r="A211" s="29" t="s">
        <v>86</v>
      </c>
      <c r="B211" s="2">
        <v>2000000</v>
      </c>
      <c r="C211" s="2">
        <v>2000000</v>
      </c>
      <c r="D211" s="2">
        <v>871245</v>
      </c>
      <c r="E211" s="22">
        <f t="shared" si="18"/>
        <v>43.562250000000006</v>
      </c>
    </row>
    <row r="212" spans="1:5" x14ac:dyDescent="0.2">
      <c r="A212" s="29" t="s">
        <v>87</v>
      </c>
      <c r="B212" s="2">
        <v>142796125</v>
      </c>
      <c r="C212" s="2">
        <v>144916965</v>
      </c>
      <c r="D212" s="2">
        <v>47994239</v>
      </c>
      <c r="E212" s="22">
        <f t="shared" si="18"/>
        <v>33.118440618736386</v>
      </c>
    </row>
    <row r="213" spans="1:5" x14ac:dyDescent="0.2">
      <c r="A213" s="29" t="s">
        <v>88</v>
      </c>
      <c r="B213" s="2">
        <v>135500000</v>
      </c>
      <c r="C213" s="2">
        <v>135500000</v>
      </c>
      <c r="D213" s="2">
        <v>134325308</v>
      </c>
      <c r="E213" s="22">
        <f t="shared" si="18"/>
        <v>99.133068634686353</v>
      </c>
    </row>
    <row r="214" spans="1:5" x14ac:dyDescent="0.2">
      <c r="A214" s="29" t="s">
        <v>89</v>
      </c>
      <c r="B214" s="2">
        <v>19853000</v>
      </c>
      <c r="C214" s="2">
        <v>24853000</v>
      </c>
      <c r="D214" s="2">
        <v>14478910</v>
      </c>
      <c r="E214" s="22">
        <f t="shared" si="18"/>
        <v>58.258198205448032</v>
      </c>
    </row>
    <row r="215" spans="1:5" x14ac:dyDescent="0.2">
      <c r="A215" s="29" t="s">
        <v>303</v>
      </c>
      <c r="B215" s="2">
        <v>1000000</v>
      </c>
      <c r="C215" s="2">
        <v>1000000</v>
      </c>
      <c r="D215" s="1">
        <v>0</v>
      </c>
      <c r="E215" s="22">
        <f t="shared" si="18"/>
        <v>0</v>
      </c>
    </row>
    <row r="216" spans="1:5" x14ac:dyDescent="0.2">
      <c r="A216" s="29" t="s">
        <v>90</v>
      </c>
      <c r="B216" s="2">
        <v>3619356776</v>
      </c>
      <c r="C216" s="2">
        <v>3710356776</v>
      </c>
      <c r="D216" s="2">
        <v>3704211192</v>
      </c>
      <c r="E216" s="22">
        <f t="shared" si="18"/>
        <v>99.834366763871557</v>
      </c>
    </row>
    <row r="217" spans="1:5" x14ac:dyDescent="0.2">
      <c r="A217" s="29" t="s">
        <v>91</v>
      </c>
      <c r="B217" s="2">
        <v>313000000</v>
      </c>
      <c r="C217" s="2">
        <v>219100000</v>
      </c>
      <c r="D217" s="2">
        <v>219089471</v>
      </c>
      <c r="E217" s="22">
        <f t="shared" si="18"/>
        <v>99.995194431766322</v>
      </c>
    </row>
    <row r="218" spans="1:5" s="25" customFormat="1" x14ac:dyDescent="0.2">
      <c r="A218" s="23" t="s">
        <v>92</v>
      </c>
      <c r="B218" s="69">
        <f>SUM(B219:B226)</f>
        <v>6967186082</v>
      </c>
      <c r="C218" s="69">
        <f t="shared" ref="C218:D218" si="25">SUM(C219:C226)</f>
        <v>8132056277</v>
      </c>
      <c r="D218" s="69">
        <f t="shared" si="25"/>
        <v>6754457389</v>
      </c>
      <c r="E218" s="24">
        <f t="shared" si="18"/>
        <v>83.059648862781728</v>
      </c>
    </row>
    <row r="219" spans="1:5" x14ac:dyDescent="0.2">
      <c r="A219" s="29" t="s">
        <v>304</v>
      </c>
      <c r="B219" s="2">
        <v>1218984274</v>
      </c>
      <c r="C219" s="2">
        <v>1330021687</v>
      </c>
      <c r="D219" s="2">
        <v>677791993</v>
      </c>
      <c r="E219" s="22">
        <f t="shared" si="18"/>
        <v>50.960973014570101</v>
      </c>
    </row>
    <row r="220" spans="1:5" x14ac:dyDescent="0.2">
      <c r="A220" s="29" t="s">
        <v>305</v>
      </c>
      <c r="B220" s="2">
        <v>2177855386</v>
      </c>
      <c r="C220" s="2">
        <v>2387049151</v>
      </c>
      <c r="D220" s="2">
        <v>1970420999</v>
      </c>
      <c r="E220" s="22">
        <f t="shared" si="18"/>
        <v>82.546310291706263</v>
      </c>
    </row>
    <row r="221" spans="1:5" x14ac:dyDescent="0.2">
      <c r="A221" s="29" t="s">
        <v>93</v>
      </c>
      <c r="B221" s="2">
        <v>2801671577</v>
      </c>
      <c r="C221" s="2">
        <v>3611295589</v>
      </c>
      <c r="D221" s="2">
        <v>3601784757</v>
      </c>
      <c r="E221" s="22">
        <f t="shared" si="18"/>
        <v>99.736636568079064</v>
      </c>
    </row>
    <row r="222" spans="1:5" s="25" customFormat="1" x14ac:dyDescent="0.2">
      <c r="A222" s="29" t="s">
        <v>94</v>
      </c>
      <c r="B222" s="2">
        <v>374287362</v>
      </c>
      <c r="C222" s="2">
        <v>373526462</v>
      </c>
      <c r="D222" s="2">
        <v>329879340</v>
      </c>
      <c r="E222" s="22">
        <f t="shared" si="18"/>
        <v>88.314851438825244</v>
      </c>
    </row>
    <row r="223" spans="1:5" x14ac:dyDescent="0.2">
      <c r="A223" s="29" t="s">
        <v>306</v>
      </c>
      <c r="B223" s="2">
        <v>24010374</v>
      </c>
      <c r="C223" s="2">
        <v>23309976</v>
      </c>
      <c r="D223" s="2">
        <v>16821609</v>
      </c>
      <c r="E223" s="22">
        <f t="shared" si="18"/>
        <v>72.164849075777681</v>
      </c>
    </row>
    <row r="224" spans="1:5" x14ac:dyDescent="0.2">
      <c r="A224" s="29" t="s">
        <v>307</v>
      </c>
      <c r="B224" s="2">
        <v>97994109</v>
      </c>
      <c r="C224" s="2">
        <v>145695412</v>
      </c>
      <c r="D224" s="2">
        <v>43501787</v>
      </c>
      <c r="E224" s="22">
        <f t="shared" si="18"/>
        <v>29.858034925629639</v>
      </c>
    </row>
    <row r="225" spans="1:8" x14ac:dyDescent="0.2">
      <c r="A225" s="29" t="s">
        <v>95</v>
      </c>
      <c r="B225" s="2">
        <v>64750000</v>
      </c>
      <c r="C225" s="2">
        <v>60025000</v>
      </c>
      <c r="D225" s="2">
        <v>39821132</v>
      </c>
      <c r="E225" s="22">
        <f t="shared" si="18"/>
        <v>66.34091128696376</v>
      </c>
    </row>
    <row r="226" spans="1:8" x14ac:dyDescent="0.2">
      <c r="A226" s="29" t="s">
        <v>308</v>
      </c>
      <c r="B226" s="2">
        <v>207633000</v>
      </c>
      <c r="C226" s="2">
        <v>201133000</v>
      </c>
      <c r="D226" s="2">
        <v>74435772</v>
      </c>
      <c r="E226" s="22">
        <f t="shared" si="18"/>
        <v>37.008234352393686</v>
      </c>
    </row>
    <row r="227" spans="1:8" s="25" customFormat="1" x14ac:dyDescent="0.2">
      <c r="A227" s="23" t="s">
        <v>96</v>
      </c>
      <c r="B227" s="69">
        <f>SUM(B228:B253)</f>
        <v>14446544215</v>
      </c>
      <c r="C227" s="69">
        <f t="shared" ref="C227:D227" si="26">SUM(C228:C253)</f>
        <v>16435492851</v>
      </c>
      <c r="D227" s="69">
        <f t="shared" si="26"/>
        <v>12968451429</v>
      </c>
      <c r="E227" s="24">
        <f t="shared" si="18"/>
        <v>78.905156946424938</v>
      </c>
    </row>
    <row r="228" spans="1:8" x14ac:dyDescent="0.2">
      <c r="A228" s="29" t="s">
        <v>97</v>
      </c>
      <c r="B228" s="2">
        <v>273035800</v>
      </c>
      <c r="C228" s="2">
        <v>279035800</v>
      </c>
      <c r="D228" s="2">
        <v>32202631</v>
      </c>
      <c r="E228" s="22">
        <f t="shared" si="18"/>
        <v>11.540680801531559</v>
      </c>
    </row>
    <row r="229" spans="1:8" x14ac:dyDescent="0.2">
      <c r="A229" s="29" t="s">
        <v>98</v>
      </c>
      <c r="B229" s="2">
        <v>3552812735</v>
      </c>
      <c r="C229" s="2">
        <v>4307781525</v>
      </c>
      <c r="D229" s="2">
        <v>4035721783</v>
      </c>
      <c r="E229" s="22">
        <f t="shared" si="18"/>
        <v>93.684458220057948</v>
      </c>
    </row>
    <row r="230" spans="1:8" x14ac:dyDescent="0.2">
      <c r="A230" s="29" t="s">
        <v>99</v>
      </c>
      <c r="B230" s="2">
        <v>100000000</v>
      </c>
      <c r="C230" s="2">
        <v>100000000</v>
      </c>
      <c r="D230" s="2">
        <v>77500700</v>
      </c>
      <c r="E230" s="22">
        <f t="shared" si="18"/>
        <v>77.500699999999995</v>
      </c>
    </row>
    <row r="231" spans="1:8" s="25" customFormat="1" x14ac:dyDescent="0.2">
      <c r="A231" s="29" t="s">
        <v>100</v>
      </c>
      <c r="B231" s="2">
        <v>39795206</v>
      </c>
      <c r="C231" s="2">
        <v>40221389</v>
      </c>
      <c r="D231" s="2">
        <v>35750991</v>
      </c>
      <c r="E231" s="22">
        <f t="shared" si="18"/>
        <v>88.88552058706874</v>
      </c>
    </row>
    <row r="232" spans="1:8" x14ac:dyDescent="0.2">
      <c r="A232" s="29" t="s">
        <v>309</v>
      </c>
      <c r="B232" s="2">
        <v>41257991</v>
      </c>
      <c r="C232" s="2">
        <v>44690289</v>
      </c>
      <c r="D232" s="2">
        <v>31905016</v>
      </c>
      <c r="E232" s="22">
        <f t="shared" si="18"/>
        <v>71.39138437883004</v>
      </c>
    </row>
    <row r="233" spans="1:8" x14ac:dyDescent="0.2">
      <c r="A233" s="29" t="s">
        <v>310</v>
      </c>
      <c r="B233" s="2">
        <v>43913828</v>
      </c>
      <c r="C233" s="2">
        <v>46603126</v>
      </c>
      <c r="D233" s="2">
        <v>23649567</v>
      </c>
      <c r="E233" s="22">
        <f t="shared" ref="E233:E271" si="27">SUM(D233)/C233*100</f>
        <v>50.746739607124212</v>
      </c>
      <c r="F233" s="25"/>
      <c r="G233" s="25"/>
      <c r="H233" s="25"/>
    </row>
    <row r="234" spans="1:8" x14ac:dyDescent="0.2">
      <c r="A234" s="29" t="s">
        <v>101</v>
      </c>
      <c r="B234" s="2">
        <v>53841962</v>
      </c>
      <c r="C234" s="2">
        <v>43841962</v>
      </c>
      <c r="D234" s="2">
        <v>40713091</v>
      </c>
      <c r="E234" s="22">
        <f t="shared" si="27"/>
        <v>92.863296127121316</v>
      </c>
    </row>
    <row r="235" spans="1:8" x14ac:dyDescent="0.2">
      <c r="A235" s="29" t="s">
        <v>102</v>
      </c>
      <c r="B235" s="2">
        <v>40000000</v>
      </c>
      <c r="C235" s="2">
        <v>40000000</v>
      </c>
      <c r="D235" s="2">
        <v>36020573</v>
      </c>
      <c r="E235" s="22">
        <f t="shared" si="27"/>
        <v>90.05143249999999</v>
      </c>
    </row>
    <row r="236" spans="1:8" x14ac:dyDescent="0.2">
      <c r="A236" s="29" t="s">
        <v>103</v>
      </c>
      <c r="B236" s="2">
        <v>35000000</v>
      </c>
      <c r="C236" s="2">
        <v>76267217</v>
      </c>
      <c r="D236" s="2">
        <v>26273457</v>
      </c>
      <c r="E236" s="22">
        <f t="shared" si="27"/>
        <v>34.449214267251946</v>
      </c>
    </row>
    <row r="237" spans="1:8" x14ac:dyDescent="0.2">
      <c r="A237" s="29" t="s">
        <v>104</v>
      </c>
      <c r="B237" s="2">
        <v>20725000</v>
      </c>
      <c r="C237" s="2">
        <v>20725000</v>
      </c>
      <c r="D237" s="2">
        <v>19063759</v>
      </c>
      <c r="E237" s="22">
        <f t="shared" si="27"/>
        <v>91.984361881785276</v>
      </c>
    </row>
    <row r="238" spans="1:8" x14ac:dyDescent="0.2">
      <c r="A238" s="29" t="s">
        <v>311</v>
      </c>
      <c r="B238" s="2">
        <v>30525000</v>
      </c>
      <c r="C238" s="2">
        <v>30810430</v>
      </c>
      <c r="D238" s="2">
        <v>27513807</v>
      </c>
      <c r="E238" s="22">
        <f t="shared" si="27"/>
        <v>89.300301878292515</v>
      </c>
    </row>
    <row r="239" spans="1:8" x14ac:dyDescent="0.2">
      <c r="A239" s="29" t="s">
        <v>105</v>
      </c>
      <c r="B239" s="2">
        <v>32025000</v>
      </c>
      <c r="C239" s="2">
        <v>32025000</v>
      </c>
      <c r="D239" s="2">
        <v>23395115</v>
      </c>
      <c r="E239" s="22">
        <f t="shared" si="27"/>
        <v>73.052661982825924</v>
      </c>
    </row>
    <row r="240" spans="1:8" x14ac:dyDescent="0.2">
      <c r="A240" s="29" t="s">
        <v>106</v>
      </c>
      <c r="B240" s="2">
        <v>20725000</v>
      </c>
      <c r="C240" s="2">
        <v>20725000</v>
      </c>
      <c r="D240" s="2">
        <v>14325837</v>
      </c>
      <c r="E240" s="22">
        <f t="shared" si="27"/>
        <v>69.123459589867309</v>
      </c>
    </row>
    <row r="241" spans="1:5" x14ac:dyDescent="0.2">
      <c r="A241" s="29" t="s">
        <v>312</v>
      </c>
      <c r="B241" s="2">
        <v>40000000</v>
      </c>
      <c r="C241" s="2">
        <v>36000000</v>
      </c>
      <c r="D241" s="2">
        <v>12440983</v>
      </c>
      <c r="E241" s="22">
        <f t="shared" si="27"/>
        <v>34.558286111111109</v>
      </c>
    </row>
    <row r="242" spans="1:5" x14ac:dyDescent="0.2">
      <c r="A242" s="29" t="s">
        <v>313</v>
      </c>
      <c r="B242" s="2">
        <v>615407597</v>
      </c>
      <c r="C242" s="2">
        <v>607805922</v>
      </c>
      <c r="D242" s="2">
        <v>452352465</v>
      </c>
      <c r="E242" s="22">
        <f t="shared" si="27"/>
        <v>74.423833106384237</v>
      </c>
    </row>
    <row r="243" spans="1:5" x14ac:dyDescent="0.2">
      <c r="A243" s="29" t="s">
        <v>107</v>
      </c>
      <c r="B243" s="2">
        <v>3923294906</v>
      </c>
      <c r="C243" s="2">
        <v>4550670812</v>
      </c>
      <c r="D243" s="2">
        <v>3672059167</v>
      </c>
      <c r="E243" s="22">
        <f t="shared" si="27"/>
        <v>80.692700454554426</v>
      </c>
    </row>
    <row r="244" spans="1:5" x14ac:dyDescent="0.2">
      <c r="A244" s="29" t="s">
        <v>108</v>
      </c>
      <c r="B244" s="2">
        <v>103859775</v>
      </c>
      <c r="C244" s="2">
        <v>122301868</v>
      </c>
      <c r="D244" s="2">
        <v>114172274</v>
      </c>
      <c r="E244" s="22">
        <f t="shared" si="27"/>
        <v>93.352845600036133</v>
      </c>
    </row>
    <row r="245" spans="1:5" x14ac:dyDescent="0.2">
      <c r="A245" s="29" t="s">
        <v>314</v>
      </c>
      <c r="B245" s="2">
        <v>505081896</v>
      </c>
      <c r="C245" s="2">
        <v>537458531</v>
      </c>
      <c r="D245" s="2">
        <v>295365145</v>
      </c>
      <c r="E245" s="22">
        <f t="shared" si="27"/>
        <v>54.95589482046941</v>
      </c>
    </row>
    <row r="246" spans="1:5" x14ac:dyDescent="0.2">
      <c r="A246" s="29" t="s">
        <v>109</v>
      </c>
      <c r="B246" s="2">
        <v>163797982</v>
      </c>
      <c r="C246" s="2">
        <v>212936982</v>
      </c>
      <c r="D246" s="2">
        <v>197552060</v>
      </c>
      <c r="E246" s="22">
        <f t="shared" si="27"/>
        <v>92.774894311219271</v>
      </c>
    </row>
    <row r="247" spans="1:5" x14ac:dyDescent="0.2">
      <c r="A247" s="29" t="s">
        <v>110</v>
      </c>
      <c r="B247" s="2">
        <v>808032704</v>
      </c>
      <c r="C247" s="2">
        <v>802207316</v>
      </c>
      <c r="D247" s="2">
        <v>713567760</v>
      </c>
      <c r="E247" s="22">
        <f t="shared" si="27"/>
        <v>88.950542555261364</v>
      </c>
    </row>
    <row r="248" spans="1:5" x14ac:dyDescent="0.2">
      <c r="A248" s="29" t="s">
        <v>111</v>
      </c>
      <c r="B248" s="2">
        <v>401557178</v>
      </c>
      <c r="C248" s="2">
        <v>444894186</v>
      </c>
      <c r="D248" s="2">
        <v>442196100</v>
      </c>
      <c r="E248" s="22">
        <f t="shared" si="27"/>
        <v>99.393544333708149</v>
      </c>
    </row>
    <row r="249" spans="1:5" x14ac:dyDescent="0.2">
      <c r="A249" s="29" t="s">
        <v>112</v>
      </c>
      <c r="B249" s="2">
        <v>271388916</v>
      </c>
      <c r="C249" s="2">
        <v>424127005</v>
      </c>
      <c r="D249" s="2">
        <v>235171987</v>
      </c>
      <c r="E249" s="22">
        <f t="shared" si="27"/>
        <v>55.448482229986752</v>
      </c>
    </row>
    <row r="250" spans="1:5" x14ac:dyDescent="0.2">
      <c r="A250" s="29" t="s">
        <v>113</v>
      </c>
      <c r="B250" s="2">
        <v>11192588</v>
      </c>
      <c r="C250" s="2">
        <v>4695588</v>
      </c>
      <c r="D250" s="2">
        <v>3638470</v>
      </c>
      <c r="E250" s="22">
        <f t="shared" si="27"/>
        <v>77.486994174105561</v>
      </c>
    </row>
    <row r="251" spans="1:5" x14ac:dyDescent="0.2">
      <c r="A251" s="29" t="s">
        <v>315</v>
      </c>
      <c r="B251" s="2">
        <v>4370000</v>
      </c>
      <c r="C251" s="2">
        <v>6370000</v>
      </c>
      <c r="D251" s="2">
        <v>3120727</v>
      </c>
      <c r="E251" s="22">
        <f t="shared" si="27"/>
        <v>48.991004709576139</v>
      </c>
    </row>
    <row r="252" spans="1:5" x14ac:dyDescent="0.2">
      <c r="A252" s="29" t="s">
        <v>114</v>
      </c>
      <c r="B252" s="2">
        <v>1900000</v>
      </c>
      <c r="C252" s="2">
        <v>1900000</v>
      </c>
      <c r="D252" s="2">
        <v>1435097</v>
      </c>
      <c r="E252" s="22">
        <f t="shared" si="27"/>
        <v>75.531421052631572</v>
      </c>
    </row>
    <row r="253" spans="1:5" x14ac:dyDescent="0.2">
      <c r="A253" s="29" t="s">
        <v>316</v>
      </c>
      <c r="B253" s="2">
        <v>3313003151</v>
      </c>
      <c r="C253" s="2">
        <v>3601397903</v>
      </c>
      <c r="D253" s="2">
        <v>2401342867</v>
      </c>
      <c r="E253" s="22">
        <f t="shared" si="27"/>
        <v>66.678077004478112</v>
      </c>
    </row>
    <row r="254" spans="1:5" s="25" customFormat="1" x14ac:dyDescent="0.2">
      <c r="A254" s="23" t="s">
        <v>51</v>
      </c>
      <c r="B254" s="69">
        <f>SUM(B255)</f>
        <v>2600000</v>
      </c>
      <c r="C254" s="69">
        <f t="shared" ref="C254:D254" si="28">SUM(C255)</f>
        <v>2600000</v>
      </c>
      <c r="D254" s="69">
        <f t="shared" si="28"/>
        <v>2600000</v>
      </c>
      <c r="E254" s="24">
        <f t="shared" si="27"/>
        <v>100</v>
      </c>
    </row>
    <row r="255" spans="1:5" x14ac:dyDescent="0.2">
      <c r="A255" s="29" t="s">
        <v>55</v>
      </c>
      <c r="B255" s="2">
        <v>2600000</v>
      </c>
      <c r="C255" s="2">
        <v>2600000</v>
      </c>
      <c r="D255" s="2">
        <v>2600000</v>
      </c>
      <c r="E255" s="22">
        <f t="shared" si="27"/>
        <v>100</v>
      </c>
    </row>
    <row r="256" spans="1:5" s="25" customFormat="1" x14ac:dyDescent="0.2">
      <c r="A256" s="23" t="s">
        <v>115</v>
      </c>
      <c r="B256" s="69">
        <f>SUM(B257:B271)</f>
        <v>30158355220</v>
      </c>
      <c r="C256" s="69">
        <f t="shared" ref="C256:D256" si="29">SUM(C257:C271)</f>
        <v>33484746101</v>
      </c>
      <c r="D256" s="69">
        <f t="shared" si="29"/>
        <v>32787786939</v>
      </c>
      <c r="E256" s="24">
        <f t="shared" si="27"/>
        <v>97.918577133905202</v>
      </c>
    </row>
    <row r="257" spans="1:8" x14ac:dyDescent="0.2">
      <c r="A257" s="29" t="s">
        <v>317</v>
      </c>
      <c r="B257" s="2">
        <v>929767926</v>
      </c>
      <c r="C257" s="1">
        <v>0</v>
      </c>
      <c r="D257" s="1">
        <v>0</v>
      </c>
      <c r="E257" s="22">
        <v>0</v>
      </c>
    </row>
    <row r="258" spans="1:8" x14ac:dyDescent="0.2">
      <c r="A258" s="29" t="s">
        <v>318</v>
      </c>
      <c r="B258" s="2">
        <v>16188485</v>
      </c>
      <c r="C258" s="2">
        <v>19510692</v>
      </c>
      <c r="D258" s="2">
        <v>15508892</v>
      </c>
      <c r="E258" s="22">
        <f t="shared" si="27"/>
        <v>79.489194950132983</v>
      </c>
      <c r="F258" s="25"/>
      <c r="G258" s="25"/>
      <c r="H258" s="25"/>
    </row>
    <row r="259" spans="1:8" x14ac:dyDescent="0.2">
      <c r="A259" s="29" t="s">
        <v>319</v>
      </c>
      <c r="B259" s="2">
        <v>4208853982</v>
      </c>
      <c r="C259" s="2">
        <v>4697247752</v>
      </c>
      <c r="D259" s="2">
        <v>4585668629</v>
      </c>
      <c r="E259" s="22">
        <f t="shared" si="27"/>
        <v>97.624585099806765</v>
      </c>
    </row>
    <row r="260" spans="1:8" x14ac:dyDescent="0.2">
      <c r="A260" s="29" t="s">
        <v>66</v>
      </c>
      <c r="B260" s="2">
        <v>574075820</v>
      </c>
      <c r="C260" s="2">
        <v>601559870</v>
      </c>
      <c r="D260" s="2">
        <v>455690672</v>
      </c>
      <c r="E260" s="22">
        <f t="shared" si="27"/>
        <v>75.751507825812908</v>
      </c>
    </row>
    <row r="261" spans="1:8" x14ac:dyDescent="0.2">
      <c r="A261" s="29" t="s">
        <v>320</v>
      </c>
      <c r="B261" s="2">
        <v>561325020</v>
      </c>
      <c r="C261" s="2">
        <v>533215607</v>
      </c>
      <c r="D261" s="2">
        <v>508075057</v>
      </c>
      <c r="E261" s="22">
        <f t="shared" si="27"/>
        <v>95.285106124059865</v>
      </c>
    </row>
    <row r="262" spans="1:8" x14ac:dyDescent="0.2">
      <c r="A262" s="29" t="s">
        <v>163</v>
      </c>
      <c r="B262" s="2">
        <v>39006888</v>
      </c>
      <c r="C262" s="2">
        <v>36793076</v>
      </c>
      <c r="D262" s="2">
        <v>33653691</v>
      </c>
      <c r="E262" s="22">
        <f t="shared" si="27"/>
        <v>91.467457083501259</v>
      </c>
    </row>
    <row r="263" spans="1:8" x14ac:dyDescent="0.2">
      <c r="A263" s="29" t="s">
        <v>67</v>
      </c>
      <c r="B263" s="2">
        <v>146278584</v>
      </c>
      <c r="C263" s="2">
        <v>150257475</v>
      </c>
      <c r="D263" s="2">
        <v>139289578</v>
      </c>
      <c r="E263" s="22">
        <f t="shared" si="27"/>
        <v>92.700598090045105</v>
      </c>
    </row>
    <row r="264" spans="1:8" x14ac:dyDescent="0.2">
      <c r="A264" s="29" t="s">
        <v>68</v>
      </c>
      <c r="B264" s="2">
        <v>1113681228</v>
      </c>
      <c r="C264" s="2">
        <v>1165248164</v>
      </c>
      <c r="D264" s="2">
        <v>1147219506</v>
      </c>
      <c r="E264" s="22">
        <f t="shared" si="27"/>
        <v>98.452805285861828</v>
      </c>
    </row>
    <row r="265" spans="1:8" x14ac:dyDescent="0.2">
      <c r="A265" s="29" t="s">
        <v>116</v>
      </c>
      <c r="B265" s="2">
        <v>186706908</v>
      </c>
      <c r="C265" s="2">
        <v>190819708</v>
      </c>
      <c r="D265" s="2">
        <v>126638790</v>
      </c>
      <c r="E265" s="22">
        <f t="shared" si="27"/>
        <v>66.365676442603089</v>
      </c>
    </row>
    <row r="266" spans="1:8" x14ac:dyDescent="0.2">
      <c r="A266" s="29" t="s">
        <v>69</v>
      </c>
      <c r="B266" s="2">
        <v>21647063903</v>
      </c>
      <c r="C266" s="2">
        <v>25241357656</v>
      </c>
      <c r="D266" s="2">
        <v>25076979084</v>
      </c>
      <c r="E266" s="22">
        <f t="shared" si="27"/>
        <v>99.348772858258172</v>
      </c>
    </row>
    <row r="267" spans="1:8" x14ac:dyDescent="0.2">
      <c r="A267" s="29" t="s">
        <v>29</v>
      </c>
      <c r="B267" s="2">
        <v>608693882</v>
      </c>
      <c r="C267" s="2">
        <v>721644658</v>
      </c>
      <c r="D267" s="2">
        <v>605796904</v>
      </c>
      <c r="E267" s="22">
        <f t="shared" si="27"/>
        <v>83.946703863773351</v>
      </c>
    </row>
    <row r="268" spans="1:8" x14ac:dyDescent="0.2">
      <c r="A268" s="29" t="s">
        <v>117</v>
      </c>
      <c r="B268" s="2">
        <v>8995000</v>
      </c>
      <c r="C268" s="2">
        <v>8995000</v>
      </c>
      <c r="D268" s="2">
        <v>7349534</v>
      </c>
      <c r="E268" s="22">
        <f t="shared" si="27"/>
        <v>81.706881600889375</v>
      </c>
    </row>
    <row r="269" spans="1:8" x14ac:dyDescent="0.2">
      <c r="A269" s="29" t="s">
        <v>321</v>
      </c>
      <c r="B269" s="2">
        <v>84864294</v>
      </c>
      <c r="C269" s="2">
        <v>85243143</v>
      </c>
      <c r="D269" s="2">
        <v>65034608</v>
      </c>
      <c r="E269" s="22">
        <f t="shared" si="27"/>
        <v>76.293066763153021</v>
      </c>
    </row>
    <row r="270" spans="1:8" x14ac:dyDescent="0.2">
      <c r="A270" s="29" t="s">
        <v>33</v>
      </c>
      <c r="B270" s="2">
        <v>31000000</v>
      </c>
      <c r="C270" s="2">
        <v>31000000</v>
      </c>
      <c r="D270" s="2">
        <v>19329987</v>
      </c>
      <c r="E270" s="22">
        <f t="shared" si="27"/>
        <v>62.354796774193545</v>
      </c>
    </row>
    <row r="271" spans="1:8" x14ac:dyDescent="0.2">
      <c r="A271" s="29" t="s">
        <v>118</v>
      </c>
      <c r="B271" s="2">
        <v>1853300</v>
      </c>
      <c r="C271" s="2">
        <v>1853300</v>
      </c>
      <c r="D271" s="2">
        <v>1552007</v>
      </c>
      <c r="E271" s="22">
        <f t="shared" si="27"/>
        <v>83.74289105919172</v>
      </c>
    </row>
    <row r="272" spans="1:8" ht="13.5" thickBot="1" x14ac:dyDescent="0.25">
      <c r="A272" s="4"/>
      <c r="B272" s="37"/>
      <c r="C272" s="37"/>
      <c r="D272" s="37"/>
      <c r="E272" s="22"/>
    </row>
    <row r="273" spans="1:10" s="25" customFormat="1" ht="13.5" thickBot="1" x14ac:dyDescent="0.25">
      <c r="A273" s="38" t="s">
        <v>271</v>
      </c>
      <c r="B273" s="17">
        <f>SUM(B275,B277,B280,B282,B287,B289,B291,B306,B308,B316)</f>
        <v>68607635321</v>
      </c>
      <c r="C273" s="17">
        <f t="shared" ref="C273:D273" si="30">SUM(C275,C277,C280,C282,C287,C289,C291,C306,C308,C316)</f>
        <v>71291877788</v>
      </c>
      <c r="D273" s="17">
        <f t="shared" si="30"/>
        <v>70766545988</v>
      </c>
      <c r="E273" s="34">
        <f t="shared" ref="E273" si="31">SUM(D273)/C273*100</f>
        <v>99.263125314832962</v>
      </c>
    </row>
    <row r="274" spans="1:10" x14ac:dyDescent="0.2">
      <c r="A274" s="19"/>
      <c r="B274" s="20"/>
      <c r="C274" s="21"/>
      <c r="D274" s="21"/>
      <c r="E274" s="22"/>
      <c r="H274" s="31"/>
      <c r="I274" s="31"/>
      <c r="J274" s="31"/>
    </row>
    <row r="275" spans="1:10" s="25" customFormat="1" x14ac:dyDescent="0.2">
      <c r="A275" s="23" t="s">
        <v>2</v>
      </c>
      <c r="B275" s="69">
        <f>SUM(B276)</f>
        <v>130000</v>
      </c>
      <c r="C275" s="69">
        <f t="shared" ref="C275:D275" si="32">SUM(C276)</f>
        <v>130000</v>
      </c>
      <c r="D275" s="69">
        <f t="shared" si="32"/>
        <v>0</v>
      </c>
      <c r="E275" s="24">
        <f t="shared" ref="E275:E277" si="33">SUM(D275)/C275*100</f>
        <v>0</v>
      </c>
      <c r="H275" s="39"/>
      <c r="I275" s="39"/>
    </row>
    <row r="276" spans="1:10" x14ac:dyDescent="0.2">
      <c r="A276" s="29" t="s">
        <v>3</v>
      </c>
      <c r="B276" s="2">
        <v>130000</v>
      </c>
      <c r="C276" s="2">
        <v>130000</v>
      </c>
      <c r="D276" s="1">
        <v>0</v>
      </c>
      <c r="E276" s="22">
        <f t="shared" si="33"/>
        <v>0</v>
      </c>
    </row>
    <row r="277" spans="1:10" s="25" customFormat="1" x14ac:dyDescent="0.2">
      <c r="A277" s="23" t="s">
        <v>4</v>
      </c>
      <c r="B277" s="69">
        <f>SUM(B278:B279)</f>
        <v>397818624</v>
      </c>
      <c r="C277" s="69">
        <f t="shared" ref="C277:D277" si="34">SUM(C278:C279)</f>
        <v>869985209</v>
      </c>
      <c r="D277" s="69">
        <f t="shared" si="34"/>
        <v>848785209</v>
      </c>
      <c r="E277" s="24">
        <f t="shared" si="33"/>
        <v>97.563176962012008</v>
      </c>
    </row>
    <row r="278" spans="1:10" x14ac:dyDescent="0.2">
      <c r="A278" s="29" t="s">
        <v>281</v>
      </c>
      <c r="B278" s="2">
        <v>48406452</v>
      </c>
      <c r="C278" s="2">
        <v>49320952</v>
      </c>
      <c r="D278" s="2">
        <v>49320952</v>
      </c>
      <c r="E278" s="22">
        <f>SUM(D278)/C278*100</f>
        <v>100</v>
      </c>
    </row>
    <row r="279" spans="1:10" x14ac:dyDescent="0.2">
      <c r="A279" s="29" t="s">
        <v>396</v>
      </c>
      <c r="B279" s="2">
        <v>349412172</v>
      </c>
      <c r="C279" s="2">
        <v>820664257</v>
      </c>
      <c r="D279" s="2">
        <v>799464257</v>
      </c>
      <c r="E279" s="22">
        <f t="shared" ref="E279:E329" si="35">SUM(D279)/C279*100</f>
        <v>97.416726777220902</v>
      </c>
      <c r="F279" s="25"/>
    </row>
    <row r="280" spans="1:10" s="25" customFormat="1" x14ac:dyDescent="0.2">
      <c r="A280" s="23" t="s">
        <v>6</v>
      </c>
      <c r="B280" s="69">
        <f>SUM(B281)</f>
        <v>103169</v>
      </c>
      <c r="C280" s="69">
        <f t="shared" ref="C280:D280" si="36">SUM(C281)</f>
        <v>3103169</v>
      </c>
      <c r="D280" s="69">
        <f t="shared" si="36"/>
        <v>103169</v>
      </c>
      <c r="E280" s="24">
        <f t="shared" si="35"/>
        <v>3.3246336245302786</v>
      </c>
    </row>
    <row r="281" spans="1:10" s="25" customFormat="1" x14ac:dyDescent="0.2">
      <c r="A281" s="29" t="s">
        <v>287</v>
      </c>
      <c r="B281" s="2">
        <v>103169</v>
      </c>
      <c r="C281" s="2">
        <v>3103169</v>
      </c>
      <c r="D281" s="2">
        <v>103169</v>
      </c>
      <c r="E281" s="22">
        <f t="shared" si="35"/>
        <v>3.3246336245302786</v>
      </c>
    </row>
    <row r="282" spans="1:10" s="25" customFormat="1" x14ac:dyDescent="0.2">
      <c r="A282" s="23" t="s">
        <v>191</v>
      </c>
      <c r="B282" s="69">
        <f>SUM(B283:B286)</f>
        <v>25294890000</v>
      </c>
      <c r="C282" s="69">
        <f t="shared" ref="C282:D282" si="37">SUM(C283:C286)</f>
        <v>26725937102</v>
      </c>
      <c r="D282" s="69">
        <f t="shared" si="37"/>
        <v>26719664523</v>
      </c>
      <c r="E282" s="24">
        <f t="shared" si="35"/>
        <v>99.976529994154902</v>
      </c>
    </row>
    <row r="283" spans="1:10" s="25" customFormat="1" x14ac:dyDescent="0.2">
      <c r="A283" s="29" t="s">
        <v>397</v>
      </c>
      <c r="B283" s="2">
        <v>12500000</v>
      </c>
      <c r="C283" s="2">
        <v>12412000</v>
      </c>
      <c r="D283" s="2">
        <v>12412000</v>
      </c>
      <c r="E283" s="22">
        <f t="shared" si="35"/>
        <v>100</v>
      </c>
    </row>
    <row r="284" spans="1:10" ht="16.5" customHeight="1" x14ac:dyDescent="0.2">
      <c r="A284" s="29" t="s">
        <v>398</v>
      </c>
      <c r="B284" s="2">
        <v>28500000</v>
      </c>
      <c r="C284" s="2">
        <v>28500000</v>
      </c>
      <c r="D284" s="2">
        <v>22227423</v>
      </c>
      <c r="E284" s="22">
        <f t="shared" si="35"/>
        <v>77.990957894736852</v>
      </c>
    </row>
    <row r="285" spans="1:10" x14ac:dyDescent="0.2">
      <c r="A285" s="29" t="s">
        <v>399</v>
      </c>
      <c r="B285" s="2">
        <v>24650890000</v>
      </c>
      <c r="C285" s="2">
        <v>26155890000</v>
      </c>
      <c r="D285" s="2">
        <v>26155890000</v>
      </c>
      <c r="E285" s="22">
        <f t="shared" si="35"/>
        <v>100</v>
      </c>
      <c r="F285" s="25"/>
    </row>
    <row r="286" spans="1:10" x14ac:dyDescent="0.2">
      <c r="A286" s="29" t="s">
        <v>400</v>
      </c>
      <c r="B286" s="2">
        <v>603000000</v>
      </c>
      <c r="C286" s="2">
        <v>529135102</v>
      </c>
      <c r="D286" s="2">
        <v>529135100</v>
      </c>
      <c r="E286" s="22">
        <f t="shared" si="35"/>
        <v>99.999999622024689</v>
      </c>
    </row>
    <row r="287" spans="1:10" s="25" customFormat="1" x14ac:dyDescent="0.2">
      <c r="A287" s="23" t="s">
        <v>127</v>
      </c>
      <c r="B287" s="69">
        <f>SUM(B288)</f>
        <v>20000000</v>
      </c>
      <c r="C287" s="69">
        <f t="shared" ref="C287:D287" si="38">SUM(C288)</f>
        <v>16000000</v>
      </c>
      <c r="D287" s="69">
        <f t="shared" si="38"/>
        <v>0</v>
      </c>
      <c r="E287" s="24">
        <f t="shared" si="35"/>
        <v>0</v>
      </c>
    </row>
    <row r="288" spans="1:10" s="25" customFormat="1" x14ac:dyDescent="0.2">
      <c r="A288" s="29" t="s">
        <v>401</v>
      </c>
      <c r="B288" s="2">
        <v>20000000</v>
      </c>
      <c r="C288" s="2">
        <v>16000000</v>
      </c>
      <c r="D288" s="1">
        <v>0</v>
      </c>
      <c r="E288" s="22">
        <f t="shared" si="35"/>
        <v>0</v>
      </c>
    </row>
    <row r="289" spans="1:6" s="25" customFormat="1" x14ac:dyDescent="0.2">
      <c r="A289" s="23" t="s">
        <v>73</v>
      </c>
      <c r="B289" s="69">
        <f>SUM(B290)</f>
        <v>673400000</v>
      </c>
      <c r="C289" s="69">
        <f t="shared" ref="C289:D289" si="39">SUM(C290)</f>
        <v>808080000</v>
      </c>
      <c r="D289" s="69">
        <f t="shared" si="39"/>
        <v>808062040</v>
      </c>
      <c r="E289" s="24">
        <f t="shared" si="35"/>
        <v>99.997777447777452</v>
      </c>
    </row>
    <row r="290" spans="1:6" s="25" customFormat="1" x14ac:dyDescent="0.2">
      <c r="A290" s="29" t="s">
        <v>192</v>
      </c>
      <c r="B290" s="2">
        <v>673400000</v>
      </c>
      <c r="C290" s="2">
        <v>808080000</v>
      </c>
      <c r="D290" s="2">
        <v>808062040</v>
      </c>
      <c r="E290" s="22">
        <f t="shared" si="35"/>
        <v>99.997777447777452</v>
      </c>
    </row>
    <row r="291" spans="1:6" s="25" customFormat="1" x14ac:dyDescent="0.2">
      <c r="A291" s="23" t="s">
        <v>193</v>
      </c>
      <c r="B291" s="69">
        <f>SUM(B292:B305)</f>
        <v>39415751350</v>
      </c>
      <c r="C291" s="69">
        <f t="shared" ref="C291:D291" si="40">SUM(C292:C305)</f>
        <v>40421700952</v>
      </c>
      <c r="D291" s="69">
        <f t="shared" si="40"/>
        <v>40328650553</v>
      </c>
      <c r="E291" s="24">
        <f t="shared" si="35"/>
        <v>99.769800882178373</v>
      </c>
    </row>
    <row r="292" spans="1:6" s="25" customFormat="1" x14ac:dyDescent="0.2">
      <c r="A292" s="29" t="s">
        <v>194</v>
      </c>
      <c r="B292" s="2">
        <v>557446831</v>
      </c>
      <c r="C292" s="2">
        <v>423246831</v>
      </c>
      <c r="D292" s="2">
        <v>423007314</v>
      </c>
      <c r="E292" s="22">
        <f t="shared" si="35"/>
        <v>99.943409617637514</v>
      </c>
    </row>
    <row r="293" spans="1:6" x14ac:dyDescent="0.2">
      <c r="A293" s="29" t="s">
        <v>195</v>
      </c>
      <c r="B293" s="2">
        <v>1093129593</v>
      </c>
      <c r="C293" s="2">
        <v>1233129593</v>
      </c>
      <c r="D293" s="2">
        <v>1232988577</v>
      </c>
      <c r="E293" s="22">
        <f t="shared" si="35"/>
        <v>99.988564381164764</v>
      </c>
    </row>
    <row r="294" spans="1:6" x14ac:dyDescent="0.2">
      <c r="A294" s="29" t="s">
        <v>402</v>
      </c>
      <c r="B294" s="2">
        <v>15877876718</v>
      </c>
      <c r="C294" s="2">
        <v>17292441632</v>
      </c>
      <c r="D294" s="2">
        <v>17292430502</v>
      </c>
      <c r="E294" s="22">
        <f t="shared" si="35"/>
        <v>99.999935636619526</v>
      </c>
    </row>
    <row r="295" spans="1:6" x14ac:dyDescent="0.2">
      <c r="A295" s="29" t="s">
        <v>403</v>
      </c>
      <c r="B295" s="2">
        <v>18775748806</v>
      </c>
      <c r="C295" s="2">
        <v>18649948806</v>
      </c>
      <c r="D295" s="2">
        <v>18649449129</v>
      </c>
      <c r="E295" s="22">
        <f t="shared" si="35"/>
        <v>99.997320759401561</v>
      </c>
    </row>
    <row r="296" spans="1:6" x14ac:dyDescent="0.2">
      <c r="A296" s="29" t="s">
        <v>196</v>
      </c>
      <c r="B296" s="2">
        <v>120000000</v>
      </c>
      <c r="C296" s="2">
        <v>120000000</v>
      </c>
      <c r="D296" s="2">
        <v>118160863</v>
      </c>
      <c r="E296" s="22">
        <f t="shared" si="35"/>
        <v>98.467385833333338</v>
      </c>
    </row>
    <row r="297" spans="1:6" x14ac:dyDescent="0.2">
      <c r="A297" s="29" t="s">
        <v>404</v>
      </c>
      <c r="B297" s="2">
        <v>51112602</v>
      </c>
      <c r="C297" s="2">
        <v>51112602</v>
      </c>
      <c r="D297" s="2">
        <v>51112602</v>
      </c>
      <c r="E297" s="22">
        <f t="shared" si="35"/>
        <v>100</v>
      </c>
      <c r="F297" s="25"/>
    </row>
    <row r="298" spans="1:6" ht="25.5" x14ac:dyDescent="0.2">
      <c r="A298" s="29" t="s">
        <v>405</v>
      </c>
      <c r="B298" s="2">
        <v>12000000</v>
      </c>
      <c r="C298" s="2">
        <v>12000000</v>
      </c>
      <c r="D298" s="2">
        <v>11985372</v>
      </c>
      <c r="E298" s="22">
        <f t="shared" si="35"/>
        <v>99.878100000000003</v>
      </c>
    </row>
    <row r="299" spans="1:6" x14ac:dyDescent="0.2">
      <c r="A299" s="29" t="s">
        <v>197</v>
      </c>
      <c r="B299" s="2">
        <v>1657556783</v>
      </c>
      <c r="C299" s="2">
        <v>1522556783</v>
      </c>
      <c r="D299" s="2">
        <v>1522556783</v>
      </c>
      <c r="E299" s="22">
        <f t="shared" si="35"/>
        <v>100</v>
      </c>
      <c r="F299" s="25"/>
    </row>
    <row r="300" spans="1:6" x14ac:dyDescent="0.2">
      <c r="A300" s="29" t="s">
        <v>198</v>
      </c>
      <c r="B300" s="2">
        <v>624073272</v>
      </c>
      <c r="C300" s="2">
        <v>499323272</v>
      </c>
      <c r="D300" s="2">
        <v>491885514</v>
      </c>
      <c r="E300" s="22">
        <f t="shared" si="35"/>
        <v>98.51043233570735</v>
      </c>
    </row>
    <row r="301" spans="1:6" x14ac:dyDescent="0.2">
      <c r="A301" s="29" t="s">
        <v>199</v>
      </c>
      <c r="B301" s="2">
        <v>247078591</v>
      </c>
      <c r="C301" s="2">
        <v>232078591</v>
      </c>
      <c r="D301" s="2">
        <v>230022189</v>
      </c>
      <c r="E301" s="22">
        <f t="shared" si="35"/>
        <v>99.113919991008558</v>
      </c>
      <c r="F301" s="25"/>
    </row>
    <row r="302" spans="1:6" x14ac:dyDescent="0.2">
      <c r="A302" s="29" t="s">
        <v>200</v>
      </c>
      <c r="B302" s="2">
        <v>111881382</v>
      </c>
      <c r="C302" s="2">
        <v>113881382</v>
      </c>
      <c r="D302" s="2">
        <v>74293023</v>
      </c>
      <c r="E302" s="22">
        <f t="shared" si="35"/>
        <v>65.237198298137969</v>
      </c>
    </row>
    <row r="303" spans="1:6" x14ac:dyDescent="0.2">
      <c r="A303" s="29" t="s">
        <v>201</v>
      </c>
      <c r="B303" s="2">
        <v>76250500</v>
      </c>
      <c r="C303" s="2">
        <v>81050500</v>
      </c>
      <c r="D303" s="2">
        <v>45904269</v>
      </c>
      <c r="E303" s="22">
        <f t="shared" si="35"/>
        <v>56.636626547646216</v>
      </c>
    </row>
    <row r="304" spans="1:6" x14ac:dyDescent="0.2">
      <c r="A304" s="29" t="s">
        <v>202</v>
      </c>
      <c r="B304" s="2">
        <v>9011483</v>
      </c>
      <c r="C304" s="2">
        <v>8321239</v>
      </c>
      <c r="D304" s="2">
        <v>7054520</v>
      </c>
      <c r="E304" s="22">
        <f t="shared" si="35"/>
        <v>84.777278960500951</v>
      </c>
    </row>
    <row r="305" spans="1:6" x14ac:dyDescent="0.2">
      <c r="A305" s="29" t="s">
        <v>406</v>
      </c>
      <c r="B305" s="2">
        <v>202584789</v>
      </c>
      <c r="C305" s="2">
        <v>182609721</v>
      </c>
      <c r="D305" s="2">
        <v>177799896</v>
      </c>
      <c r="E305" s="22">
        <f t="shared" si="35"/>
        <v>97.366063003841958</v>
      </c>
    </row>
    <row r="306" spans="1:6" s="25" customFormat="1" x14ac:dyDescent="0.2">
      <c r="A306" s="23" t="s">
        <v>203</v>
      </c>
      <c r="B306" s="69">
        <f>SUM(B307)</f>
        <v>7000000</v>
      </c>
      <c r="C306" s="69">
        <f t="shared" ref="C306:D306" si="41">SUM(C307)</f>
        <v>7000000</v>
      </c>
      <c r="D306" s="69">
        <f t="shared" si="41"/>
        <v>6359607</v>
      </c>
      <c r="E306" s="24">
        <f t="shared" si="35"/>
        <v>90.851528571428574</v>
      </c>
    </row>
    <row r="307" spans="1:6" x14ac:dyDescent="0.2">
      <c r="A307" s="29" t="s">
        <v>407</v>
      </c>
      <c r="B307" s="2">
        <v>7000000</v>
      </c>
      <c r="C307" s="2">
        <v>7000000</v>
      </c>
      <c r="D307" s="2">
        <v>6359607</v>
      </c>
      <c r="E307" s="22">
        <f t="shared" si="35"/>
        <v>90.851528571428574</v>
      </c>
    </row>
    <row r="308" spans="1:6" s="25" customFormat="1" x14ac:dyDescent="0.2">
      <c r="A308" s="23" t="s">
        <v>63</v>
      </c>
      <c r="B308" s="69">
        <f>SUM(B309:B315)</f>
        <v>2519455222</v>
      </c>
      <c r="C308" s="69">
        <f t="shared" ref="C308:D308" si="42">SUM(C309:C315)</f>
        <v>2182265522</v>
      </c>
      <c r="D308" s="69">
        <f t="shared" si="42"/>
        <v>1826811842</v>
      </c>
      <c r="E308" s="24">
        <f t="shared" si="35"/>
        <v>83.711712602496036</v>
      </c>
    </row>
    <row r="309" spans="1:6" x14ac:dyDescent="0.2">
      <c r="A309" s="29" t="s">
        <v>408</v>
      </c>
      <c r="B309" s="2">
        <v>417398600</v>
      </c>
      <c r="C309" s="2">
        <v>333918900</v>
      </c>
      <c r="D309" s="2">
        <v>281572924</v>
      </c>
      <c r="E309" s="22">
        <f t="shared" si="35"/>
        <v>84.323745675971011</v>
      </c>
    </row>
    <row r="310" spans="1:6" x14ac:dyDescent="0.2">
      <c r="A310" s="29" t="s">
        <v>204</v>
      </c>
      <c r="B310" s="2">
        <v>6000000</v>
      </c>
      <c r="C310" s="2">
        <v>6000000</v>
      </c>
      <c r="D310" s="2">
        <v>3921980</v>
      </c>
      <c r="E310" s="22">
        <f t="shared" si="35"/>
        <v>65.366333333333344</v>
      </c>
    </row>
    <row r="311" spans="1:6" s="25" customFormat="1" x14ac:dyDescent="0.2">
      <c r="A311" s="29" t="s">
        <v>205</v>
      </c>
      <c r="B311" s="2">
        <v>82000000</v>
      </c>
      <c r="C311" s="2">
        <v>82000000</v>
      </c>
      <c r="D311" s="2">
        <v>67920096</v>
      </c>
      <c r="E311" s="22">
        <f t="shared" si="35"/>
        <v>82.829385365853653</v>
      </c>
    </row>
    <row r="312" spans="1:6" x14ac:dyDescent="0.2">
      <c r="A312" s="29" t="s">
        <v>206</v>
      </c>
      <c r="B312" s="2">
        <v>1267250000</v>
      </c>
      <c r="C312" s="2">
        <v>1013740000</v>
      </c>
      <c r="D312" s="2">
        <v>804714689</v>
      </c>
      <c r="E312" s="22">
        <f t="shared" si="35"/>
        <v>79.380777023694435</v>
      </c>
    </row>
    <row r="313" spans="1:6" x14ac:dyDescent="0.2">
      <c r="A313" s="29" t="s">
        <v>409</v>
      </c>
      <c r="B313" s="2">
        <v>13484832</v>
      </c>
      <c r="C313" s="2">
        <v>13134832</v>
      </c>
      <c r="D313" s="2">
        <v>10134763</v>
      </c>
      <c r="E313" s="22">
        <f t="shared" si="35"/>
        <v>77.159441399783418</v>
      </c>
    </row>
    <row r="314" spans="1:6" x14ac:dyDescent="0.2">
      <c r="A314" s="29" t="s">
        <v>410</v>
      </c>
      <c r="B314" s="2">
        <v>90321790</v>
      </c>
      <c r="C314" s="2">
        <v>90471790</v>
      </c>
      <c r="D314" s="2">
        <v>85700944</v>
      </c>
      <c r="E314" s="22">
        <f t="shared" si="35"/>
        <v>94.726703207707061</v>
      </c>
    </row>
    <row r="315" spans="1:6" x14ac:dyDescent="0.2">
      <c r="A315" s="29" t="s">
        <v>411</v>
      </c>
      <c r="B315" s="2">
        <v>643000000</v>
      </c>
      <c r="C315" s="2">
        <v>643000000</v>
      </c>
      <c r="D315" s="2">
        <v>572846446</v>
      </c>
      <c r="E315" s="22">
        <f t="shared" si="35"/>
        <v>89.089649455676508</v>
      </c>
    </row>
    <row r="316" spans="1:6" s="25" customFormat="1" x14ac:dyDescent="0.2">
      <c r="A316" s="23" t="s">
        <v>207</v>
      </c>
      <c r="B316" s="69">
        <f>SUM(B317:B329)</f>
        <v>279086956</v>
      </c>
      <c r="C316" s="69">
        <f t="shared" ref="C316:D316" si="43">SUM(C317:C329)</f>
        <v>257675834</v>
      </c>
      <c r="D316" s="69">
        <f t="shared" si="43"/>
        <v>228109045</v>
      </c>
      <c r="E316" s="24">
        <f t="shared" si="35"/>
        <v>88.525587153042835</v>
      </c>
    </row>
    <row r="317" spans="1:6" x14ac:dyDescent="0.2">
      <c r="A317" s="29" t="s">
        <v>318</v>
      </c>
      <c r="B317" s="2">
        <v>20000</v>
      </c>
      <c r="C317" s="2">
        <v>20000</v>
      </c>
      <c r="D317" s="2">
        <v>7512</v>
      </c>
      <c r="E317" s="22">
        <f t="shared" si="35"/>
        <v>37.56</v>
      </c>
    </row>
    <row r="318" spans="1:6" x14ac:dyDescent="0.2">
      <c r="A318" s="29" t="s">
        <v>161</v>
      </c>
      <c r="B318" s="2">
        <v>4448388</v>
      </c>
      <c r="C318" s="2">
        <v>5107257</v>
      </c>
      <c r="D318" s="2">
        <v>4896983</v>
      </c>
      <c r="E318" s="22">
        <f t="shared" si="35"/>
        <v>95.882838870258539</v>
      </c>
    </row>
    <row r="319" spans="1:6" x14ac:dyDescent="0.2">
      <c r="A319" s="29" t="s">
        <v>66</v>
      </c>
      <c r="B319" s="2">
        <v>144373166</v>
      </c>
      <c r="C319" s="2">
        <v>126108386</v>
      </c>
      <c r="D319" s="2">
        <v>112098524</v>
      </c>
      <c r="E319" s="22">
        <f t="shared" si="35"/>
        <v>88.890618265465704</v>
      </c>
      <c r="F319" s="25"/>
    </row>
    <row r="320" spans="1:6" x14ac:dyDescent="0.2">
      <c r="A320" s="29" t="s">
        <v>162</v>
      </c>
      <c r="B320" s="2">
        <v>843672</v>
      </c>
      <c r="C320" s="2">
        <v>970000</v>
      </c>
      <c r="D320" s="2">
        <v>908000</v>
      </c>
      <c r="E320" s="22">
        <f t="shared" si="35"/>
        <v>93.608247422680407</v>
      </c>
    </row>
    <row r="321" spans="1:5" s="25" customFormat="1" x14ac:dyDescent="0.2">
      <c r="A321" s="29" t="s">
        <v>163</v>
      </c>
      <c r="B321" s="2">
        <v>126000</v>
      </c>
      <c r="C321" s="2">
        <v>126000</v>
      </c>
      <c r="D321" s="2">
        <v>115527</v>
      </c>
      <c r="E321" s="22">
        <f t="shared" si="35"/>
        <v>91.688095238095229</v>
      </c>
    </row>
    <row r="322" spans="1:5" x14ac:dyDescent="0.2">
      <c r="A322" s="29" t="s">
        <v>67</v>
      </c>
      <c r="B322" s="2">
        <v>264000</v>
      </c>
      <c r="C322" s="2">
        <v>264000</v>
      </c>
      <c r="D322" s="2">
        <v>181878</v>
      </c>
      <c r="E322" s="22">
        <f t="shared" si="35"/>
        <v>68.893181818181816</v>
      </c>
    </row>
    <row r="323" spans="1:5" x14ac:dyDescent="0.2">
      <c r="A323" s="29" t="s">
        <v>68</v>
      </c>
      <c r="B323" s="2">
        <v>2640000</v>
      </c>
      <c r="C323" s="2">
        <v>3840000</v>
      </c>
      <c r="D323" s="2">
        <v>3428843</v>
      </c>
      <c r="E323" s="22">
        <f t="shared" si="35"/>
        <v>89.292786458333325</v>
      </c>
    </row>
    <row r="324" spans="1:5" x14ac:dyDescent="0.2">
      <c r="A324" s="29" t="s">
        <v>412</v>
      </c>
      <c r="B324" s="2">
        <v>4427442</v>
      </c>
      <c r="C324" s="2">
        <v>4777442</v>
      </c>
      <c r="D324" s="2">
        <v>4048320</v>
      </c>
      <c r="E324" s="22">
        <f t="shared" si="35"/>
        <v>84.738234394054388</v>
      </c>
    </row>
    <row r="325" spans="1:5" x14ac:dyDescent="0.2">
      <c r="A325" s="29" t="s">
        <v>69</v>
      </c>
      <c r="B325" s="2">
        <v>65609457</v>
      </c>
      <c r="C325" s="2">
        <v>65609457</v>
      </c>
      <c r="D325" s="2">
        <v>65594560</v>
      </c>
      <c r="E325" s="22">
        <f t="shared" si="35"/>
        <v>99.977294431807294</v>
      </c>
    </row>
    <row r="326" spans="1:5" x14ac:dyDescent="0.2">
      <c r="A326" s="29" t="s">
        <v>321</v>
      </c>
      <c r="B326" s="2">
        <v>450000</v>
      </c>
      <c r="C326" s="2">
        <v>475000</v>
      </c>
      <c r="D326" s="2">
        <v>427278</v>
      </c>
      <c r="E326" s="22">
        <f t="shared" si="35"/>
        <v>89.953263157894739</v>
      </c>
    </row>
    <row r="327" spans="1:5" x14ac:dyDescent="0.2">
      <c r="A327" s="29" t="s">
        <v>33</v>
      </c>
      <c r="B327" s="2">
        <v>27532696</v>
      </c>
      <c r="C327" s="2">
        <v>22026157</v>
      </c>
      <c r="D327" s="2">
        <v>11304539</v>
      </c>
      <c r="E327" s="22">
        <f t="shared" si="35"/>
        <v>51.323247173803402</v>
      </c>
    </row>
    <row r="328" spans="1:5" x14ac:dyDescent="0.2">
      <c r="A328" s="29" t="s">
        <v>208</v>
      </c>
      <c r="B328" s="2">
        <v>14360644</v>
      </c>
      <c r="C328" s="2">
        <v>14360644</v>
      </c>
      <c r="D328" s="2">
        <v>12860644</v>
      </c>
      <c r="E328" s="22">
        <f t="shared" si="35"/>
        <v>89.554785983135574</v>
      </c>
    </row>
    <row r="329" spans="1:5" ht="21" customHeight="1" x14ac:dyDescent="0.2">
      <c r="A329" s="29" t="s">
        <v>413</v>
      </c>
      <c r="B329" s="2">
        <v>13991491</v>
      </c>
      <c r="C329" s="2">
        <v>13991491</v>
      </c>
      <c r="D329" s="2">
        <v>12236437</v>
      </c>
      <c r="E329" s="22">
        <f t="shared" si="35"/>
        <v>87.456276103811945</v>
      </c>
    </row>
    <row r="330" spans="1:5" ht="13.5" thickBot="1" x14ac:dyDescent="0.25">
      <c r="A330" s="4"/>
      <c r="B330" s="37"/>
      <c r="C330" s="37"/>
      <c r="D330" s="37"/>
      <c r="E330" s="22"/>
    </row>
    <row r="331" spans="1:5" s="25" customFormat="1" ht="13.5" thickBot="1" x14ac:dyDescent="0.25">
      <c r="A331" s="38" t="s">
        <v>272</v>
      </c>
      <c r="B331" s="17">
        <f>SUM(B333,B335,B338,B340,B342,B344,B347,B350,B352,B379)</f>
        <v>68159327641</v>
      </c>
      <c r="C331" s="17">
        <f t="shared" ref="C331:D331" si="44">SUM(C333,C335,C338,C340,C342,C344,C347,C350,C352,C379)</f>
        <v>77070781638</v>
      </c>
      <c r="D331" s="17">
        <f t="shared" si="44"/>
        <v>72312690635</v>
      </c>
      <c r="E331" s="34">
        <f t="shared" ref="E331" si="45">SUM(D331)/C331*100</f>
        <v>93.826336126512032</v>
      </c>
    </row>
    <row r="332" spans="1:5" x14ac:dyDescent="0.2">
      <c r="A332" s="19"/>
      <c r="B332" s="20"/>
      <c r="C332" s="21"/>
      <c r="D332" s="21"/>
      <c r="E332" s="22"/>
    </row>
    <row r="333" spans="1:5" s="25" customFormat="1" x14ac:dyDescent="0.2">
      <c r="A333" s="64" t="s">
        <v>2</v>
      </c>
      <c r="B333" s="45">
        <f>SUM(B334)</f>
        <v>1328810936</v>
      </c>
      <c r="C333" s="45">
        <f t="shared" ref="C333:D333" si="46">SUM(C334)</f>
        <v>1412526850</v>
      </c>
      <c r="D333" s="45">
        <f t="shared" si="46"/>
        <v>1409682493</v>
      </c>
      <c r="E333" s="24">
        <f>SUM(D333)/C333*100</f>
        <v>99.798633420667372</v>
      </c>
    </row>
    <row r="334" spans="1:5" x14ac:dyDescent="0.2">
      <c r="A334" s="3" t="s">
        <v>3</v>
      </c>
      <c r="B334" s="42">
        <v>1328810936</v>
      </c>
      <c r="C334" s="42">
        <v>1412526850</v>
      </c>
      <c r="D334" s="42">
        <v>1409682493</v>
      </c>
      <c r="E334" s="22">
        <f t="shared" ref="E334:E390" si="47">SUM(D334)/C334*100</f>
        <v>99.798633420667372</v>
      </c>
    </row>
    <row r="335" spans="1:5" s="25" customFormat="1" x14ac:dyDescent="0.2">
      <c r="A335" s="64" t="s">
        <v>4</v>
      </c>
      <c r="B335" s="45">
        <f>SUM(B336:B337)</f>
        <v>175012</v>
      </c>
      <c r="C335" s="45">
        <f t="shared" ref="C335:D335" si="48">SUM(C336:C337)</f>
        <v>179312</v>
      </c>
      <c r="D335" s="45">
        <f t="shared" si="48"/>
        <v>179312</v>
      </c>
      <c r="E335" s="22">
        <f t="shared" si="47"/>
        <v>100</v>
      </c>
    </row>
    <row r="336" spans="1:5" x14ac:dyDescent="0.2">
      <c r="A336" s="3" t="s">
        <v>120</v>
      </c>
      <c r="B336" s="42">
        <v>169637</v>
      </c>
      <c r="C336" s="42">
        <v>173937</v>
      </c>
      <c r="D336" s="42">
        <v>173937</v>
      </c>
      <c r="E336" s="22">
        <f t="shared" si="47"/>
        <v>100</v>
      </c>
    </row>
    <row r="337" spans="1:5" ht="25.5" x14ac:dyDescent="0.2">
      <c r="A337" s="3" t="s">
        <v>121</v>
      </c>
      <c r="B337" s="42">
        <v>5375</v>
      </c>
      <c r="C337" s="42">
        <v>5375</v>
      </c>
      <c r="D337" s="42">
        <v>5375</v>
      </c>
      <c r="E337" s="22">
        <f t="shared" si="47"/>
        <v>100</v>
      </c>
    </row>
    <row r="338" spans="1:5" s="25" customFormat="1" x14ac:dyDescent="0.2">
      <c r="A338" s="64" t="s">
        <v>122</v>
      </c>
      <c r="B338" s="45">
        <f>SUM(B339)</f>
        <v>18061198085</v>
      </c>
      <c r="C338" s="45">
        <f t="shared" ref="C338:D338" si="49">SUM(C339)</f>
        <v>18061198085</v>
      </c>
      <c r="D338" s="45">
        <f t="shared" si="49"/>
        <v>16906766916</v>
      </c>
      <c r="E338" s="24">
        <f t="shared" si="47"/>
        <v>93.60822486101425</v>
      </c>
    </row>
    <row r="339" spans="1:5" x14ac:dyDescent="0.2">
      <c r="A339" s="3" t="s">
        <v>123</v>
      </c>
      <c r="B339" s="42">
        <v>18061198085</v>
      </c>
      <c r="C339" s="42">
        <v>18061198085</v>
      </c>
      <c r="D339" s="42">
        <v>16906766916</v>
      </c>
      <c r="E339" s="22">
        <f t="shared" si="47"/>
        <v>93.60822486101425</v>
      </c>
    </row>
    <row r="340" spans="1:5" s="25" customFormat="1" x14ac:dyDescent="0.2">
      <c r="A340" s="64" t="s">
        <v>6</v>
      </c>
      <c r="B340" s="45">
        <f>SUM(B341)</f>
        <v>40300</v>
      </c>
      <c r="C340" s="45">
        <f t="shared" ref="C340:D340" si="50">SUM(C341)</f>
        <v>40300</v>
      </c>
      <c r="D340" s="45">
        <f t="shared" si="50"/>
        <v>0</v>
      </c>
      <c r="E340" s="24">
        <f t="shared" si="47"/>
        <v>0</v>
      </c>
    </row>
    <row r="341" spans="1:5" x14ac:dyDescent="0.2">
      <c r="A341" s="3" t="s">
        <v>124</v>
      </c>
      <c r="B341" s="42">
        <v>40300</v>
      </c>
      <c r="C341" s="42">
        <v>40300</v>
      </c>
      <c r="D341" s="42">
        <v>0</v>
      </c>
      <c r="E341" s="22">
        <f t="shared" si="47"/>
        <v>0</v>
      </c>
    </row>
    <row r="342" spans="1:5" s="25" customFormat="1" x14ac:dyDescent="0.2">
      <c r="A342" s="64" t="s">
        <v>125</v>
      </c>
      <c r="B342" s="45">
        <f>SUM(B343)</f>
        <v>3330200879</v>
      </c>
      <c r="C342" s="45">
        <f t="shared" ref="C342:D342" si="51">SUM(C343)</f>
        <v>3330200879</v>
      </c>
      <c r="D342" s="45">
        <f t="shared" si="51"/>
        <v>0</v>
      </c>
      <c r="E342" s="24">
        <f t="shared" si="47"/>
        <v>0</v>
      </c>
    </row>
    <row r="343" spans="1:5" x14ac:dyDescent="0.2">
      <c r="A343" s="3" t="s">
        <v>126</v>
      </c>
      <c r="B343" s="42">
        <v>3330200879</v>
      </c>
      <c r="C343" s="42">
        <v>3330200879</v>
      </c>
      <c r="D343" s="42">
        <v>0</v>
      </c>
      <c r="E343" s="22">
        <f t="shared" si="47"/>
        <v>0</v>
      </c>
    </row>
    <row r="344" spans="1:5" s="25" customFormat="1" x14ac:dyDescent="0.2">
      <c r="A344" s="64" t="s">
        <v>127</v>
      </c>
      <c r="B344" s="45">
        <f>SUM(B345:B346)</f>
        <v>80670000</v>
      </c>
      <c r="C344" s="45">
        <f t="shared" ref="C344:D344" si="52">SUM(C345:C346)</f>
        <v>83670000</v>
      </c>
      <c r="D344" s="45">
        <f t="shared" si="52"/>
        <v>67735962</v>
      </c>
      <c r="E344" s="24">
        <f t="shared" si="47"/>
        <v>80.956091789171751</v>
      </c>
    </row>
    <row r="345" spans="1:5" x14ac:dyDescent="0.2">
      <c r="A345" s="3" t="s">
        <v>128</v>
      </c>
      <c r="B345" s="42">
        <v>56670000</v>
      </c>
      <c r="C345" s="42">
        <v>56670000</v>
      </c>
      <c r="D345" s="42">
        <v>41442156</v>
      </c>
      <c r="E345" s="22">
        <f t="shared" si="47"/>
        <v>73.12891476971943</v>
      </c>
    </row>
    <row r="346" spans="1:5" s="25" customFormat="1" x14ac:dyDescent="0.2">
      <c r="A346" s="3" t="s">
        <v>129</v>
      </c>
      <c r="B346" s="42">
        <v>24000000</v>
      </c>
      <c r="C346" s="42">
        <v>27000000</v>
      </c>
      <c r="D346" s="42">
        <v>26293806</v>
      </c>
      <c r="E346" s="22">
        <f t="shared" si="47"/>
        <v>97.384466666666668</v>
      </c>
    </row>
    <row r="347" spans="1:5" s="25" customFormat="1" x14ac:dyDescent="0.2">
      <c r="A347" s="64" t="s">
        <v>130</v>
      </c>
      <c r="B347" s="45">
        <f>SUM(B348:B349)</f>
        <v>182530999</v>
      </c>
      <c r="C347" s="45">
        <f t="shared" ref="C347:D347" si="53">SUM(C348:C349)</f>
        <v>152029588</v>
      </c>
      <c r="D347" s="45">
        <f t="shared" si="53"/>
        <v>9181050</v>
      </c>
      <c r="E347" s="24">
        <f t="shared" si="47"/>
        <v>6.0389889368114318</v>
      </c>
    </row>
    <row r="348" spans="1:5" x14ac:dyDescent="0.2">
      <c r="A348" s="3" t="s">
        <v>79</v>
      </c>
      <c r="B348" s="42">
        <v>35606009</v>
      </c>
      <c r="C348" s="42">
        <v>28605598</v>
      </c>
      <c r="D348" s="42">
        <v>7019800</v>
      </c>
      <c r="E348" s="22">
        <f t="shared" si="47"/>
        <v>24.539951935282041</v>
      </c>
    </row>
    <row r="349" spans="1:5" s="25" customFormat="1" x14ac:dyDescent="0.2">
      <c r="A349" s="3" t="s">
        <v>88</v>
      </c>
      <c r="B349" s="42">
        <v>146924990</v>
      </c>
      <c r="C349" s="42">
        <v>123423990</v>
      </c>
      <c r="D349" s="42">
        <v>2161250</v>
      </c>
      <c r="E349" s="22">
        <f t="shared" si="47"/>
        <v>1.7510777280818746</v>
      </c>
    </row>
    <row r="350" spans="1:5" s="25" customFormat="1" x14ac:dyDescent="0.2">
      <c r="A350" s="64" t="s">
        <v>60</v>
      </c>
      <c r="B350" s="45">
        <f>SUM(B351)</f>
        <v>61750000</v>
      </c>
      <c r="C350" s="45">
        <f t="shared" ref="C350:D350" si="54">SUM(C351)</f>
        <v>61750000</v>
      </c>
      <c r="D350" s="45">
        <f t="shared" si="54"/>
        <v>60379910</v>
      </c>
      <c r="E350" s="24">
        <f t="shared" si="47"/>
        <v>97.78123076923076</v>
      </c>
    </row>
    <row r="351" spans="1:5" s="25" customFormat="1" x14ac:dyDescent="0.2">
      <c r="A351" s="3" t="s">
        <v>131</v>
      </c>
      <c r="B351" s="42">
        <v>61750000</v>
      </c>
      <c r="C351" s="42">
        <v>61750000</v>
      </c>
      <c r="D351" s="42">
        <v>60379910</v>
      </c>
      <c r="E351" s="22">
        <f t="shared" si="47"/>
        <v>97.78123076923076</v>
      </c>
    </row>
    <row r="352" spans="1:5" s="25" customFormat="1" x14ac:dyDescent="0.2">
      <c r="A352" s="64" t="s">
        <v>132</v>
      </c>
      <c r="B352" s="45">
        <f>SUM(B353:B378)</f>
        <v>43374893883</v>
      </c>
      <c r="C352" s="45">
        <f t="shared" ref="C352:D352" si="55">SUM(C353:C378)</f>
        <v>52230408572</v>
      </c>
      <c r="D352" s="45">
        <f t="shared" si="55"/>
        <v>52150872264</v>
      </c>
      <c r="E352" s="24">
        <f t="shared" si="47"/>
        <v>99.847720302837843</v>
      </c>
    </row>
    <row r="353" spans="1:5" x14ac:dyDescent="0.2">
      <c r="A353" s="3" t="s">
        <v>133</v>
      </c>
      <c r="B353" s="42">
        <v>52452722</v>
      </c>
      <c r="C353" s="42">
        <v>60012722</v>
      </c>
      <c r="D353" s="42">
        <v>56976461</v>
      </c>
      <c r="E353" s="22">
        <f t="shared" si="47"/>
        <v>94.940637753441678</v>
      </c>
    </row>
    <row r="354" spans="1:5" x14ac:dyDescent="0.2">
      <c r="A354" s="3" t="s">
        <v>134</v>
      </c>
      <c r="B354" s="42">
        <v>15236848498</v>
      </c>
      <c r="C354" s="42">
        <v>15877398498</v>
      </c>
      <c r="D354" s="42">
        <v>15876742344</v>
      </c>
      <c r="E354" s="22">
        <f t="shared" si="47"/>
        <v>99.995867370841125</v>
      </c>
    </row>
    <row r="355" spans="1:5" x14ac:dyDescent="0.2">
      <c r="A355" s="3" t="s">
        <v>135</v>
      </c>
      <c r="B355" s="42">
        <v>25231611944</v>
      </c>
      <c r="C355" s="42">
        <v>33462076637</v>
      </c>
      <c r="D355" s="42">
        <v>33462018859</v>
      </c>
      <c r="E355" s="22">
        <f t="shared" si="47"/>
        <v>99.999827332892025</v>
      </c>
    </row>
    <row r="356" spans="1:5" x14ac:dyDescent="0.2">
      <c r="A356" s="3" t="s">
        <v>136</v>
      </c>
      <c r="B356" s="42">
        <v>2429809373</v>
      </c>
      <c r="C356" s="42">
        <v>2399659373</v>
      </c>
      <c r="D356" s="42">
        <v>2399659373</v>
      </c>
      <c r="E356" s="22">
        <f t="shared" si="47"/>
        <v>100</v>
      </c>
    </row>
    <row r="357" spans="1:5" x14ac:dyDescent="0.2">
      <c r="A357" s="3" t="s">
        <v>137</v>
      </c>
      <c r="B357" s="42">
        <v>36734311</v>
      </c>
      <c r="C357" s="42">
        <v>40559311</v>
      </c>
      <c r="D357" s="42">
        <v>33962338</v>
      </c>
      <c r="E357" s="22">
        <f t="shared" si="47"/>
        <v>83.734997372120063</v>
      </c>
    </row>
    <row r="358" spans="1:5" x14ac:dyDescent="0.2">
      <c r="A358" s="3" t="s">
        <v>138</v>
      </c>
      <c r="B358" s="42">
        <v>5063392</v>
      </c>
      <c r="C358" s="42">
        <v>5063392</v>
      </c>
      <c r="D358" s="42">
        <v>3192086</v>
      </c>
      <c r="E358" s="22">
        <f t="shared" si="47"/>
        <v>63.042442694541521</v>
      </c>
    </row>
    <row r="359" spans="1:5" ht="25.5" x14ac:dyDescent="0.2">
      <c r="A359" s="3" t="s">
        <v>139</v>
      </c>
      <c r="B359" s="42">
        <v>148243101</v>
      </c>
      <c r="C359" s="42">
        <v>146988245</v>
      </c>
      <c r="D359" s="42">
        <v>138688345</v>
      </c>
      <c r="E359" s="22">
        <f t="shared" si="47"/>
        <v>94.35335798451095</v>
      </c>
    </row>
    <row r="360" spans="1:5" x14ac:dyDescent="0.2">
      <c r="A360" s="3" t="s">
        <v>140</v>
      </c>
      <c r="B360" s="42">
        <v>1000000</v>
      </c>
      <c r="C360" s="42">
        <v>1000000</v>
      </c>
      <c r="D360" s="42">
        <v>109</v>
      </c>
      <c r="E360" s="22">
        <f t="shared" si="47"/>
        <v>1.09E-2</v>
      </c>
    </row>
    <row r="361" spans="1:5" x14ac:dyDescent="0.2">
      <c r="A361" s="3" t="s">
        <v>141</v>
      </c>
      <c r="B361" s="42">
        <v>30588000</v>
      </c>
      <c r="C361" s="42">
        <v>29288000</v>
      </c>
      <c r="D361" s="42">
        <v>24693189</v>
      </c>
      <c r="E361" s="22">
        <f t="shared" si="47"/>
        <v>84.311625921879269</v>
      </c>
    </row>
    <row r="362" spans="1:5" x14ac:dyDescent="0.2">
      <c r="A362" s="3" t="s">
        <v>142</v>
      </c>
      <c r="B362" s="42">
        <v>1400000</v>
      </c>
      <c r="C362" s="42">
        <v>1400000</v>
      </c>
      <c r="D362" s="42">
        <v>1244095</v>
      </c>
      <c r="E362" s="22">
        <f t="shared" si="47"/>
        <v>88.863928571428573</v>
      </c>
    </row>
    <row r="363" spans="1:5" x14ac:dyDescent="0.2">
      <c r="A363" s="3" t="s">
        <v>143</v>
      </c>
      <c r="B363" s="42">
        <v>5200000</v>
      </c>
      <c r="C363" s="42">
        <v>4900000</v>
      </c>
      <c r="D363" s="42">
        <v>4691650</v>
      </c>
      <c r="E363" s="22">
        <f t="shared" si="47"/>
        <v>95.747959183673473</v>
      </c>
    </row>
    <row r="364" spans="1:5" x14ac:dyDescent="0.2">
      <c r="A364" s="3" t="s">
        <v>144</v>
      </c>
      <c r="B364" s="42">
        <v>21863414</v>
      </c>
      <c r="C364" s="42">
        <v>28422095</v>
      </c>
      <c r="D364" s="42">
        <v>28282792</v>
      </c>
      <c r="E364" s="22">
        <f t="shared" si="47"/>
        <v>99.509877790500667</v>
      </c>
    </row>
    <row r="365" spans="1:5" x14ac:dyDescent="0.2">
      <c r="A365" s="3" t="s">
        <v>145</v>
      </c>
      <c r="B365" s="42">
        <v>19567519</v>
      </c>
      <c r="C365" s="42">
        <v>17822375</v>
      </c>
      <c r="D365" s="42">
        <v>13278292</v>
      </c>
      <c r="E365" s="22">
        <f t="shared" si="47"/>
        <v>74.503493501848098</v>
      </c>
    </row>
    <row r="366" spans="1:5" x14ac:dyDescent="0.2">
      <c r="A366" s="3" t="s">
        <v>146</v>
      </c>
      <c r="B366" s="42">
        <v>22740000</v>
      </c>
      <c r="C366" s="42">
        <v>22740000</v>
      </c>
      <c r="D366" s="42">
        <v>500000</v>
      </c>
      <c r="E366" s="22">
        <f t="shared" si="47"/>
        <v>2.198768689533861</v>
      </c>
    </row>
    <row r="367" spans="1:5" x14ac:dyDescent="0.2">
      <c r="A367" s="3" t="s">
        <v>147</v>
      </c>
      <c r="B367" s="42">
        <v>12046873</v>
      </c>
      <c r="C367" s="42">
        <v>14456247</v>
      </c>
      <c r="D367" s="42">
        <v>14186108</v>
      </c>
      <c r="E367" s="22">
        <f t="shared" si="47"/>
        <v>98.131333810220582</v>
      </c>
    </row>
    <row r="368" spans="1:5" x14ac:dyDescent="0.2">
      <c r="A368" s="3" t="s">
        <v>148</v>
      </c>
      <c r="B368" s="42">
        <v>19543266</v>
      </c>
      <c r="C368" s="42">
        <v>19543266</v>
      </c>
      <c r="D368" s="42">
        <v>5281926</v>
      </c>
      <c r="E368" s="22">
        <f t="shared" si="47"/>
        <v>27.02683369299686</v>
      </c>
    </row>
    <row r="369" spans="1:5" x14ac:dyDescent="0.2">
      <c r="A369" s="3" t="s">
        <v>149</v>
      </c>
      <c r="B369" s="42">
        <v>2353640</v>
      </c>
      <c r="C369" s="42">
        <v>2353640</v>
      </c>
      <c r="D369" s="42">
        <v>1767858</v>
      </c>
      <c r="E369" s="22">
        <f t="shared" si="47"/>
        <v>75.111656837919142</v>
      </c>
    </row>
    <row r="370" spans="1:5" x14ac:dyDescent="0.2">
      <c r="A370" s="3" t="s">
        <v>150</v>
      </c>
      <c r="B370" s="42">
        <v>5800000</v>
      </c>
      <c r="C370" s="42">
        <v>4640000</v>
      </c>
      <c r="D370" s="42">
        <v>328592</v>
      </c>
      <c r="E370" s="22">
        <f t="shared" si="47"/>
        <v>7.0817241379310349</v>
      </c>
    </row>
    <row r="371" spans="1:5" x14ac:dyDescent="0.2">
      <c r="A371" s="3" t="s">
        <v>151</v>
      </c>
      <c r="B371" s="42">
        <v>9123190</v>
      </c>
      <c r="C371" s="42">
        <v>6937190</v>
      </c>
      <c r="D371" s="42">
        <v>6672589</v>
      </c>
      <c r="E371" s="22">
        <f t="shared" si="47"/>
        <v>96.185761093468685</v>
      </c>
    </row>
    <row r="372" spans="1:5" x14ac:dyDescent="0.2">
      <c r="A372" s="3" t="s">
        <v>152</v>
      </c>
      <c r="B372" s="42">
        <v>1000000</v>
      </c>
      <c r="C372" s="42">
        <v>800000</v>
      </c>
      <c r="D372" s="42">
        <v>0</v>
      </c>
      <c r="E372" s="22">
        <f t="shared" si="47"/>
        <v>0</v>
      </c>
    </row>
    <row r="373" spans="1:5" x14ac:dyDescent="0.2">
      <c r="A373" s="3" t="s">
        <v>153</v>
      </c>
      <c r="B373" s="42">
        <v>4525680</v>
      </c>
      <c r="C373" s="42">
        <v>4525680</v>
      </c>
      <c r="D373" s="42">
        <v>4265183</v>
      </c>
      <c r="E373" s="22">
        <f t="shared" si="47"/>
        <v>94.244025207261672</v>
      </c>
    </row>
    <row r="374" spans="1:5" x14ac:dyDescent="0.2">
      <c r="A374" s="3" t="s">
        <v>154</v>
      </c>
      <c r="B374" s="42">
        <v>58350878</v>
      </c>
      <c r="C374" s="42">
        <v>59132604</v>
      </c>
      <c r="D374" s="42">
        <v>58350778</v>
      </c>
      <c r="E374" s="22">
        <f t="shared" si="47"/>
        <v>98.677842768432782</v>
      </c>
    </row>
    <row r="375" spans="1:5" x14ac:dyDescent="0.2">
      <c r="A375" s="3" t="s">
        <v>155</v>
      </c>
      <c r="B375" s="42">
        <v>6122002</v>
      </c>
      <c r="C375" s="42">
        <v>6122002</v>
      </c>
      <c r="D375" s="42">
        <v>6122002</v>
      </c>
      <c r="E375" s="22">
        <f t="shared" si="47"/>
        <v>100</v>
      </c>
    </row>
    <row r="376" spans="1:5" x14ac:dyDescent="0.2">
      <c r="A376" s="3" t="s">
        <v>156</v>
      </c>
      <c r="B376" s="42">
        <v>4500000</v>
      </c>
      <c r="C376" s="42">
        <v>4500000</v>
      </c>
      <c r="D376" s="42">
        <v>0</v>
      </c>
      <c r="E376" s="22">
        <f t="shared" si="47"/>
        <v>0</v>
      </c>
    </row>
    <row r="377" spans="1:5" x14ac:dyDescent="0.2">
      <c r="A377" s="3" t="s">
        <v>157</v>
      </c>
      <c r="B377" s="42">
        <v>8306080</v>
      </c>
      <c r="C377" s="42">
        <v>9967295</v>
      </c>
      <c r="D377" s="42">
        <v>9967295</v>
      </c>
      <c r="E377" s="22">
        <f t="shared" si="47"/>
        <v>100</v>
      </c>
    </row>
    <row r="378" spans="1:5" x14ac:dyDescent="0.2">
      <c r="A378" s="3" t="s">
        <v>158</v>
      </c>
      <c r="B378" s="42">
        <v>100000</v>
      </c>
      <c r="C378" s="42">
        <v>100000</v>
      </c>
      <c r="D378" s="42">
        <v>0</v>
      </c>
      <c r="E378" s="22">
        <f t="shared" si="47"/>
        <v>0</v>
      </c>
    </row>
    <row r="379" spans="1:5" s="25" customFormat="1" x14ac:dyDescent="0.2">
      <c r="A379" s="64" t="s">
        <v>159</v>
      </c>
      <c r="B379" s="45">
        <f>SUM(B380:B390)</f>
        <v>1739057547</v>
      </c>
      <c r="C379" s="45">
        <f t="shared" ref="C379:D379" si="56">SUM(C380:C390)</f>
        <v>1738778052</v>
      </c>
      <c r="D379" s="45">
        <f t="shared" si="56"/>
        <v>1707892728</v>
      </c>
      <c r="E379" s="24">
        <f t="shared" si="47"/>
        <v>98.223733962797908</v>
      </c>
    </row>
    <row r="380" spans="1:5" x14ac:dyDescent="0.2">
      <c r="A380" s="3" t="s">
        <v>160</v>
      </c>
      <c r="B380" s="42">
        <v>1929232</v>
      </c>
      <c r="C380" s="42">
        <v>2055232</v>
      </c>
      <c r="D380" s="42">
        <v>1954752</v>
      </c>
      <c r="E380" s="22">
        <f t="shared" si="47"/>
        <v>95.111014230996787</v>
      </c>
    </row>
    <row r="381" spans="1:5" x14ac:dyDescent="0.2">
      <c r="A381" s="3" t="s">
        <v>161</v>
      </c>
      <c r="B381" s="42">
        <v>227363365</v>
      </c>
      <c r="C381" s="42">
        <v>227363365</v>
      </c>
      <c r="D381" s="42">
        <v>220898794</v>
      </c>
      <c r="E381" s="22">
        <f t="shared" si="47"/>
        <v>97.156722676056447</v>
      </c>
    </row>
    <row r="382" spans="1:5" x14ac:dyDescent="0.2">
      <c r="A382" s="3" t="s">
        <v>66</v>
      </c>
      <c r="B382" s="42">
        <v>153332070</v>
      </c>
      <c r="C382" s="42">
        <v>157662485</v>
      </c>
      <c r="D382" s="42">
        <v>150752545</v>
      </c>
      <c r="E382" s="22">
        <f t="shared" si="47"/>
        <v>95.617257967232987</v>
      </c>
    </row>
    <row r="383" spans="1:5" x14ac:dyDescent="0.2">
      <c r="A383" s="3" t="s">
        <v>162</v>
      </c>
      <c r="B383" s="42">
        <v>34066140</v>
      </c>
      <c r="C383" s="42">
        <v>32640230</v>
      </c>
      <c r="D383" s="42">
        <v>32088405</v>
      </c>
      <c r="E383" s="22">
        <f t="shared" si="47"/>
        <v>98.309371594501627</v>
      </c>
    </row>
    <row r="384" spans="1:5" x14ac:dyDescent="0.2">
      <c r="A384" s="3" t="s">
        <v>163</v>
      </c>
      <c r="B384" s="42">
        <v>819024</v>
      </c>
      <c r="C384" s="42">
        <v>909024</v>
      </c>
      <c r="D384" s="42">
        <v>890930</v>
      </c>
      <c r="E384" s="22">
        <f t="shared" si="47"/>
        <v>98.009513500193606</v>
      </c>
    </row>
    <row r="385" spans="1:5" x14ac:dyDescent="0.2">
      <c r="A385" s="3" t="s">
        <v>67</v>
      </c>
      <c r="B385" s="42">
        <v>5060340</v>
      </c>
      <c r="C385" s="42">
        <v>5060340</v>
      </c>
      <c r="D385" s="42">
        <v>4463056</v>
      </c>
      <c r="E385" s="22">
        <f t="shared" si="47"/>
        <v>88.196761482430034</v>
      </c>
    </row>
    <row r="386" spans="1:5" x14ac:dyDescent="0.2">
      <c r="A386" s="3" t="s">
        <v>68</v>
      </c>
      <c r="B386" s="42">
        <v>37178580</v>
      </c>
      <c r="C386" s="42">
        <v>36178580</v>
      </c>
      <c r="D386" s="42">
        <v>35549541</v>
      </c>
      <c r="E386" s="22">
        <f t="shared" si="47"/>
        <v>98.261294390216534</v>
      </c>
    </row>
    <row r="387" spans="1:5" x14ac:dyDescent="0.2">
      <c r="A387" s="3" t="s">
        <v>69</v>
      </c>
      <c r="B387" s="42">
        <v>1130669508</v>
      </c>
      <c r="C387" s="42">
        <v>1111669508</v>
      </c>
      <c r="D387" s="42">
        <v>1108224393</v>
      </c>
      <c r="E387" s="22">
        <f t="shared" si="47"/>
        <v>99.69009539479066</v>
      </c>
    </row>
    <row r="388" spans="1:5" x14ac:dyDescent="0.2">
      <c r="A388" s="3" t="s">
        <v>164</v>
      </c>
      <c r="B388" s="42">
        <v>11950000</v>
      </c>
      <c r="C388" s="42">
        <v>11950000</v>
      </c>
      <c r="D388" s="42">
        <v>4760000</v>
      </c>
      <c r="E388" s="22">
        <f t="shared" si="47"/>
        <v>39.8326359832636</v>
      </c>
    </row>
    <row r="389" spans="1:5" x14ac:dyDescent="0.2">
      <c r="A389" s="3" t="s">
        <v>33</v>
      </c>
      <c r="B389" s="42">
        <v>16265000</v>
      </c>
      <c r="C389" s="42">
        <v>16265000</v>
      </c>
      <c r="D389" s="42">
        <v>16265000</v>
      </c>
      <c r="E389" s="22">
        <f t="shared" si="47"/>
        <v>100</v>
      </c>
    </row>
    <row r="390" spans="1:5" x14ac:dyDescent="0.2">
      <c r="A390" s="3" t="s">
        <v>165</v>
      </c>
      <c r="B390" s="42">
        <v>120424288</v>
      </c>
      <c r="C390" s="42">
        <v>137024288</v>
      </c>
      <c r="D390" s="42">
        <v>132045312</v>
      </c>
      <c r="E390" s="22">
        <f t="shared" si="47"/>
        <v>96.366355138440866</v>
      </c>
    </row>
    <row r="391" spans="1:5" ht="13.5" thickBot="1" x14ac:dyDescent="0.25">
      <c r="A391" s="3"/>
      <c r="B391" s="42"/>
      <c r="C391" s="42"/>
      <c r="D391" s="42"/>
      <c r="E391" s="22"/>
    </row>
    <row r="392" spans="1:5" s="25" customFormat="1" ht="13.5" thickBot="1" x14ac:dyDescent="0.25">
      <c r="A392" s="38" t="s">
        <v>273</v>
      </c>
      <c r="B392" s="43">
        <f>SUM(B394,B396,B399,B401,B403,B405,B411,B414,B417,B426,B428)</f>
        <v>4897205500</v>
      </c>
      <c r="C392" s="43">
        <f t="shared" ref="C392:D392" si="57">SUM(C394,C396,C399,C401,C403,C405,C411,C414,C417,C426,C428)</f>
        <v>5622126874</v>
      </c>
      <c r="D392" s="43">
        <f t="shared" si="57"/>
        <v>4688243188</v>
      </c>
      <c r="E392" s="34">
        <f t="shared" ref="E392:E440" si="58">SUM(D392)/C392*100</f>
        <v>83.389138898326465</v>
      </c>
    </row>
    <row r="393" spans="1:5" x14ac:dyDescent="0.2">
      <c r="A393" s="19"/>
      <c r="B393" s="44"/>
      <c r="C393" s="45"/>
      <c r="D393" s="45"/>
      <c r="E393" s="22"/>
    </row>
    <row r="394" spans="1:5" s="25" customFormat="1" x14ac:dyDescent="0.2">
      <c r="A394" s="23" t="s">
        <v>2</v>
      </c>
      <c r="B394" s="69">
        <f>SUM(B395)</f>
        <v>411576495</v>
      </c>
      <c r="C394" s="69">
        <f t="shared" ref="C394:D394" si="59">SUM(C395)</f>
        <v>459217404</v>
      </c>
      <c r="D394" s="69">
        <f t="shared" si="59"/>
        <v>459117404</v>
      </c>
      <c r="E394" s="24">
        <f>SUM(D394)/C394*100</f>
        <v>99.978223821848005</v>
      </c>
    </row>
    <row r="395" spans="1:5" x14ac:dyDescent="0.2">
      <c r="A395" s="29" t="s">
        <v>3</v>
      </c>
      <c r="B395" s="2">
        <v>411576495</v>
      </c>
      <c r="C395" s="2">
        <v>459217404</v>
      </c>
      <c r="D395" s="2">
        <v>459117404</v>
      </c>
      <c r="E395" s="22">
        <f t="shared" ref="E395:E438" si="60">SUM(D395)/C395*100</f>
        <v>99.978223821848005</v>
      </c>
    </row>
    <row r="396" spans="1:5" s="25" customFormat="1" x14ac:dyDescent="0.2">
      <c r="A396" s="23" t="s">
        <v>4</v>
      </c>
      <c r="B396" s="69">
        <f>SUM(B397:B398)</f>
        <v>535062530</v>
      </c>
      <c r="C396" s="69">
        <f t="shared" ref="C396:D396" si="61">SUM(C397:C398)</f>
        <v>398292950</v>
      </c>
      <c r="D396" s="69">
        <f t="shared" si="61"/>
        <v>397771876</v>
      </c>
      <c r="E396" s="24">
        <f t="shared" si="60"/>
        <v>99.86917318019313</v>
      </c>
    </row>
    <row r="397" spans="1:5" x14ac:dyDescent="0.2">
      <c r="A397" s="29" t="s">
        <v>281</v>
      </c>
      <c r="B397" s="2">
        <v>531672215</v>
      </c>
      <c r="C397" s="2">
        <v>394902635</v>
      </c>
      <c r="D397" s="2">
        <v>394747146</v>
      </c>
      <c r="E397" s="22">
        <f t="shared" si="60"/>
        <v>99.960625990758459</v>
      </c>
    </row>
    <row r="398" spans="1:5" ht="25.5" x14ac:dyDescent="0.2">
      <c r="A398" s="29" t="s">
        <v>433</v>
      </c>
      <c r="B398" s="2">
        <v>3390315</v>
      </c>
      <c r="C398" s="2">
        <v>3390315</v>
      </c>
      <c r="D398" s="2">
        <v>3024730</v>
      </c>
      <c r="E398" s="22">
        <f t="shared" si="60"/>
        <v>89.21678369119094</v>
      </c>
    </row>
    <row r="399" spans="1:5" x14ac:dyDescent="0.2">
      <c r="A399" s="23" t="s">
        <v>5</v>
      </c>
      <c r="B399" s="69">
        <f>SUM(B400)</f>
        <v>657000</v>
      </c>
      <c r="C399" s="69">
        <f t="shared" ref="C399:D399" si="62">SUM(C400)</f>
        <v>657000</v>
      </c>
      <c r="D399" s="69">
        <f t="shared" si="62"/>
        <v>0</v>
      </c>
      <c r="E399" s="24">
        <f t="shared" si="60"/>
        <v>0</v>
      </c>
    </row>
    <row r="400" spans="1:5" s="25" customFormat="1" x14ac:dyDescent="0.2">
      <c r="A400" s="29" t="s">
        <v>417</v>
      </c>
      <c r="B400" s="2">
        <v>657000</v>
      </c>
      <c r="C400" s="2">
        <v>657000</v>
      </c>
      <c r="D400" s="1">
        <v>0</v>
      </c>
      <c r="E400" s="22">
        <f t="shared" si="60"/>
        <v>0</v>
      </c>
    </row>
    <row r="401" spans="1:5" x14ac:dyDescent="0.2">
      <c r="A401" s="23" t="s">
        <v>6</v>
      </c>
      <c r="B401" s="69">
        <f>SUM(B402)</f>
        <v>416000</v>
      </c>
      <c r="C401" s="69">
        <f t="shared" ref="C401:D401" si="63">SUM(C402)</f>
        <v>416000</v>
      </c>
      <c r="D401" s="69">
        <f t="shared" si="63"/>
        <v>416000</v>
      </c>
      <c r="E401" s="24">
        <f t="shared" si="60"/>
        <v>100</v>
      </c>
    </row>
    <row r="402" spans="1:5" s="25" customFormat="1" x14ac:dyDescent="0.2">
      <c r="A402" s="29" t="s">
        <v>287</v>
      </c>
      <c r="B402" s="2">
        <v>416000</v>
      </c>
      <c r="C402" s="2">
        <v>416000</v>
      </c>
      <c r="D402" s="2">
        <v>416000</v>
      </c>
      <c r="E402" s="22">
        <f t="shared" si="60"/>
        <v>100</v>
      </c>
    </row>
    <row r="403" spans="1:5" x14ac:dyDescent="0.2">
      <c r="A403" s="23" t="s">
        <v>125</v>
      </c>
      <c r="B403" s="69">
        <f>SUM(B404)</f>
        <v>39120976</v>
      </c>
      <c r="C403" s="69">
        <f t="shared" ref="C403:D403" si="64">SUM(C404)</f>
        <v>39120976</v>
      </c>
      <c r="D403" s="69">
        <f t="shared" si="64"/>
        <v>0</v>
      </c>
      <c r="E403" s="24">
        <f t="shared" si="60"/>
        <v>0</v>
      </c>
    </row>
    <row r="404" spans="1:5" x14ac:dyDescent="0.2">
      <c r="A404" s="29" t="s">
        <v>126</v>
      </c>
      <c r="B404" s="2">
        <v>39120976</v>
      </c>
      <c r="C404" s="2">
        <v>39120976</v>
      </c>
      <c r="D404" s="1">
        <v>0</v>
      </c>
      <c r="E404" s="22">
        <f t="shared" si="60"/>
        <v>0</v>
      </c>
    </row>
    <row r="405" spans="1:5" x14ac:dyDescent="0.2">
      <c r="A405" s="23" t="s">
        <v>224</v>
      </c>
      <c r="B405" s="69">
        <f>SUM(B406:B410)</f>
        <v>1274638927</v>
      </c>
      <c r="C405" s="69">
        <f t="shared" ref="C405:D405" si="65">SUM(C406:C410)</f>
        <v>1983845907</v>
      </c>
      <c r="D405" s="69">
        <f t="shared" si="65"/>
        <v>1629864755</v>
      </c>
      <c r="E405" s="24">
        <f t="shared" si="60"/>
        <v>82.156822223390563</v>
      </c>
    </row>
    <row r="406" spans="1:5" x14ac:dyDescent="0.2">
      <c r="A406" s="29" t="s">
        <v>225</v>
      </c>
      <c r="B406" s="2">
        <v>203000000</v>
      </c>
      <c r="C406" s="2">
        <v>916267709</v>
      </c>
      <c r="D406" s="2">
        <v>916267709</v>
      </c>
      <c r="E406" s="22">
        <f t="shared" si="60"/>
        <v>100</v>
      </c>
    </row>
    <row r="407" spans="1:5" x14ac:dyDescent="0.2">
      <c r="A407" s="29" t="s">
        <v>226</v>
      </c>
      <c r="B407" s="2">
        <v>629845248</v>
      </c>
      <c r="C407" s="2">
        <v>579845248</v>
      </c>
      <c r="D407" s="2">
        <v>285393341</v>
      </c>
      <c r="E407" s="22">
        <f t="shared" si="60"/>
        <v>49.21888072453428</v>
      </c>
    </row>
    <row r="408" spans="1:5" x14ac:dyDescent="0.2">
      <c r="A408" s="29" t="s">
        <v>227</v>
      </c>
      <c r="B408" s="2">
        <v>356750000</v>
      </c>
      <c r="C408" s="2">
        <v>395011428</v>
      </c>
      <c r="D408" s="2">
        <v>371638245</v>
      </c>
      <c r="E408" s="22">
        <f t="shared" si="60"/>
        <v>94.082909672172818</v>
      </c>
    </row>
    <row r="409" spans="1:5" s="25" customFormat="1" x14ac:dyDescent="0.2">
      <c r="A409" s="29" t="s">
        <v>228</v>
      </c>
      <c r="B409" s="2">
        <v>52543679</v>
      </c>
      <c r="C409" s="2">
        <v>60221522</v>
      </c>
      <c r="D409" s="2">
        <v>40526441</v>
      </c>
      <c r="E409" s="22">
        <f t="shared" si="60"/>
        <v>67.295610695458677</v>
      </c>
    </row>
    <row r="410" spans="1:5" x14ac:dyDescent="0.2">
      <c r="A410" s="29" t="s">
        <v>434</v>
      </c>
      <c r="B410" s="2">
        <v>32500000</v>
      </c>
      <c r="C410" s="2">
        <v>32500000</v>
      </c>
      <c r="D410" s="2">
        <v>16039019</v>
      </c>
      <c r="E410" s="22">
        <f t="shared" si="60"/>
        <v>49.350827692307689</v>
      </c>
    </row>
    <row r="411" spans="1:5" x14ac:dyDescent="0.2">
      <c r="A411" s="23" t="s">
        <v>127</v>
      </c>
      <c r="B411" s="69">
        <f>SUM(B412:B413)</f>
        <v>432314661</v>
      </c>
      <c r="C411" s="69">
        <f t="shared" ref="C411:D411" si="66">SUM(C412:C413)</f>
        <v>489754661</v>
      </c>
      <c r="D411" s="69">
        <f t="shared" si="66"/>
        <v>211592383</v>
      </c>
      <c r="E411" s="24">
        <f t="shared" si="60"/>
        <v>43.203750744906131</v>
      </c>
    </row>
    <row r="412" spans="1:5" x14ac:dyDescent="0.2">
      <c r="A412" s="29" t="s">
        <v>435</v>
      </c>
      <c r="B412" s="2">
        <v>116916729</v>
      </c>
      <c r="C412" s="2">
        <v>156891729</v>
      </c>
      <c r="D412" s="2">
        <v>31394520</v>
      </c>
      <c r="E412" s="22">
        <f t="shared" si="60"/>
        <v>20.010309147654304</v>
      </c>
    </row>
    <row r="413" spans="1:5" s="25" customFormat="1" x14ac:dyDescent="0.2">
      <c r="A413" s="29" t="s">
        <v>229</v>
      </c>
      <c r="B413" s="2">
        <v>315397932</v>
      </c>
      <c r="C413" s="2">
        <v>332862932</v>
      </c>
      <c r="D413" s="2">
        <v>180197863</v>
      </c>
      <c r="E413" s="22">
        <f t="shared" si="60"/>
        <v>54.135755494697136</v>
      </c>
    </row>
    <row r="414" spans="1:5" ht="14.25" customHeight="1" x14ac:dyDescent="0.2">
      <c r="A414" s="23" t="s">
        <v>230</v>
      </c>
      <c r="B414" s="69">
        <f>SUM(B415:B416)</f>
        <v>36600000</v>
      </c>
      <c r="C414" s="69">
        <f t="shared" ref="C414:D414" si="67">SUM(C415:C416)</f>
        <v>36500000</v>
      </c>
      <c r="D414" s="69">
        <f t="shared" si="67"/>
        <v>31655835</v>
      </c>
      <c r="E414" s="24">
        <f t="shared" si="60"/>
        <v>86.72831506849316</v>
      </c>
    </row>
    <row r="415" spans="1:5" x14ac:dyDescent="0.2">
      <c r="A415" s="29" t="s">
        <v>436</v>
      </c>
      <c r="B415" s="2">
        <v>6100000</v>
      </c>
      <c r="C415" s="2">
        <v>6100000</v>
      </c>
      <c r="D415" s="2">
        <v>1724278</v>
      </c>
      <c r="E415" s="22">
        <f t="shared" si="60"/>
        <v>28.266852459016395</v>
      </c>
    </row>
    <row r="416" spans="1:5" s="25" customFormat="1" x14ac:dyDescent="0.2">
      <c r="A416" s="29" t="s">
        <v>231</v>
      </c>
      <c r="B416" s="2">
        <v>30500000</v>
      </c>
      <c r="C416" s="2">
        <v>30400000</v>
      </c>
      <c r="D416" s="2">
        <v>29931557</v>
      </c>
      <c r="E416" s="22">
        <f t="shared" si="60"/>
        <v>98.459069078947365</v>
      </c>
    </row>
    <row r="417" spans="1:5" x14ac:dyDescent="0.2">
      <c r="A417" s="23" t="s">
        <v>232</v>
      </c>
      <c r="B417" s="69">
        <f>SUM(B418:B425)</f>
        <v>1235816434</v>
      </c>
      <c r="C417" s="69">
        <f t="shared" ref="C417:D417" si="68">SUM(C418:C425)</f>
        <v>1236247006</v>
      </c>
      <c r="D417" s="69">
        <f t="shared" si="68"/>
        <v>1012470014</v>
      </c>
      <c r="E417" s="24">
        <f t="shared" si="60"/>
        <v>81.898682794464136</v>
      </c>
    </row>
    <row r="418" spans="1:5" x14ac:dyDescent="0.2">
      <c r="A418" s="29" t="s">
        <v>233</v>
      </c>
      <c r="B418" s="2">
        <v>5700000</v>
      </c>
      <c r="C418" s="2">
        <v>4560000</v>
      </c>
      <c r="D418" s="2">
        <v>1940889</v>
      </c>
      <c r="E418" s="22">
        <f t="shared" si="60"/>
        <v>42.563355263157895</v>
      </c>
    </row>
    <row r="419" spans="1:5" x14ac:dyDescent="0.2">
      <c r="A419" s="29" t="s">
        <v>437</v>
      </c>
      <c r="B419" s="2">
        <v>60504408</v>
      </c>
      <c r="C419" s="2">
        <v>58096408</v>
      </c>
      <c r="D419" s="2">
        <v>40688604</v>
      </c>
      <c r="E419" s="22">
        <f t="shared" si="60"/>
        <v>70.036350612244391</v>
      </c>
    </row>
    <row r="420" spans="1:5" x14ac:dyDescent="0.2">
      <c r="A420" s="29" t="s">
        <v>234</v>
      </c>
      <c r="B420" s="2">
        <v>7215555</v>
      </c>
      <c r="C420" s="2">
        <v>7215555</v>
      </c>
      <c r="D420" s="2">
        <v>3444812</v>
      </c>
      <c r="E420" s="22">
        <f t="shared" si="60"/>
        <v>47.741469644400183</v>
      </c>
    </row>
    <row r="421" spans="1:5" x14ac:dyDescent="0.2">
      <c r="A421" s="29" t="s">
        <v>235</v>
      </c>
      <c r="B421" s="2">
        <v>30500000</v>
      </c>
      <c r="C421" s="2">
        <v>34500000</v>
      </c>
      <c r="D421" s="2">
        <v>30474688</v>
      </c>
      <c r="E421" s="22">
        <f t="shared" si="60"/>
        <v>88.332428985507249</v>
      </c>
    </row>
    <row r="422" spans="1:5" x14ac:dyDescent="0.2">
      <c r="A422" s="29" t="s">
        <v>236</v>
      </c>
      <c r="B422" s="2">
        <v>40484545</v>
      </c>
      <c r="C422" s="2">
        <v>34635463</v>
      </c>
      <c r="D422" s="2">
        <v>28281634</v>
      </c>
      <c r="E422" s="22">
        <f t="shared" si="60"/>
        <v>81.655134796379087</v>
      </c>
    </row>
    <row r="423" spans="1:5" x14ac:dyDescent="0.2">
      <c r="A423" s="29" t="s">
        <v>237</v>
      </c>
      <c r="B423" s="2">
        <v>288086000</v>
      </c>
      <c r="C423" s="2">
        <v>303313654</v>
      </c>
      <c r="D423" s="2">
        <v>289295557</v>
      </c>
      <c r="E423" s="22">
        <f t="shared" si="60"/>
        <v>95.378349502195505</v>
      </c>
    </row>
    <row r="424" spans="1:5" x14ac:dyDescent="0.2">
      <c r="A424" s="29" t="s">
        <v>438</v>
      </c>
      <c r="B424" s="2">
        <v>720500000</v>
      </c>
      <c r="C424" s="2">
        <v>716225926</v>
      </c>
      <c r="D424" s="2">
        <v>569209476</v>
      </c>
      <c r="E424" s="22">
        <f t="shared" si="60"/>
        <v>79.473453185217423</v>
      </c>
    </row>
    <row r="425" spans="1:5" x14ac:dyDescent="0.2">
      <c r="A425" s="29" t="s">
        <v>439</v>
      </c>
      <c r="B425" s="2">
        <v>82825926</v>
      </c>
      <c r="C425" s="2">
        <v>77700000</v>
      </c>
      <c r="D425" s="2">
        <v>49134354</v>
      </c>
      <c r="E425" s="22">
        <f t="shared" si="60"/>
        <v>63.235976833976835</v>
      </c>
    </row>
    <row r="426" spans="1:5" x14ac:dyDescent="0.2">
      <c r="A426" s="23" t="s">
        <v>63</v>
      </c>
      <c r="B426" s="69">
        <f>SUM(B427)</f>
        <v>59641323</v>
      </c>
      <c r="C426" s="69">
        <f t="shared" ref="C426:D426" si="69">SUM(C427)</f>
        <v>47713480</v>
      </c>
      <c r="D426" s="69">
        <f t="shared" si="69"/>
        <v>31905252</v>
      </c>
      <c r="E426" s="24">
        <f t="shared" si="60"/>
        <v>66.868423766197722</v>
      </c>
    </row>
    <row r="427" spans="1:5" x14ac:dyDescent="0.2">
      <c r="A427" s="29" t="s">
        <v>238</v>
      </c>
      <c r="B427" s="2">
        <v>59641323</v>
      </c>
      <c r="C427" s="2">
        <v>47713480</v>
      </c>
      <c r="D427" s="2">
        <v>31905252</v>
      </c>
      <c r="E427" s="22">
        <f t="shared" si="60"/>
        <v>66.868423766197722</v>
      </c>
    </row>
    <row r="428" spans="1:5" x14ac:dyDescent="0.2">
      <c r="A428" s="23" t="s">
        <v>239</v>
      </c>
      <c r="B428" s="69">
        <f>SUM(B429:B438)</f>
        <v>871361154</v>
      </c>
      <c r="C428" s="69">
        <f t="shared" ref="C428:D428" si="70">SUM(C429:C438)</f>
        <v>930361490</v>
      </c>
      <c r="D428" s="69">
        <f t="shared" si="70"/>
        <v>913449669</v>
      </c>
      <c r="E428" s="24">
        <f t="shared" si="60"/>
        <v>98.182231188438379</v>
      </c>
    </row>
    <row r="429" spans="1:5" s="25" customFormat="1" x14ac:dyDescent="0.2">
      <c r="A429" s="29" t="s">
        <v>160</v>
      </c>
      <c r="B429" s="2">
        <v>965936</v>
      </c>
      <c r="C429" s="2">
        <v>965936</v>
      </c>
      <c r="D429" s="2">
        <v>838340</v>
      </c>
      <c r="E429" s="22">
        <f t="shared" si="60"/>
        <v>86.790429179572968</v>
      </c>
    </row>
    <row r="430" spans="1:5" x14ac:dyDescent="0.2">
      <c r="A430" s="29" t="s">
        <v>425</v>
      </c>
      <c r="B430" s="2">
        <v>81500650</v>
      </c>
      <c r="C430" s="2">
        <v>86500650</v>
      </c>
      <c r="D430" s="2">
        <v>86500650</v>
      </c>
      <c r="E430" s="22">
        <f t="shared" si="60"/>
        <v>100</v>
      </c>
    </row>
    <row r="431" spans="1:5" s="25" customFormat="1" x14ac:dyDescent="0.2">
      <c r="A431" s="29" t="s">
        <v>66</v>
      </c>
      <c r="B431" s="2">
        <v>289687651</v>
      </c>
      <c r="C431" s="2">
        <v>309087651</v>
      </c>
      <c r="D431" s="2">
        <v>295958680</v>
      </c>
      <c r="E431" s="22">
        <f t="shared" si="60"/>
        <v>95.752346961283166</v>
      </c>
    </row>
    <row r="432" spans="1:5" x14ac:dyDescent="0.2">
      <c r="A432" s="29" t="s">
        <v>320</v>
      </c>
      <c r="B432" s="2">
        <v>20604480</v>
      </c>
      <c r="C432" s="2">
        <v>19234816</v>
      </c>
      <c r="D432" s="2">
        <v>18939201</v>
      </c>
      <c r="E432" s="22">
        <f t="shared" si="60"/>
        <v>98.463125407594234</v>
      </c>
    </row>
    <row r="433" spans="1:5" x14ac:dyDescent="0.2">
      <c r="A433" s="29" t="s">
        <v>163</v>
      </c>
      <c r="B433" s="2">
        <v>667572</v>
      </c>
      <c r="C433" s="2">
        <v>667572</v>
      </c>
      <c r="D433" s="2">
        <v>663831</v>
      </c>
      <c r="E433" s="22">
        <f t="shared" si="60"/>
        <v>99.439611008250793</v>
      </c>
    </row>
    <row r="434" spans="1:5" x14ac:dyDescent="0.2">
      <c r="A434" s="29" t="s">
        <v>67</v>
      </c>
      <c r="B434" s="2">
        <v>4422000</v>
      </c>
      <c r="C434" s="2">
        <v>4322000</v>
      </c>
      <c r="D434" s="2">
        <v>4322000</v>
      </c>
      <c r="E434" s="22">
        <f t="shared" si="60"/>
        <v>100</v>
      </c>
    </row>
    <row r="435" spans="1:5" x14ac:dyDescent="0.2">
      <c r="A435" s="29" t="s">
        <v>68</v>
      </c>
      <c r="B435" s="2">
        <v>27624144</v>
      </c>
      <c r="C435" s="2">
        <v>26994144</v>
      </c>
      <c r="D435" s="2">
        <v>26941735</v>
      </c>
      <c r="E435" s="22">
        <f t="shared" si="60"/>
        <v>99.805850483719723</v>
      </c>
    </row>
    <row r="436" spans="1:5" x14ac:dyDescent="0.2">
      <c r="A436" s="29" t="s">
        <v>69</v>
      </c>
      <c r="B436" s="2">
        <v>438888721</v>
      </c>
      <c r="C436" s="2">
        <v>475588721</v>
      </c>
      <c r="D436" s="2">
        <v>475285012</v>
      </c>
      <c r="E436" s="22">
        <f t="shared" si="60"/>
        <v>99.936140411538474</v>
      </c>
    </row>
    <row r="437" spans="1:5" x14ac:dyDescent="0.2">
      <c r="A437" s="29" t="s">
        <v>393</v>
      </c>
      <c r="B437" s="1">
        <v>0</v>
      </c>
      <c r="C437" s="1">
        <v>0</v>
      </c>
      <c r="D437" s="2">
        <v>44613</v>
      </c>
      <c r="E437" s="22">
        <v>0</v>
      </c>
    </row>
    <row r="438" spans="1:5" x14ac:dyDescent="0.2">
      <c r="A438" s="29" t="s">
        <v>33</v>
      </c>
      <c r="B438" s="2">
        <v>7000000</v>
      </c>
      <c r="C438" s="2">
        <v>7000000</v>
      </c>
      <c r="D438" s="2">
        <v>3955607</v>
      </c>
      <c r="E438" s="22">
        <f t="shared" si="60"/>
        <v>56.508671428571432</v>
      </c>
    </row>
    <row r="439" spans="1:5" ht="13.5" thickBot="1" x14ac:dyDescent="0.25">
      <c r="A439" s="3"/>
      <c r="B439" s="41"/>
      <c r="C439" s="42"/>
      <c r="D439" s="42"/>
      <c r="E439" s="22"/>
    </row>
    <row r="440" spans="1:5" ht="13.5" thickBot="1" x14ac:dyDescent="0.25">
      <c r="A440" s="47" t="s">
        <v>274</v>
      </c>
      <c r="B440" s="48">
        <f>SUM(B442,B445,B450,B452,B454,B456,B486)</f>
        <v>401739779957</v>
      </c>
      <c r="C440" s="48">
        <f t="shared" ref="C440:D440" si="71">SUM(C442,C445,C450,C452,C454,C456,C486)</f>
        <v>416234091443</v>
      </c>
      <c r="D440" s="48">
        <f t="shared" si="71"/>
        <v>416146442861</v>
      </c>
      <c r="E440" s="34">
        <f t="shared" si="58"/>
        <v>99.978942478811348</v>
      </c>
    </row>
    <row r="441" spans="1:5" x14ac:dyDescent="0.2">
      <c r="A441" s="49"/>
      <c r="B441" s="50"/>
      <c r="C441" s="50"/>
      <c r="D441" s="50"/>
      <c r="E441" s="22"/>
    </row>
    <row r="442" spans="1:5" s="25" customFormat="1" x14ac:dyDescent="0.2">
      <c r="A442" s="23" t="s">
        <v>2</v>
      </c>
      <c r="B442" s="69">
        <f>SUM(B443:B444)</f>
        <v>4948610245</v>
      </c>
      <c r="C442" s="69">
        <f t="shared" ref="C442:D442" si="72">SUM(C443:C444)</f>
        <v>5208792947</v>
      </c>
      <c r="D442" s="69">
        <f t="shared" si="72"/>
        <v>5204736331</v>
      </c>
      <c r="E442" s="24">
        <f>SUM(D442)/C442*100</f>
        <v>99.922119845398413</v>
      </c>
    </row>
    <row r="443" spans="1:5" s="25" customFormat="1" x14ac:dyDescent="0.2">
      <c r="A443" s="29" t="s">
        <v>166</v>
      </c>
      <c r="B443" s="2">
        <v>598000000</v>
      </c>
      <c r="C443" s="2">
        <v>712252702</v>
      </c>
      <c r="D443" s="2">
        <v>712252702</v>
      </c>
      <c r="E443" s="22">
        <f t="shared" ref="E443:E495" si="73">SUM(D443)/C443*100</f>
        <v>100</v>
      </c>
    </row>
    <row r="444" spans="1:5" s="25" customFormat="1" x14ac:dyDescent="0.2">
      <c r="A444" s="29" t="s">
        <v>3</v>
      </c>
      <c r="B444" s="2">
        <v>4350610245</v>
      </c>
      <c r="C444" s="2">
        <v>4496540245</v>
      </c>
      <c r="D444" s="2">
        <v>4492483629</v>
      </c>
      <c r="E444" s="22">
        <f t="shared" si="73"/>
        <v>99.909783616314556</v>
      </c>
    </row>
    <row r="445" spans="1:5" s="25" customFormat="1" x14ac:dyDescent="0.2">
      <c r="A445" s="23" t="s">
        <v>4</v>
      </c>
      <c r="B445" s="69">
        <f>SUM(B446:B449)</f>
        <v>8832629064</v>
      </c>
      <c r="C445" s="69">
        <f t="shared" ref="C445:D445" si="74">SUM(C446:C449)</f>
        <v>9806898638</v>
      </c>
      <c r="D445" s="69">
        <f t="shared" si="74"/>
        <v>9789453486</v>
      </c>
      <c r="E445" s="24">
        <f t="shared" si="73"/>
        <v>99.822113466816077</v>
      </c>
    </row>
    <row r="446" spans="1:5" s="25" customFormat="1" x14ac:dyDescent="0.2">
      <c r="A446" s="29" t="s">
        <v>281</v>
      </c>
      <c r="B446" s="2">
        <v>4121990633</v>
      </c>
      <c r="C446" s="2">
        <v>4139994865</v>
      </c>
      <c r="D446" s="2">
        <v>4130410312</v>
      </c>
      <c r="E446" s="22">
        <f t="shared" si="73"/>
        <v>99.768488770818792</v>
      </c>
    </row>
    <row r="447" spans="1:5" s="25" customFormat="1" ht="25.5" x14ac:dyDescent="0.2">
      <c r="A447" s="29" t="s">
        <v>414</v>
      </c>
      <c r="B447" s="2">
        <v>22576869</v>
      </c>
      <c r="C447" s="2">
        <v>22576869</v>
      </c>
      <c r="D447" s="2">
        <v>16254055</v>
      </c>
      <c r="E447" s="22">
        <f t="shared" si="73"/>
        <v>71.994283175403993</v>
      </c>
    </row>
    <row r="448" spans="1:5" s="25" customFormat="1" x14ac:dyDescent="0.2">
      <c r="A448" s="29" t="s">
        <v>415</v>
      </c>
      <c r="B448" s="1">
        <v>0</v>
      </c>
      <c r="C448" s="2">
        <v>248265342</v>
      </c>
      <c r="D448" s="2">
        <v>248265342</v>
      </c>
      <c r="E448" s="22">
        <f t="shared" si="73"/>
        <v>100</v>
      </c>
    </row>
    <row r="449" spans="1:5" s="25" customFormat="1" x14ac:dyDescent="0.2">
      <c r="A449" s="29" t="s">
        <v>416</v>
      </c>
      <c r="B449" s="2">
        <v>4688061562</v>
      </c>
      <c r="C449" s="2">
        <v>5396061562</v>
      </c>
      <c r="D449" s="2">
        <v>5394523777</v>
      </c>
      <c r="E449" s="22">
        <f t="shared" si="73"/>
        <v>99.971501715050309</v>
      </c>
    </row>
    <row r="450" spans="1:5" s="25" customFormat="1" x14ac:dyDescent="0.2">
      <c r="A450" s="23" t="s">
        <v>5</v>
      </c>
      <c r="B450" s="69">
        <f>SUM(B451)</f>
        <v>1270200</v>
      </c>
      <c r="C450" s="69">
        <f t="shared" ref="C450:D450" si="75">SUM(C451)</f>
        <v>1270200</v>
      </c>
      <c r="D450" s="69">
        <f t="shared" si="75"/>
        <v>60048</v>
      </c>
      <c r="E450" s="24">
        <f t="shared" si="73"/>
        <v>4.7274444969296177</v>
      </c>
    </row>
    <row r="451" spans="1:5" s="25" customFormat="1" x14ac:dyDescent="0.2">
      <c r="A451" s="29" t="s">
        <v>417</v>
      </c>
      <c r="B451" s="2">
        <v>1270200</v>
      </c>
      <c r="C451" s="2">
        <v>1270200</v>
      </c>
      <c r="D451" s="2">
        <v>60048</v>
      </c>
      <c r="E451" s="22">
        <f t="shared" si="73"/>
        <v>4.7274444969296177</v>
      </c>
    </row>
    <row r="452" spans="1:5" s="25" customFormat="1" x14ac:dyDescent="0.2">
      <c r="A452" s="23" t="s">
        <v>6</v>
      </c>
      <c r="B452" s="69">
        <f>SUM(B453)</f>
        <v>824278663</v>
      </c>
      <c r="C452" s="69">
        <f t="shared" ref="C452:D452" si="76">SUM(C453)</f>
        <v>772278663</v>
      </c>
      <c r="D452" s="69">
        <f t="shared" si="76"/>
        <v>772153024</v>
      </c>
      <c r="E452" s="24">
        <f t="shared" si="73"/>
        <v>99.983731390491627</v>
      </c>
    </row>
    <row r="453" spans="1:5" s="25" customFormat="1" x14ac:dyDescent="0.2">
      <c r="A453" s="29" t="s">
        <v>287</v>
      </c>
      <c r="B453" s="2">
        <v>824278663</v>
      </c>
      <c r="C453" s="2">
        <v>772278663</v>
      </c>
      <c r="D453" s="2">
        <v>772153024</v>
      </c>
      <c r="E453" s="22">
        <f t="shared" si="73"/>
        <v>99.983731390491627</v>
      </c>
    </row>
    <row r="454" spans="1:5" s="25" customFormat="1" x14ac:dyDescent="0.2">
      <c r="A454" s="23" t="s">
        <v>125</v>
      </c>
      <c r="B454" s="69">
        <f>SUM(B455)</f>
        <v>250000000</v>
      </c>
      <c r="C454" s="69">
        <f t="shared" ref="C454:D454" si="77">SUM(C455)</f>
        <v>0</v>
      </c>
      <c r="D454" s="69">
        <f t="shared" si="77"/>
        <v>0</v>
      </c>
      <c r="E454" s="24">
        <v>0</v>
      </c>
    </row>
    <row r="455" spans="1:5" x14ac:dyDescent="0.2">
      <c r="A455" s="29" t="s">
        <v>167</v>
      </c>
      <c r="B455" s="2">
        <v>250000000</v>
      </c>
      <c r="C455" s="1">
        <v>0</v>
      </c>
      <c r="D455" s="1">
        <v>0</v>
      </c>
      <c r="E455" s="22">
        <v>0</v>
      </c>
    </row>
    <row r="456" spans="1:5" x14ac:dyDescent="0.2">
      <c r="A456" s="23" t="s">
        <v>168</v>
      </c>
      <c r="B456" s="69">
        <f>SUM(B457:B485)</f>
        <v>381270694392</v>
      </c>
      <c r="C456" s="69">
        <f>SUM(C457:C485)</f>
        <v>394559622878</v>
      </c>
      <c r="D456" s="69">
        <f>SUM(D457:D485)</f>
        <v>394557029253</v>
      </c>
      <c r="E456" s="24">
        <f t="shared" si="73"/>
        <v>99.999342653213958</v>
      </c>
    </row>
    <row r="457" spans="1:5" s="25" customFormat="1" x14ac:dyDescent="0.2">
      <c r="A457" s="29" t="s">
        <v>169</v>
      </c>
      <c r="B457" s="2">
        <v>2377692052</v>
      </c>
      <c r="C457" s="2">
        <v>2007692052</v>
      </c>
      <c r="D457" s="2">
        <v>2177692052</v>
      </c>
      <c r="E457" s="22">
        <f t="shared" si="73"/>
        <v>108.46743402857282</v>
      </c>
    </row>
    <row r="458" spans="1:5" x14ac:dyDescent="0.2">
      <c r="A458" s="29" t="s">
        <v>170</v>
      </c>
      <c r="B458" s="2">
        <v>292144977841</v>
      </c>
      <c r="C458" s="2">
        <v>303163160094</v>
      </c>
      <c r="D458" s="2">
        <v>303139714160</v>
      </c>
      <c r="E458" s="22">
        <f t="shared" si="73"/>
        <v>99.992266232482635</v>
      </c>
    </row>
    <row r="459" spans="1:5" x14ac:dyDescent="0.2">
      <c r="A459" s="29" t="s">
        <v>171</v>
      </c>
      <c r="B459" s="2">
        <v>85080756158</v>
      </c>
      <c r="C459" s="2">
        <v>87611636216</v>
      </c>
      <c r="D459" s="2">
        <v>87611253686</v>
      </c>
      <c r="E459" s="22">
        <f t="shared" si="73"/>
        <v>99.999563379915585</v>
      </c>
    </row>
    <row r="460" spans="1:5" x14ac:dyDescent="0.2">
      <c r="A460" s="29" t="s">
        <v>172</v>
      </c>
      <c r="B460" s="2">
        <v>60090000</v>
      </c>
      <c r="C460" s="2">
        <v>64290000</v>
      </c>
      <c r="D460" s="2">
        <v>51599949</v>
      </c>
      <c r="E460" s="22">
        <f t="shared" si="73"/>
        <v>80.261236584227717</v>
      </c>
    </row>
    <row r="461" spans="1:5" x14ac:dyDescent="0.2">
      <c r="A461" s="29" t="s">
        <v>173</v>
      </c>
      <c r="B461" s="2">
        <v>17200543</v>
      </c>
      <c r="C461" s="2">
        <v>20500543</v>
      </c>
      <c r="D461" s="2">
        <v>20078967</v>
      </c>
      <c r="E461" s="22">
        <f t="shared" si="73"/>
        <v>97.943586177205162</v>
      </c>
    </row>
    <row r="462" spans="1:5" x14ac:dyDescent="0.2">
      <c r="A462" s="29" t="s">
        <v>174</v>
      </c>
      <c r="B462" s="2">
        <v>687627</v>
      </c>
      <c r="C462" s="2">
        <v>687627</v>
      </c>
      <c r="D462" s="2">
        <v>535526</v>
      </c>
      <c r="E462" s="22">
        <f t="shared" si="73"/>
        <v>77.880304292879714</v>
      </c>
    </row>
    <row r="463" spans="1:5" s="25" customFormat="1" x14ac:dyDescent="0.2">
      <c r="A463" s="29" t="s">
        <v>175</v>
      </c>
      <c r="B463" s="2">
        <v>2675114</v>
      </c>
      <c r="C463" s="2">
        <v>2075114</v>
      </c>
      <c r="D463" s="2">
        <v>344276</v>
      </c>
      <c r="E463" s="22">
        <f t="shared" si="73"/>
        <v>16.590702968607989</v>
      </c>
    </row>
    <row r="464" spans="1:5" x14ac:dyDescent="0.2">
      <c r="A464" s="29" t="s">
        <v>418</v>
      </c>
      <c r="B464" s="2">
        <v>3110324</v>
      </c>
      <c r="C464" s="2">
        <v>2177227</v>
      </c>
      <c r="D464" s="2">
        <v>1127088</v>
      </c>
      <c r="E464" s="22">
        <f t="shared" si="73"/>
        <v>51.76713314688822</v>
      </c>
    </row>
    <row r="465" spans="1:5" s="25" customFormat="1" x14ac:dyDescent="0.2">
      <c r="A465" s="29" t="s">
        <v>176</v>
      </c>
      <c r="B465" s="2">
        <v>3990000</v>
      </c>
      <c r="C465" s="2">
        <v>3090000</v>
      </c>
      <c r="D465" s="2">
        <v>1619044</v>
      </c>
      <c r="E465" s="22">
        <f t="shared" si="73"/>
        <v>52.396245954692553</v>
      </c>
    </row>
    <row r="466" spans="1:5" x14ac:dyDescent="0.2">
      <c r="A466" s="29" t="s">
        <v>177</v>
      </c>
      <c r="B466" s="2">
        <v>1800000</v>
      </c>
      <c r="C466" s="2">
        <v>1260000</v>
      </c>
      <c r="D466" s="2">
        <v>382790</v>
      </c>
      <c r="E466" s="22">
        <f t="shared" si="73"/>
        <v>30.38015873015873</v>
      </c>
    </row>
    <row r="467" spans="1:5" s="25" customFormat="1" x14ac:dyDescent="0.2">
      <c r="A467" s="29" t="s">
        <v>419</v>
      </c>
      <c r="B467" s="2">
        <v>599999</v>
      </c>
      <c r="C467" s="2">
        <v>599999</v>
      </c>
      <c r="D467" s="2">
        <v>209174</v>
      </c>
      <c r="E467" s="22">
        <f t="shared" si="73"/>
        <v>34.862391437319062</v>
      </c>
    </row>
    <row r="468" spans="1:5" x14ac:dyDescent="0.2">
      <c r="A468" s="29" t="s">
        <v>178</v>
      </c>
      <c r="B468" s="2">
        <v>20000000</v>
      </c>
      <c r="C468" s="2">
        <v>22183097</v>
      </c>
      <c r="D468" s="2">
        <v>21684985</v>
      </c>
      <c r="E468" s="22">
        <f t="shared" si="73"/>
        <v>97.754542569056071</v>
      </c>
    </row>
    <row r="469" spans="1:5" x14ac:dyDescent="0.2">
      <c r="A469" s="29" t="s">
        <v>179</v>
      </c>
      <c r="B469" s="2">
        <v>3000000</v>
      </c>
      <c r="C469" s="2">
        <v>2100000</v>
      </c>
      <c r="D469" s="2">
        <v>1756965</v>
      </c>
      <c r="E469" s="22">
        <f t="shared" si="73"/>
        <v>83.665000000000006</v>
      </c>
    </row>
    <row r="470" spans="1:5" ht="25.5" x14ac:dyDescent="0.2">
      <c r="A470" s="29" t="s">
        <v>420</v>
      </c>
      <c r="B470" s="2">
        <v>353223</v>
      </c>
      <c r="C470" s="2">
        <v>353223</v>
      </c>
      <c r="D470" s="2">
        <v>175922</v>
      </c>
      <c r="E470" s="22">
        <f t="shared" si="73"/>
        <v>49.804797535834304</v>
      </c>
    </row>
    <row r="471" spans="1:5" x14ac:dyDescent="0.2">
      <c r="A471" s="29" t="s">
        <v>421</v>
      </c>
      <c r="B471" s="2">
        <v>290720000</v>
      </c>
      <c r="C471" s="2">
        <v>356364000</v>
      </c>
      <c r="D471" s="2">
        <v>335979676</v>
      </c>
      <c r="E471" s="22">
        <f t="shared" si="73"/>
        <v>94.279914918454168</v>
      </c>
    </row>
    <row r="472" spans="1:5" x14ac:dyDescent="0.2">
      <c r="A472" s="29" t="s">
        <v>180</v>
      </c>
      <c r="B472" s="2">
        <v>33000000</v>
      </c>
      <c r="C472" s="2">
        <v>28000000</v>
      </c>
      <c r="D472" s="2">
        <v>27768612</v>
      </c>
      <c r="E472" s="22">
        <f t="shared" si="73"/>
        <v>99.17361428571428</v>
      </c>
    </row>
    <row r="473" spans="1:5" x14ac:dyDescent="0.2">
      <c r="A473" s="29" t="s">
        <v>422</v>
      </c>
      <c r="B473" s="2">
        <v>13800000</v>
      </c>
      <c r="C473" s="2">
        <v>9660000</v>
      </c>
      <c r="D473" s="2">
        <v>5779035</v>
      </c>
      <c r="E473" s="22">
        <f t="shared" si="73"/>
        <v>59.82437888198757</v>
      </c>
    </row>
    <row r="474" spans="1:5" x14ac:dyDescent="0.2">
      <c r="A474" s="29" t="s">
        <v>181</v>
      </c>
      <c r="B474" s="2">
        <v>10340702</v>
      </c>
      <c r="C474" s="2">
        <v>7340702</v>
      </c>
      <c r="D474" s="2">
        <v>5645378</v>
      </c>
      <c r="E474" s="22">
        <f t="shared" si="73"/>
        <v>76.905151578146075</v>
      </c>
    </row>
    <row r="475" spans="1:5" x14ac:dyDescent="0.2">
      <c r="A475" s="29" t="s">
        <v>182</v>
      </c>
      <c r="B475" s="2">
        <v>95000000</v>
      </c>
      <c r="C475" s="2">
        <v>123500000</v>
      </c>
      <c r="D475" s="2">
        <v>106308525</v>
      </c>
      <c r="E475" s="22">
        <f t="shared" si="73"/>
        <v>86.079777327935219</v>
      </c>
    </row>
    <row r="476" spans="1:5" x14ac:dyDescent="0.2">
      <c r="A476" s="29" t="s">
        <v>183</v>
      </c>
      <c r="B476" s="2">
        <v>40000000</v>
      </c>
      <c r="C476" s="2">
        <v>28000000</v>
      </c>
      <c r="D476" s="2">
        <v>22536022</v>
      </c>
      <c r="E476" s="22">
        <f t="shared" si="73"/>
        <v>80.485792857142854</v>
      </c>
    </row>
    <row r="477" spans="1:5" x14ac:dyDescent="0.2">
      <c r="A477" s="29" t="s">
        <v>184</v>
      </c>
      <c r="B477" s="2">
        <v>5599477</v>
      </c>
      <c r="C477" s="2">
        <v>5599477</v>
      </c>
      <c r="D477" s="2">
        <v>5392565</v>
      </c>
      <c r="E477" s="22">
        <f t="shared" si="73"/>
        <v>96.304797751647158</v>
      </c>
    </row>
    <row r="478" spans="1:5" x14ac:dyDescent="0.2">
      <c r="A478" s="29" t="s">
        <v>185</v>
      </c>
      <c r="B478" s="2">
        <v>50000000</v>
      </c>
      <c r="C478" s="2">
        <v>40000000</v>
      </c>
      <c r="D478" s="2">
        <v>34854732</v>
      </c>
      <c r="E478" s="22">
        <f t="shared" si="73"/>
        <v>87.136830000000003</v>
      </c>
    </row>
    <row r="479" spans="1:5" x14ac:dyDescent="0.2">
      <c r="A479" s="29" t="s">
        <v>186</v>
      </c>
      <c r="B479" s="2">
        <v>1230070</v>
      </c>
      <c r="C479" s="2">
        <v>1230070</v>
      </c>
      <c r="D479" s="2">
        <v>277962</v>
      </c>
      <c r="E479" s="22">
        <f t="shared" si="73"/>
        <v>22.59725056297609</v>
      </c>
    </row>
    <row r="480" spans="1:5" x14ac:dyDescent="0.2">
      <c r="A480" s="29" t="s">
        <v>423</v>
      </c>
      <c r="B480" s="2">
        <v>793932163</v>
      </c>
      <c r="C480" s="2">
        <v>892876067</v>
      </c>
      <c r="D480" s="2">
        <v>860113372</v>
      </c>
      <c r="E480" s="22">
        <f t="shared" si="73"/>
        <v>96.330655931894299</v>
      </c>
    </row>
    <row r="481" spans="1:5" x14ac:dyDescent="0.2">
      <c r="A481" s="29" t="s">
        <v>187</v>
      </c>
      <c r="B481" s="2">
        <v>120000000</v>
      </c>
      <c r="C481" s="2">
        <v>95000000</v>
      </c>
      <c r="D481" s="2">
        <v>86338933</v>
      </c>
      <c r="E481" s="22">
        <f t="shared" si="73"/>
        <v>90.883087368421059</v>
      </c>
    </row>
    <row r="482" spans="1:5" x14ac:dyDescent="0.2">
      <c r="A482" s="29" t="s">
        <v>33</v>
      </c>
      <c r="B482" s="2">
        <v>24139099</v>
      </c>
      <c r="C482" s="2">
        <v>16897370</v>
      </c>
      <c r="D482" s="2">
        <v>16697285</v>
      </c>
      <c r="E482" s="22">
        <f t="shared" si="73"/>
        <v>98.815880814588311</v>
      </c>
    </row>
    <row r="483" spans="1:5" x14ac:dyDescent="0.2">
      <c r="A483" s="29" t="s">
        <v>188</v>
      </c>
      <c r="B483" s="2">
        <v>500000</v>
      </c>
      <c r="C483" s="2">
        <v>350000</v>
      </c>
      <c r="D483" s="2">
        <v>12021</v>
      </c>
      <c r="E483" s="22">
        <f t="shared" si="73"/>
        <v>3.4345714285714286</v>
      </c>
    </row>
    <row r="484" spans="1:5" x14ac:dyDescent="0.2">
      <c r="A484" s="29" t="s">
        <v>424</v>
      </c>
      <c r="B484" s="2">
        <v>5500000</v>
      </c>
      <c r="C484" s="2">
        <v>4000000</v>
      </c>
      <c r="D484" s="2">
        <v>2247267</v>
      </c>
      <c r="E484" s="22">
        <f t="shared" si="73"/>
        <v>56.181674999999998</v>
      </c>
    </row>
    <row r="485" spans="1:5" x14ac:dyDescent="0.2">
      <c r="A485" s="29" t="s">
        <v>189</v>
      </c>
      <c r="B485" s="2">
        <v>70000000</v>
      </c>
      <c r="C485" s="2">
        <v>49000000</v>
      </c>
      <c r="D485" s="2">
        <v>18903284</v>
      </c>
      <c r="E485" s="22">
        <f t="shared" si="73"/>
        <v>38.578130612244898</v>
      </c>
    </row>
    <row r="486" spans="1:5" x14ac:dyDescent="0.2">
      <c r="A486" s="23" t="s">
        <v>190</v>
      </c>
      <c r="B486" s="69">
        <f>SUM(B487:B495)</f>
        <v>5612297393</v>
      </c>
      <c r="C486" s="69">
        <f>SUM(C487:C495)</f>
        <v>5885228117</v>
      </c>
      <c r="D486" s="69">
        <f>SUM(D487:D495)</f>
        <v>5823010719</v>
      </c>
      <c r="E486" s="24">
        <f t="shared" si="73"/>
        <v>98.942820961853968</v>
      </c>
    </row>
    <row r="487" spans="1:5" x14ac:dyDescent="0.2">
      <c r="A487" s="29" t="s">
        <v>318</v>
      </c>
      <c r="B487" s="2">
        <v>5922922</v>
      </c>
      <c r="C487" s="2">
        <v>6312922</v>
      </c>
      <c r="D487" s="2">
        <v>6088062</v>
      </c>
      <c r="E487" s="22">
        <f t="shared" si="73"/>
        <v>96.438099504476696</v>
      </c>
    </row>
    <row r="488" spans="1:5" x14ac:dyDescent="0.2">
      <c r="A488" s="29" t="s">
        <v>425</v>
      </c>
      <c r="B488" s="2">
        <v>851127960</v>
      </c>
      <c r="C488" s="2">
        <v>881227960</v>
      </c>
      <c r="D488" s="2">
        <v>875464854</v>
      </c>
      <c r="E488" s="22">
        <f t="shared" si="73"/>
        <v>99.346014168683439</v>
      </c>
    </row>
    <row r="489" spans="1:5" x14ac:dyDescent="0.2">
      <c r="A489" s="29" t="s">
        <v>66</v>
      </c>
      <c r="B489" s="2">
        <v>199256487</v>
      </c>
      <c r="C489" s="2">
        <v>171605211</v>
      </c>
      <c r="D489" s="2">
        <v>142496501</v>
      </c>
      <c r="E489" s="22">
        <f t="shared" si="73"/>
        <v>83.037397389989522</v>
      </c>
    </row>
    <row r="490" spans="1:5" x14ac:dyDescent="0.2">
      <c r="A490" s="29" t="s">
        <v>162</v>
      </c>
      <c r="B490" s="2">
        <v>164129904</v>
      </c>
      <c r="C490" s="2">
        <v>160699904</v>
      </c>
      <c r="D490" s="2">
        <v>150617179</v>
      </c>
      <c r="E490" s="22">
        <f t="shared" si="73"/>
        <v>93.725742984886907</v>
      </c>
    </row>
    <row r="491" spans="1:5" x14ac:dyDescent="0.2">
      <c r="A491" s="29" t="s">
        <v>163</v>
      </c>
      <c r="B491" s="2">
        <v>4644000</v>
      </c>
      <c r="C491" s="2">
        <v>4664000</v>
      </c>
      <c r="D491" s="2">
        <v>4572927</v>
      </c>
      <c r="E491" s="22">
        <f t="shared" si="73"/>
        <v>98.047319897084051</v>
      </c>
    </row>
    <row r="492" spans="1:5" x14ac:dyDescent="0.2">
      <c r="A492" s="29" t="s">
        <v>67</v>
      </c>
      <c r="B492" s="2">
        <v>40488000</v>
      </c>
      <c r="C492" s="2">
        <v>37508000</v>
      </c>
      <c r="D492" s="2">
        <v>36417679</v>
      </c>
      <c r="E492" s="22">
        <f t="shared" si="73"/>
        <v>97.093097472539185</v>
      </c>
    </row>
    <row r="493" spans="1:5" x14ac:dyDescent="0.2">
      <c r="A493" s="29" t="s">
        <v>68</v>
      </c>
      <c r="B493" s="2">
        <v>183104640</v>
      </c>
      <c r="C493" s="2">
        <v>180104640</v>
      </c>
      <c r="D493" s="2">
        <v>177220477</v>
      </c>
      <c r="E493" s="22">
        <f t="shared" si="73"/>
        <v>98.398618158865872</v>
      </c>
    </row>
    <row r="494" spans="1:5" x14ac:dyDescent="0.2">
      <c r="A494" s="29" t="s">
        <v>69</v>
      </c>
      <c r="B494" s="2">
        <v>4135058308</v>
      </c>
      <c r="C494" s="2">
        <v>4419558308</v>
      </c>
      <c r="D494" s="2">
        <v>4417871723</v>
      </c>
      <c r="E494" s="22">
        <f t="shared" si="73"/>
        <v>99.961838154800503</v>
      </c>
    </row>
    <row r="495" spans="1:5" x14ac:dyDescent="0.2">
      <c r="A495" s="29" t="s">
        <v>321</v>
      </c>
      <c r="B495" s="2">
        <v>28565172</v>
      </c>
      <c r="C495" s="2">
        <v>23547172</v>
      </c>
      <c r="D495" s="2">
        <v>12261317</v>
      </c>
      <c r="E495" s="22">
        <f t="shared" si="73"/>
        <v>52.071293317091325</v>
      </c>
    </row>
    <row r="496" spans="1:5" ht="13.5" thickBot="1" x14ac:dyDescent="0.25">
      <c r="A496" s="46"/>
      <c r="B496" s="41"/>
      <c r="C496" s="42"/>
      <c r="D496" s="42"/>
      <c r="E496" s="22"/>
    </row>
    <row r="497" spans="1:5" ht="13.5" thickBot="1" x14ac:dyDescent="0.25">
      <c r="A497" s="38" t="s">
        <v>275</v>
      </c>
      <c r="B497" s="17">
        <f>SUM(B499,B501,B504,B506,B508,B510,B529)</f>
        <v>3274836401</v>
      </c>
      <c r="C497" s="17">
        <f t="shared" ref="C497:D497" si="78">SUM(C499,C501,C504,C506,C508,C510,C529)</f>
        <v>3327434400</v>
      </c>
      <c r="D497" s="17">
        <f t="shared" si="78"/>
        <v>1979252351</v>
      </c>
      <c r="E497" s="34">
        <f t="shared" ref="E497" si="79">SUM(D497)/C497*100</f>
        <v>59.482836115416724</v>
      </c>
    </row>
    <row r="498" spans="1:5" x14ac:dyDescent="0.2">
      <c r="A498" s="19"/>
      <c r="B498" s="20"/>
      <c r="C498" s="21"/>
      <c r="D498" s="21"/>
      <c r="E498" s="22"/>
    </row>
    <row r="499" spans="1:5" s="25" customFormat="1" x14ac:dyDescent="0.2">
      <c r="A499" s="23" t="s">
        <v>2</v>
      </c>
      <c r="B499" s="69">
        <f>SUM(B500)</f>
        <v>135815615</v>
      </c>
      <c r="C499" s="69">
        <f t="shared" ref="C499:D499" si="80">SUM(C500)</f>
        <v>149958655</v>
      </c>
      <c r="D499" s="69">
        <f t="shared" si="80"/>
        <v>147403938</v>
      </c>
      <c r="E499" s="70">
        <f>SUM(D499)/C499*100</f>
        <v>98.296385760461774</v>
      </c>
    </row>
    <row r="500" spans="1:5" s="25" customFormat="1" x14ac:dyDescent="0.2">
      <c r="A500" s="29" t="s">
        <v>3</v>
      </c>
      <c r="B500" s="2">
        <v>135815615</v>
      </c>
      <c r="C500" s="2">
        <v>149958655</v>
      </c>
      <c r="D500" s="2">
        <v>147403938</v>
      </c>
      <c r="E500" s="71">
        <f t="shared" ref="E500:E541" si="81">SUM(D500)/C500*100</f>
        <v>98.296385760461774</v>
      </c>
    </row>
    <row r="501" spans="1:5" s="25" customFormat="1" x14ac:dyDescent="0.2">
      <c r="A501" s="23" t="s">
        <v>4</v>
      </c>
      <c r="B501" s="69">
        <f>SUM(B502:B503)</f>
        <v>1575374</v>
      </c>
      <c r="C501" s="69">
        <f t="shared" ref="C501:D501" si="82">SUM(C502:C503)</f>
        <v>1524933</v>
      </c>
      <c r="D501" s="69">
        <f t="shared" si="82"/>
        <v>1484138</v>
      </c>
      <c r="E501" s="70">
        <f t="shared" si="81"/>
        <v>97.324800499431774</v>
      </c>
    </row>
    <row r="502" spans="1:5" s="25" customFormat="1" x14ac:dyDescent="0.2">
      <c r="A502" s="29" t="s">
        <v>281</v>
      </c>
      <c r="B502" s="2">
        <v>1485912</v>
      </c>
      <c r="C502" s="2">
        <v>1435471</v>
      </c>
      <c r="D502" s="2">
        <v>1435470</v>
      </c>
      <c r="E502" s="71">
        <f t="shared" si="81"/>
        <v>99.999930336454028</v>
      </c>
    </row>
    <row r="503" spans="1:5" s="25" customFormat="1" ht="25.5" x14ac:dyDescent="0.2">
      <c r="A503" s="29" t="s">
        <v>414</v>
      </c>
      <c r="B503" s="2">
        <v>89462</v>
      </c>
      <c r="C503" s="2">
        <v>89462</v>
      </c>
      <c r="D503" s="2">
        <v>48668</v>
      </c>
      <c r="E503" s="71">
        <f t="shared" si="81"/>
        <v>54.400751156915781</v>
      </c>
    </row>
    <row r="504" spans="1:5" s="25" customFormat="1" x14ac:dyDescent="0.2">
      <c r="A504" s="23" t="s">
        <v>6</v>
      </c>
      <c r="B504" s="69">
        <f>SUM(B505)</f>
        <v>49998</v>
      </c>
      <c r="C504" s="69">
        <f t="shared" ref="C504:D504" si="83">SUM(C505)</f>
        <v>49998</v>
      </c>
      <c r="D504" s="69">
        <f t="shared" si="83"/>
        <v>0</v>
      </c>
      <c r="E504" s="71">
        <f t="shared" si="81"/>
        <v>0</v>
      </c>
    </row>
    <row r="505" spans="1:5" s="25" customFormat="1" x14ac:dyDescent="0.2">
      <c r="A505" s="29" t="s">
        <v>124</v>
      </c>
      <c r="B505" s="2">
        <v>49998</v>
      </c>
      <c r="C505" s="2">
        <v>49998</v>
      </c>
      <c r="D505" s="1">
        <v>0</v>
      </c>
      <c r="E505" s="71">
        <f t="shared" si="81"/>
        <v>0</v>
      </c>
    </row>
    <row r="506" spans="1:5" s="25" customFormat="1" x14ac:dyDescent="0.2">
      <c r="A506" s="23" t="s">
        <v>125</v>
      </c>
      <c r="B506" s="69">
        <f>SUM(B507)</f>
        <v>457602237</v>
      </c>
      <c r="C506" s="69">
        <f t="shared" ref="C506:D506" si="84">SUM(C507)</f>
        <v>457602237</v>
      </c>
      <c r="D506" s="69">
        <f t="shared" si="84"/>
        <v>0</v>
      </c>
      <c r="E506" s="71">
        <f t="shared" si="81"/>
        <v>0</v>
      </c>
    </row>
    <row r="507" spans="1:5" s="25" customFormat="1" x14ac:dyDescent="0.2">
      <c r="A507" s="29" t="s">
        <v>126</v>
      </c>
      <c r="B507" s="2">
        <v>457602237</v>
      </c>
      <c r="C507" s="2">
        <v>457602237</v>
      </c>
      <c r="D507" s="1">
        <v>0</v>
      </c>
      <c r="E507" s="71">
        <f t="shared" si="81"/>
        <v>0</v>
      </c>
    </row>
    <row r="508" spans="1:5" s="25" customFormat="1" x14ac:dyDescent="0.2">
      <c r="A508" s="23" t="s">
        <v>209</v>
      </c>
      <c r="B508" s="69">
        <f>SUM(B509)</f>
        <v>570080</v>
      </c>
      <c r="C508" s="69">
        <f t="shared" ref="C508:D508" si="85">SUM(C509)</f>
        <v>570080</v>
      </c>
      <c r="D508" s="69">
        <f t="shared" si="85"/>
        <v>0</v>
      </c>
      <c r="E508" s="71">
        <f t="shared" si="81"/>
        <v>0</v>
      </c>
    </row>
    <row r="509" spans="1:5" s="25" customFormat="1" x14ac:dyDescent="0.2">
      <c r="A509" s="29" t="s">
        <v>29</v>
      </c>
      <c r="B509" s="2">
        <v>570080</v>
      </c>
      <c r="C509" s="2">
        <v>570080</v>
      </c>
      <c r="D509" s="1">
        <v>0</v>
      </c>
      <c r="E509" s="71">
        <f t="shared" si="81"/>
        <v>0</v>
      </c>
    </row>
    <row r="510" spans="1:5" s="25" customFormat="1" x14ac:dyDescent="0.2">
      <c r="A510" s="23" t="s">
        <v>210</v>
      </c>
      <c r="B510" s="69">
        <f>SUM(B511:B528)</f>
        <v>1978183883</v>
      </c>
      <c r="C510" s="69">
        <f t="shared" ref="C510:D510" si="86">SUM(C511:C528)</f>
        <v>1969070383</v>
      </c>
      <c r="D510" s="69">
        <f t="shared" si="86"/>
        <v>1118559753</v>
      </c>
      <c r="E510" s="70">
        <f t="shared" si="81"/>
        <v>56.8064891258892</v>
      </c>
    </row>
    <row r="511" spans="1:5" s="25" customFormat="1" ht="25.5" x14ac:dyDescent="0.2">
      <c r="A511" s="29" t="s">
        <v>426</v>
      </c>
      <c r="B511" s="2">
        <v>1000000</v>
      </c>
      <c r="C511" s="2">
        <v>1000000</v>
      </c>
      <c r="D511" s="1">
        <v>0</v>
      </c>
      <c r="E511" s="71">
        <f t="shared" si="81"/>
        <v>0</v>
      </c>
    </row>
    <row r="512" spans="1:5" x14ac:dyDescent="0.2">
      <c r="A512" s="29" t="s">
        <v>427</v>
      </c>
      <c r="B512" s="2">
        <v>643734444</v>
      </c>
      <c r="C512" s="2">
        <v>643734444</v>
      </c>
      <c r="D512" s="2">
        <v>414000000</v>
      </c>
      <c r="E512" s="71">
        <f t="shared" si="81"/>
        <v>64.312233694924046</v>
      </c>
    </row>
    <row r="513" spans="1:5" x14ac:dyDescent="0.2">
      <c r="A513" s="29" t="s">
        <v>428</v>
      </c>
      <c r="B513" s="2">
        <v>650000</v>
      </c>
      <c r="C513" s="2">
        <v>650000</v>
      </c>
      <c r="D513" s="2">
        <v>250000</v>
      </c>
      <c r="E513" s="71">
        <f t="shared" si="81"/>
        <v>38.461538461538467</v>
      </c>
    </row>
    <row r="514" spans="1:5" x14ac:dyDescent="0.2">
      <c r="A514" s="29" t="s">
        <v>211</v>
      </c>
      <c r="B514" s="2">
        <v>20000000</v>
      </c>
      <c r="C514" s="2">
        <v>20000000</v>
      </c>
      <c r="D514" s="2">
        <v>20000000</v>
      </c>
      <c r="E514" s="71">
        <f t="shared" si="81"/>
        <v>100</v>
      </c>
    </row>
    <row r="515" spans="1:5" x14ac:dyDescent="0.2">
      <c r="A515" s="29" t="s">
        <v>212</v>
      </c>
      <c r="B515" s="2">
        <v>250000</v>
      </c>
      <c r="C515" s="2">
        <v>250000</v>
      </c>
      <c r="D515" s="1">
        <v>0</v>
      </c>
      <c r="E515" s="71">
        <f t="shared" si="81"/>
        <v>0</v>
      </c>
    </row>
    <row r="516" spans="1:5" x14ac:dyDescent="0.2">
      <c r="A516" s="29" t="s">
        <v>429</v>
      </c>
      <c r="B516" s="2">
        <v>275899333</v>
      </c>
      <c r="C516" s="2">
        <v>282239333</v>
      </c>
      <c r="D516" s="2">
        <v>70147177</v>
      </c>
      <c r="E516" s="71">
        <f t="shared" si="81"/>
        <v>24.853792082905752</v>
      </c>
    </row>
    <row r="517" spans="1:5" s="25" customFormat="1" x14ac:dyDescent="0.2">
      <c r="A517" s="29" t="s">
        <v>213</v>
      </c>
      <c r="B517" s="2">
        <v>1820515</v>
      </c>
      <c r="C517" s="2">
        <v>1820515</v>
      </c>
      <c r="D517" s="2">
        <v>1609550</v>
      </c>
      <c r="E517" s="71">
        <f t="shared" si="81"/>
        <v>88.411795563343347</v>
      </c>
    </row>
    <row r="518" spans="1:5" x14ac:dyDescent="0.2">
      <c r="A518" s="29" t="s">
        <v>214</v>
      </c>
      <c r="B518" s="2">
        <v>510403762</v>
      </c>
      <c r="C518" s="2">
        <v>506107981</v>
      </c>
      <c r="D518" s="2">
        <v>223074377</v>
      </c>
      <c r="E518" s="71">
        <f t="shared" si="81"/>
        <v>44.076439292507423</v>
      </c>
    </row>
    <row r="519" spans="1:5" x14ac:dyDescent="0.2">
      <c r="A519" s="29" t="s">
        <v>215</v>
      </c>
      <c r="B519" s="2">
        <v>52476902</v>
      </c>
      <c r="C519" s="2">
        <v>48009683</v>
      </c>
      <c r="D519" s="2">
        <v>30239921</v>
      </c>
      <c r="E519" s="71">
        <f t="shared" si="81"/>
        <v>62.98712907560752</v>
      </c>
    </row>
    <row r="520" spans="1:5" x14ac:dyDescent="0.2">
      <c r="A520" s="29" t="s">
        <v>216</v>
      </c>
      <c r="B520" s="2">
        <v>95938777</v>
      </c>
      <c r="C520" s="2">
        <v>91136777</v>
      </c>
      <c r="D520" s="2">
        <v>67518037</v>
      </c>
      <c r="E520" s="71">
        <f t="shared" si="81"/>
        <v>74.084293105954359</v>
      </c>
    </row>
    <row r="521" spans="1:5" x14ac:dyDescent="0.2">
      <c r="A521" s="29" t="s">
        <v>217</v>
      </c>
      <c r="B521" s="2">
        <v>15551252</v>
      </c>
      <c r="C521" s="2">
        <v>13112752</v>
      </c>
      <c r="D521" s="2">
        <v>12755963</v>
      </c>
      <c r="E521" s="71">
        <f t="shared" si="81"/>
        <v>97.279068497596839</v>
      </c>
    </row>
    <row r="522" spans="1:5" x14ac:dyDescent="0.2">
      <c r="A522" s="29" t="s">
        <v>218</v>
      </c>
      <c r="B522" s="2">
        <v>1000000</v>
      </c>
      <c r="C522" s="2">
        <v>1000000</v>
      </c>
      <c r="D522" s="2">
        <v>934519</v>
      </c>
      <c r="E522" s="71">
        <f t="shared" si="81"/>
        <v>93.451899999999995</v>
      </c>
    </row>
    <row r="523" spans="1:5" x14ac:dyDescent="0.2">
      <c r="A523" s="29" t="s">
        <v>430</v>
      </c>
      <c r="B523" s="2">
        <v>25277000</v>
      </c>
      <c r="C523" s="2">
        <v>25277000</v>
      </c>
      <c r="D523" s="2">
        <v>21810535</v>
      </c>
      <c r="E523" s="71">
        <f t="shared" si="81"/>
        <v>86.286090121454279</v>
      </c>
    </row>
    <row r="524" spans="1:5" x14ac:dyDescent="0.2">
      <c r="A524" s="29" t="s">
        <v>219</v>
      </c>
      <c r="B524" s="2">
        <v>15903980</v>
      </c>
      <c r="C524" s="2">
        <v>15903980</v>
      </c>
      <c r="D524" s="2">
        <v>8660222</v>
      </c>
      <c r="E524" s="71">
        <f t="shared" si="81"/>
        <v>54.453174614153191</v>
      </c>
    </row>
    <row r="525" spans="1:5" x14ac:dyDescent="0.2">
      <c r="A525" s="29" t="s">
        <v>220</v>
      </c>
      <c r="B525" s="2">
        <v>114554918</v>
      </c>
      <c r="C525" s="2">
        <v>113504918</v>
      </c>
      <c r="D525" s="2">
        <v>101866027</v>
      </c>
      <c r="E525" s="71">
        <f t="shared" si="81"/>
        <v>89.745914798158793</v>
      </c>
    </row>
    <row r="526" spans="1:5" x14ac:dyDescent="0.2">
      <c r="A526" s="29" t="s">
        <v>29</v>
      </c>
      <c r="B526" s="2">
        <v>8000000</v>
      </c>
      <c r="C526" s="2">
        <v>9600000</v>
      </c>
      <c r="D526" s="2">
        <v>9600000</v>
      </c>
      <c r="E526" s="71">
        <f t="shared" si="81"/>
        <v>100</v>
      </c>
    </row>
    <row r="527" spans="1:5" x14ac:dyDescent="0.2">
      <c r="A527" s="29" t="s">
        <v>221</v>
      </c>
      <c r="B527" s="2">
        <v>165000000</v>
      </c>
      <c r="C527" s="2">
        <v>165000000</v>
      </c>
      <c r="D527" s="2">
        <v>105370425</v>
      </c>
      <c r="E527" s="71">
        <f t="shared" si="81"/>
        <v>63.860863636363639</v>
      </c>
    </row>
    <row r="528" spans="1:5" x14ac:dyDescent="0.2">
      <c r="A528" s="29" t="s">
        <v>431</v>
      </c>
      <c r="B528" s="2">
        <v>30723000</v>
      </c>
      <c r="C528" s="2">
        <v>30723000</v>
      </c>
      <c r="D528" s="2">
        <v>30723000</v>
      </c>
      <c r="E528" s="71">
        <f t="shared" si="81"/>
        <v>100</v>
      </c>
    </row>
    <row r="529" spans="1:5" s="25" customFormat="1" x14ac:dyDescent="0.2">
      <c r="A529" s="23" t="s">
        <v>222</v>
      </c>
      <c r="B529" s="69">
        <f>SUM(B530:B541)</f>
        <v>701039214</v>
      </c>
      <c r="C529" s="69">
        <f>SUM(C530:C541)</f>
        <v>748658114</v>
      </c>
      <c r="D529" s="69">
        <f>SUM(D530:D541)</f>
        <v>711804522</v>
      </c>
      <c r="E529" s="70">
        <f t="shared" si="81"/>
        <v>95.07738027400849</v>
      </c>
    </row>
    <row r="530" spans="1:5" x14ac:dyDescent="0.2">
      <c r="A530" s="29" t="s">
        <v>160</v>
      </c>
      <c r="B530" s="2">
        <v>316766</v>
      </c>
      <c r="C530" s="2">
        <v>316766</v>
      </c>
      <c r="D530" s="2">
        <v>181059</v>
      </c>
      <c r="E530" s="71">
        <f t="shared" si="81"/>
        <v>57.158596566550699</v>
      </c>
    </row>
    <row r="531" spans="1:5" x14ac:dyDescent="0.2">
      <c r="A531" s="29" t="s">
        <v>223</v>
      </c>
      <c r="B531" s="2">
        <v>45000</v>
      </c>
      <c r="C531" s="2">
        <v>45000</v>
      </c>
      <c r="D531" s="2">
        <v>45000</v>
      </c>
      <c r="E531" s="71">
        <f t="shared" si="81"/>
        <v>100</v>
      </c>
    </row>
    <row r="532" spans="1:5" x14ac:dyDescent="0.2">
      <c r="A532" s="29" t="s">
        <v>319</v>
      </c>
      <c r="B532" s="2">
        <v>49223836</v>
      </c>
      <c r="C532" s="2">
        <v>58959915</v>
      </c>
      <c r="D532" s="2">
        <v>51870795</v>
      </c>
      <c r="E532" s="71">
        <f t="shared" si="81"/>
        <v>87.976373439480028</v>
      </c>
    </row>
    <row r="533" spans="1:5" x14ac:dyDescent="0.2">
      <c r="A533" s="29" t="s">
        <v>66</v>
      </c>
      <c r="B533" s="2">
        <v>287430081</v>
      </c>
      <c r="C533" s="2">
        <v>297068581</v>
      </c>
      <c r="D533" s="2">
        <v>277545094</v>
      </c>
      <c r="E533" s="71">
        <f t="shared" si="81"/>
        <v>93.427952921079864</v>
      </c>
    </row>
    <row r="534" spans="1:5" x14ac:dyDescent="0.2">
      <c r="A534" s="29" t="s">
        <v>162</v>
      </c>
      <c r="B534" s="2">
        <v>9432984</v>
      </c>
      <c r="C534" s="2">
        <v>9178180</v>
      </c>
      <c r="D534" s="2">
        <v>8591987</v>
      </c>
      <c r="E534" s="71">
        <f t="shared" si="81"/>
        <v>93.613189107208612</v>
      </c>
    </row>
    <row r="535" spans="1:5" x14ac:dyDescent="0.2">
      <c r="A535" s="29" t="s">
        <v>163</v>
      </c>
      <c r="B535" s="2">
        <v>312000</v>
      </c>
      <c r="C535" s="2">
        <v>377500</v>
      </c>
      <c r="D535" s="2">
        <v>340524</v>
      </c>
      <c r="E535" s="71">
        <f t="shared" si="81"/>
        <v>90.205033112582782</v>
      </c>
    </row>
    <row r="536" spans="1:5" s="25" customFormat="1" x14ac:dyDescent="0.2">
      <c r="A536" s="29" t="s">
        <v>67</v>
      </c>
      <c r="B536" s="2">
        <v>3613968</v>
      </c>
      <c r="C536" s="2">
        <v>3922968</v>
      </c>
      <c r="D536" s="2">
        <v>3446824</v>
      </c>
      <c r="E536" s="71">
        <f t="shared" si="81"/>
        <v>87.86265908873078</v>
      </c>
    </row>
    <row r="537" spans="1:5" x14ac:dyDescent="0.2">
      <c r="A537" s="29" t="s">
        <v>68</v>
      </c>
      <c r="B537" s="2">
        <v>16255416</v>
      </c>
      <c r="C537" s="2">
        <v>17155416</v>
      </c>
      <c r="D537" s="2">
        <v>16619398</v>
      </c>
      <c r="E537" s="71">
        <f t="shared" si="81"/>
        <v>96.875517329337853</v>
      </c>
    </row>
    <row r="538" spans="1:5" x14ac:dyDescent="0.2">
      <c r="A538" s="29" t="s">
        <v>69</v>
      </c>
      <c r="B538" s="2">
        <v>311044763</v>
      </c>
      <c r="C538" s="2">
        <v>338269388</v>
      </c>
      <c r="D538" s="2">
        <v>332848722</v>
      </c>
      <c r="E538" s="71">
        <f t="shared" si="81"/>
        <v>98.397529840920754</v>
      </c>
    </row>
    <row r="539" spans="1:5" x14ac:dyDescent="0.2">
      <c r="A539" s="29" t="s">
        <v>321</v>
      </c>
      <c r="B539" s="2">
        <v>5144400</v>
      </c>
      <c r="C539" s="2">
        <v>5144400</v>
      </c>
      <c r="D539" s="2">
        <v>3687346</v>
      </c>
      <c r="E539" s="71">
        <f t="shared" si="81"/>
        <v>71.676891377031339</v>
      </c>
    </row>
    <row r="540" spans="1:5" x14ac:dyDescent="0.2">
      <c r="A540" s="29" t="s">
        <v>33</v>
      </c>
      <c r="B540" s="2">
        <v>17720000</v>
      </c>
      <c r="C540" s="2">
        <v>17720000</v>
      </c>
      <c r="D540" s="2">
        <v>16508601</v>
      </c>
      <c r="E540" s="71">
        <f t="shared" si="81"/>
        <v>93.163662528216705</v>
      </c>
    </row>
    <row r="541" spans="1:5" x14ac:dyDescent="0.2">
      <c r="A541" s="29" t="s">
        <v>432</v>
      </c>
      <c r="B541" s="2">
        <v>500000</v>
      </c>
      <c r="C541" s="2">
        <v>500000</v>
      </c>
      <c r="D541" s="2">
        <v>119172</v>
      </c>
      <c r="E541" s="71">
        <f t="shared" si="81"/>
        <v>23.834399999999999</v>
      </c>
    </row>
    <row r="542" spans="1:5" ht="13.5" thickBot="1" x14ac:dyDescent="0.25">
      <c r="A542" s="40"/>
      <c r="B542" s="26"/>
      <c r="C542" s="26"/>
      <c r="D542" s="26"/>
      <c r="E542" s="22"/>
    </row>
    <row r="543" spans="1:5" s="25" customFormat="1" ht="13.5" thickBot="1" x14ac:dyDescent="0.25">
      <c r="A543" s="38" t="s">
        <v>276</v>
      </c>
      <c r="B543" s="17">
        <f>SUM(B545,B547,B549,B552,B554,B561)</f>
        <v>317527886</v>
      </c>
      <c r="C543" s="17">
        <f t="shared" ref="C543:D543" si="87">SUM(C545,C547,C549,C552,C554,C561)</f>
        <v>325685270</v>
      </c>
      <c r="D543" s="17">
        <f t="shared" si="87"/>
        <v>248143395</v>
      </c>
      <c r="E543" s="34">
        <f t="shared" ref="E543:E571" si="88">SUM(D543)/C543*100</f>
        <v>76.191163020667162</v>
      </c>
    </row>
    <row r="544" spans="1:5" x14ac:dyDescent="0.2">
      <c r="A544" s="40"/>
      <c r="B544" s="26"/>
      <c r="C544" s="26"/>
      <c r="D544" s="26"/>
      <c r="E544" s="22"/>
    </row>
    <row r="545" spans="1:5" s="25" customFormat="1" x14ac:dyDescent="0.2">
      <c r="A545" s="64" t="s">
        <v>4</v>
      </c>
      <c r="B545" s="45">
        <f>SUM(B546)</f>
        <v>350000</v>
      </c>
      <c r="C545" s="45">
        <f t="shared" ref="C545:D545" si="89">SUM(C546)</f>
        <v>350000</v>
      </c>
      <c r="D545" s="45">
        <f t="shared" si="89"/>
        <v>163571</v>
      </c>
      <c r="E545" s="24">
        <f>SUM(D545)/C545*100</f>
        <v>46.734571428571428</v>
      </c>
    </row>
    <row r="546" spans="1:5" ht="25.5" x14ac:dyDescent="0.2">
      <c r="A546" s="3" t="s">
        <v>240</v>
      </c>
      <c r="B546" s="42">
        <v>350000</v>
      </c>
      <c r="C546" s="42">
        <v>350000</v>
      </c>
      <c r="D546" s="42">
        <v>163571</v>
      </c>
      <c r="E546" s="22">
        <f t="shared" ref="E546:E569" si="90">SUM(D546)/C546*100</f>
        <v>46.734571428571428</v>
      </c>
    </row>
    <row r="547" spans="1:5" s="25" customFormat="1" x14ac:dyDescent="0.2">
      <c r="A547" s="64" t="s">
        <v>6</v>
      </c>
      <c r="B547" s="45">
        <f>SUM(B548)</f>
        <v>78000</v>
      </c>
      <c r="C547" s="45">
        <f t="shared" ref="C547:D547" si="91">SUM(C548)</f>
        <v>78000</v>
      </c>
      <c r="D547" s="45">
        <f t="shared" si="91"/>
        <v>77500</v>
      </c>
      <c r="E547" s="24">
        <f t="shared" si="90"/>
        <v>99.358974358974365</v>
      </c>
    </row>
    <row r="548" spans="1:5" s="25" customFormat="1" x14ac:dyDescent="0.2">
      <c r="A548" s="3" t="s">
        <v>124</v>
      </c>
      <c r="B548" s="42">
        <v>78000</v>
      </c>
      <c r="C548" s="42">
        <v>78000</v>
      </c>
      <c r="D548" s="42">
        <v>77500</v>
      </c>
      <c r="E548" s="22">
        <f t="shared" si="90"/>
        <v>99.358974358974365</v>
      </c>
    </row>
    <row r="549" spans="1:5" s="25" customFormat="1" x14ac:dyDescent="0.2">
      <c r="A549" s="64" t="s">
        <v>203</v>
      </c>
      <c r="B549" s="45">
        <f>SUM(B550:B551)</f>
        <v>161317112</v>
      </c>
      <c r="C549" s="45">
        <f t="shared" ref="C549:D549" si="92">SUM(C550:C551)</f>
        <v>156317112</v>
      </c>
      <c r="D549" s="45">
        <f t="shared" si="92"/>
        <v>104209914</v>
      </c>
      <c r="E549" s="24">
        <f t="shared" si="90"/>
        <v>66.665710917177137</v>
      </c>
    </row>
    <row r="550" spans="1:5" x14ac:dyDescent="0.2">
      <c r="A550" s="3" t="s">
        <v>241</v>
      </c>
      <c r="B550" s="42">
        <v>130012765</v>
      </c>
      <c r="C550" s="42">
        <v>120012765</v>
      </c>
      <c r="D550" s="42">
        <v>80564409</v>
      </c>
      <c r="E550" s="22">
        <f t="shared" si="90"/>
        <v>67.129866560444626</v>
      </c>
    </row>
    <row r="551" spans="1:5" x14ac:dyDescent="0.2">
      <c r="A551" s="3" t="s">
        <v>242</v>
      </c>
      <c r="B551" s="42">
        <v>31304347</v>
      </c>
      <c r="C551" s="42">
        <v>36304347</v>
      </c>
      <c r="D551" s="42">
        <v>23645505</v>
      </c>
      <c r="E551" s="22">
        <f t="shared" si="90"/>
        <v>65.131332619754872</v>
      </c>
    </row>
    <row r="552" spans="1:5" s="25" customFormat="1" x14ac:dyDescent="0.2">
      <c r="A552" s="64" t="s">
        <v>243</v>
      </c>
      <c r="B552" s="45">
        <f>SUM(B553)</f>
        <v>8512000</v>
      </c>
      <c r="C552" s="45">
        <f t="shared" ref="C552:D552" si="93">SUM(C553)</f>
        <v>9512000</v>
      </c>
      <c r="D552" s="45">
        <f t="shared" si="93"/>
        <v>7621942</v>
      </c>
      <c r="E552" s="24">
        <f t="shared" si="90"/>
        <v>80.129751892346519</v>
      </c>
    </row>
    <row r="553" spans="1:5" x14ac:dyDescent="0.2">
      <c r="A553" s="3" t="s">
        <v>244</v>
      </c>
      <c r="B553" s="42">
        <v>8512000</v>
      </c>
      <c r="C553" s="42">
        <v>9512000</v>
      </c>
      <c r="D553" s="42">
        <v>7621942</v>
      </c>
      <c r="E553" s="22">
        <f t="shared" si="90"/>
        <v>80.129751892346519</v>
      </c>
    </row>
    <row r="554" spans="1:5" s="25" customFormat="1" x14ac:dyDescent="0.2">
      <c r="A554" s="64" t="s">
        <v>245</v>
      </c>
      <c r="B554" s="45">
        <f>SUM(B555:B560)</f>
        <v>86601429</v>
      </c>
      <c r="C554" s="45">
        <f t="shared" ref="C554:D554" si="94">SUM(C555:C560)</f>
        <v>91607691</v>
      </c>
      <c r="D554" s="45">
        <f t="shared" si="94"/>
        <v>69364678</v>
      </c>
      <c r="E554" s="24">
        <f t="shared" si="90"/>
        <v>75.719273395942267</v>
      </c>
    </row>
    <row r="555" spans="1:5" ht="25.5" x14ac:dyDescent="0.2">
      <c r="A555" s="3" t="s">
        <v>246</v>
      </c>
      <c r="B555" s="42">
        <v>300000</v>
      </c>
      <c r="C555" s="42">
        <v>300000</v>
      </c>
      <c r="D555" s="42">
        <v>0</v>
      </c>
      <c r="E555" s="22">
        <f t="shared" si="90"/>
        <v>0</v>
      </c>
    </row>
    <row r="556" spans="1:5" x14ac:dyDescent="0.2">
      <c r="A556" s="3" t="s">
        <v>245</v>
      </c>
      <c r="B556" s="42">
        <v>16440000</v>
      </c>
      <c r="C556" s="42">
        <v>17574000</v>
      </c>
      <c r="D556" s="42">
        <v>11070723</v>
      </c>
      <c r="E556" s="22">
        <f t="shared" si="90"/>
        <v>62.994895868897238</v>
      </c>
    </row>
    <row r="557" spans="1:5" x14ac:dyDescent="0.2">
      <c r="A557" s="3" t="s">
        <v>247</v>
      </c>
      <c r="B557" s="42">
        <v>36050000</v>
      </c>
      <c r="C557" s="42">
        <v>35900000</v>
      </c>
      <c r="D557" s="42">
        <v>33268548</v>
      </c>
      <c r="E557" s="22">
        <f t="shared" si="90"/>
        <v>92.670050139275759</v>
      </c>
    </row>
    <row r="558" spans="1:5" x14ac:dyDescent="0.2">
      <c r="A558" s="3" t="s">
        <v>248</v>
      </c>
      <c r="B558" s="42">
        <v>28000000</v>
      </c>
      <c r="C558" s="42">
        <v>26668262</v>
      </c>
      <c r="D558" s="42">
        <v>21687196</v>
      </c>
      <c r="E558" s="22">
        <f t="shared" si="90"/>
        <v>81.322119904176731</v>
      </c>
    </row>
    <row r="559" spans="1:5" x14ac:dyDescent="0.2">
      <c r="A559" s="3" t="s">
        <v>249</v>
      </c>
      <c r="B559" s="42">
        <v>2710000</v>
      </c>
      <c r="C559" s="42">
        <v>3200000</v>
      </c>
      <c r="D559" s="42">
        <v>796087</v>
      </c>
      <c r="E559" s="22">
        <f t="shared" si="90"/>
        <v>24.87771875</v>
      </c>
    </row>
    <row r="560" spans="1:5" x14ac:dyDescent="0.2">
      <c r="A560" s="3" t="s">
        <v>250</v>
      </c>
      <c r="B560" s="42">
        <v>3101429</v>
      </c>
      <c r="C560" s="42">
        <v>7965429</v>
      </c>
      <c r="D560" s="42">
        <v>2542124</v>
      </c>
      <c r="E560" s="22">
        <f t="shared" si="90"/>
        <v>31.914464368460255</v>
      </c>
    </row>
    <row r="561" spans="1:5" s="25" customFormat="1" x14ac:dyDescent="0.2">
      <c r="A561" s="64" t="s">
        <v>251</v>
      </c>
      <c r="B561" s="45">
        <f>SUM(B562:B569)</f>
        <v>60669345</v>
      </c>
      <c r="C561" s="45">
        <f t="shared" ref="C561:D561" si="95">SUM(C562:C569)</f>
        <v>67820467</v>
      </c>
      <c r="D561" s="45">
        <f t="shared" si="95"/>
        <v>66705790</v>
      </c>
      <c r="E561" s="24">
        <f t="shared" si="90"/>
        <v>98.356429778049161</v>
      </c>
    </row>
    <row r="562" spans="1:5" x14ac:dyDescent="0.2">
      <c r="A562" s="3" t="s">
        <v>161</v>
      </c>
      <c r="B562" s="42">
        <v>496611</v>
      </c>
      <c r="C562" s="42">
        <v>528099</v>
      </c>
      <c r="D562" s="42">
        <v>477233</v>
      </c>
      <c r="E562" s="22">
        <f t="shared" si="90"/>
        <v>90.368093861188896</v>
      </c>
    </row>
    <row r="563" spans="1:5" x14ac:dyDescent="0.2">
      <c r="A563" s="3" t="s">
        <v>66</v>
      </c>
      <c r="B563" s="42">
        <v>38678441</v>
      </c>
      <c r="C563" s="42">
        <v>42436179</v>
      </c>
      <c r="D563" s="42">
        <v>42137648</v>
      </c>
      <c r="E563" s="22">
        <f t="shared" si="90"/>
        <v>99.296517718996341</v>
      </c>
    </row>
    <row r="564" spans="1:5" x14ac:dyDescent="0.2">
      <c r="A564" s="3" t="s">
        <v>162</v>
      </c>
      <c r="B564" s="42">
        <v>177588</v>
      </c>
      <c r="C564" s="42">
        <v>164000</v>
      </c>
      <c r="D564" s="42">
        <v>153406</v>
      </c>
      <c r="E564" s="22">
        <f t="shared" si="90"/>
        <v>93.54024390243903</v>
      </c>
    </row>
    <row r="565" spans="1:5" x14ac:dyDescent="0.2">
      <c r="A565" s="3" t="s">
        <v>163</v>
      </c>
      <c r="B565" s="42">
        <v>24000</v>
      </c>
      <c r="C565" s="42">
        <v>34000</v>
      </c>
      <c r="D565" s="42">
        <v>23754</v>
      </c>
      <c r="E565" s="22">
        <f t="shared" si="90"/>
        <v>69.864705882352936</v>
      </c>
    </row>
    <row r="566" spans="1:5" x14ac:dyDescent="0.2">
      <c r="A566" s="3" t="s">
        <v>67</v>
      </c>
      <c r="B566" s="42">
        <v>28848</v>
      </c>
      <c r="C566" s="42">
        <v>28848</v>
      </c>
      <c r="D566" s="42">
        <v>15941</v>
      </c>
      <c r="E566" s="22">
        <f t="shared" si="90"/>
        <v>55.258596783139211</v>
      </c>
    </row>
    <row r="567" spans="1:5" x14ac:dyDescent="0.2">
      <c r="A567" s="3" t="s">
        <v>68</v>
      </c>
      <c r="B567" s="42">
        <v>683388</v>
      </c>
      <c r="C567" s="42">
        <v>703388</v>
      </c>
      <c r="D567" s="42">
        <v>680220</v>
      </c>
      <c r="E567" s="22">
        <f t="shared" si="90"/>
        <v>96.7062275728332</v>
      </c>
    </row>
    <row r="568" spans="1:5" x14ac:dyDescent="0.2">
      <c r="A568" s="3" t="s">
        <v>69</v>
      </c>
      <c r="B568" s="42">
        <v>16080469</v>
      </c>
      <c r="C568" s="42">
        <v>19325953</v>
      </c>
      <c r="D568" s="42">
        <v>18852243</v>
      </c>
      <c r="E568" s="22">
        <f t="shared" si="90"/>
        <v>97.548840152928022</v>
      </c>
    </row>
    <row r="569" spans="1:5" x14ac:dyDescent="0.2">
      <c r="A569" s="3" t="s">
        <v>33</v>
      </c>
      <c r="B569" s="42">
        <v>4500000</v>
      </c>
      <c r="C569" s="42">
        <v>4600000</v>
      </c>
      <c r="D569" s="42">
        <v>4365345</v>
      </c>
      <c r="E569" s="22">
        <f t="shared" si="90"/>
        <v>94.898804347826086</v>
      </c>
    </row>
    <row r="570" spans="1:5" ht="13.5" thickBot="1" x14ac:dyDescent="0.25">
      <c r="A570" s="40"/>
      <c r="B570" s="26"/>
      <c r="C570" s="26"/>
      <c r="D570" s="26"/>
      <c r="E570" s="22"/>
    </row>
    <row r="571" spans="1:5" ht="13.5" thickBot="1" x14ac:dyDescent="0.25">
      <c r="A571" s="51" t="s">
        <v>277</v>
      </c>
      <c r="B571" s="52">
        <f>SUM(B573,B580)</f>
        <v>217226565</v>
      </c>
      <c r="C571" s="52">
        <f t="shared" ref="C571:D571" si="96">SUM(C573,C580)</f>
        <v>219229726</v>
      </c>
      <c r="D571" s="52">
        <f t="shared" si="96"/>
        <v>134028087</v>
      </c>
      <c r="E571" s="34">
        <f t="shared" si="88"/>
        <v>61.135909552703637</v>
      </c>
    </row>
    <row r="572" spans="1:5" x14ac:dyDescent="0.2">
      <c r="A572" s="53"/>
      <c r="B572" s="54"/>
      <c r="C572" s="55"/>
      <c r="D572" s="55"/>
      <c r="E572" s="22"/>
    </row>
    <row r="573" spans="1:5" x14ac:dyDescent="0.2">
      <c r="A573" s="64" t="s">
        <v>252</v>
      </c>
      <c r="B573" s="45">
        <f>SUM(B574:B579)</f>
        <v>194422712</v>
      </c>
      <c r="C573" s="45">
        <f t="shared" ref="C573:D573" si="97">SUM(C574:C579)</f>
        <v>196784712</v>
      </c>
      <c r="D573" s="45">
        <f t="shared" si="97"/>
        <v>113324185</v>
      </c>
      <c r="E573" s="65">
        <f>SUM(D573)/C573*100</f>
        <v>57.587900934092886</v>
      </c>
    </row>
    <row r="574" spans="1:5" x14ac:dyDescent="0.2">
      <c r="A574" s="3" t="s">
        <v>253</v>
      </c>
      <c r="B574" s="42">
        <v>28100002</v>
      </c>
      <c r="C574" s="42">
        <v>28100002</v>
      </c>
      <c r="D574" s="42">
        <v>18733334</v>
      </c>
      <c r="E574" s="66">
        <f t="shared" ref="E574:E587" si="98">SUM(D574)/C574*100</f>
        <v>66.666664294187598</v>
      </c>
    </row>
    <row r="575" spans="1:5" x14ac:dyDescent="0.2">
      <c r="A575" s="3" t="s">
        <v>254</v>
      </c>
      <c r="B575" s="42">
        <v>21043000</v>
      </c>
      <c r="C575" s="42">
        <v>20043000</v>
      </c>
      <c r="D575" s="42">
        <v>15987612</v>
      </c>
      <c r="E575" s="66">
        <f t="shared" si="98"/>
        <v>79.766561891932341</v>
      </c>
    </row>
    <row r="576" spans="1:5" x14ac:dyDescent="0.2">
      <c r="A576" s="3" t="s">
        <v>255</v>
      </c>
      <c r="B576" s="42">
        <v>101704724</v>
      </c>
      <c r="C576" s="42">
        <v>106523724</v>
      </c>
      <c r="D576" s="42">
        <v>39594950</v>
      </c>
      <c r="E576" s="66">
        <f t="shared" si="98"/>
        <v>37.170076780267273</v>
      </c>
    </row>
    <row r="577" spans="1:5" x14ac:dyDescent="0.2">
      <c r="A577" s="3" t="s">
        <v>33</v>
      </c>
      <c r="B577" s="42">
        <v>14957000</v>
      </c>
      <c r="C577" s="42">
        <v>14500000</v>
      </c>
      <c r="D577" s="42">
        <v>14005010</v>
      </c>
      <c r="E577" s="66">
        <f t="shared" si="98"/>
        <v>96.586275862068973</v>
      </c>
    </row>
    <row r="578" spans="1:5" x14ac:dyDescent="0.2">
      <c r="A578" s="3" t="s">
        <v>256</v>
      </c>
      <c r="B578" s="42">
        <v>11178986</v>
      </c>
      <c r="C578" s="42">
        <v>11178986</v>
      </c>
      <c r="D578" s="42">
        <v>11178986</v>
      </c>
      <c r="E578" s="66">
        <f t="shared" si="98"/>
        <v>100</v>
      </c>
    </row>
    <row r="579" spans="1:5" s="25" customFormat="1" x14ac:dyDescent="0.2">
      <c r="A579" s="3" t="s">
        <v>257</v>
      </c>
      <c r="B579" s="42">
        <v>17439000</v>
      </c>
      <c r="C579" s="42">
        <v>16439000</v>
      </c>
      <c r="D579" s="42">
        <v>13824293</v>
      </c>
      <c r="E579" s="66">
        <f t="shared" si="98"/>
        <v>84.094488715858631</v>
      </c>
    </row>
    <row r="580" spans="1:5" x14ac:dyDescent="0.2">
      <c r="A580" s="64" t="s">
        <v>258</v>
      </c>
      <c r="B580" s="45">
        <f>SUM(B581:B587)</f>
        <v>22803853</v>
      </c>
      <c r="C580" s="45">
        <f>SUM(C581:C587)</f>
        <v>22445014</v>
      </c>
      <c r="D580" s="45">
        <f>SUM(D581:D587)</f>
        <v>20703902</v>
      </c>
      <c r="E580" s="65">
        <f t="shared" si="98"/>
        <v>92.242767146413897</v>
      </c>
    </row>
    <row r="581" spans="1:5" x14ac:dyDescent="0.2">
      <c r="A581" s="3" t="s">
        <v>161</v>
      </c>
      <c r="B581" s="42">
        <v>215449</v>
      </c>
      <c r="C581" s="42">
        <v>215449</v>
      </c>
      <c r="D581" s="42">
        <v>183465</v>
      </c>
      <c r="E581" s="66">
        <f t="shared" si="98"/>
        <v>85.154723391614723</v>
      </c>
    </row>
    <row r="582" spans="1:5" x14ac:dyDescent="0.2">
      <c r="A582" s="3" t="s">
        <v>66</v>
      </c>
      <c r="B582" s="42">
        <v>13018459</v>
      </c>
      <c r="C582" s="42">
        <v>10656459</v>
      </c>
      <c r="D582" s="42">
        <v>9127677</v>
      </c>
      <c r="E582" s="66">
        <f t="shared" si="98"/>
        <v>85.653940018912479</v>
      </c>
    </row>
    <row r="583" spans="1:5" x14ac:dyDescent="0.2">
      <c r="A583" s="3" t="s">
        <v>162</v>
      </c>
      <c r="B583" s="42">
        <v>49560</v>
      </c>
      <c r="C583" s="42">
        <v>69560</v>
      </c>
      <c r="D583" s="42">
        <v>55820</v>
      </c>
      <c r="E583" s="66">
        <f t="shared" si="98"/>
        <v>80.247268545140884</v>
      </c>
    </row>
    <row r="584" spans="1:5" x14ac:dyDescent="0.2">
      <c r="A584" s="3" t="s">
        <v>163</v>
      </c>
      <c r="B584" s="42">
        <v>9000</v>
      </c>
      <c r="C584" s="42">
        <v>9000</v>
      </c>
      <c r="D584" s="42">
        <v>3582</v>
      </c>
      <c r="E584" s="66">
        <f t="shared" si="98"/>
        <v>39.800000000000004</v>
      </c>
    </row>
    <row r="585" spans="1:5" s="25" customFormat="1" x14ac:dyDescent="0.2">
      <c r="A585" s="3" t="s">
        <v>67</v>
      </c>
      <c r="B585" s="42">
        <v>12000</v>
      </c>
      <c r="C585" s="42">
        <v>12000</v>
      </c>
      <c r="D585" s="42">
        <v>2734</v>
      </c>
      <c r="E585" s="66">
        <f t="shared" si="98"/>
        <v>22.783333333333331</v>
      </c>
    </row>
    <row r="586" spans="1:5" x14ac:dyDescent="0.2">
      <c r="A586" s="3" t="s">
        <v>68</v>
      </c>
      <c r="B586" s="42">
        <v>276000</v>
      </c>
      <c r="C586" s="42">
        <v>276000</v>
      </c>
      <c r="D586" s="42">
        <v>226462</v>
      </c>
      <c r="E586" s="66">
        <f t="shared" si="98"/>
        <v>82.051449275362316</v>
      </c>
    </row>
    <row r="587" spans="1:5" x14ac:dyDescent="0.2">
      <c r="A587" s="3" t="s">
        <v>69</v>
      </c>
      <c r="B587" s="42">
        <v>9223385</v>
      </c>
      <c r="C587" s="42">
        <v>11206546</v>
      </c>
      <c r="D587" s="42">
        <v>11104162</v>
      </c>
      <c r="E587" s="66">
        <f t="shared" si="98"/>
        <v>99.086391114621748</v>
      </c>
    </row>
    <row r="588" spans="1:5" ht="13.5" thickBot="1" x14ac:dyDescent="0.25">
      <c r="A588" s="3"/>
      <c r="B588" s="41"/>
      <c r="C588" s="42"/>
      <c r="D588" s="42"/>
      <c r="E588" s="22"/>
    </row>
    <row r="589" spans="1:5" ht="13.5" thickBot="1" x14ac:dyDescent="0.25">
      <c r="A589" s="56" t="s">
        <v>278</v>
      </c>
      <c r="B589" s="52">
        <f>SUM(B591,B594)</f>
        <v>56708186</v>
      </c>
      <c r="C589" s="52">
        <f t="shared" ref="C589:D589" si="99">SUM(C591,C594)</f>
        <v>57718698</v>
      </c>
      <c r="D589" s="52">
        <f t="shared" si="99"/>
        <v>30788458</v>
      </c>
      <c r="E589" s="34">
        <f t="shared" ref="E589:E630" si="100">SUM(D589)/C589*100</f>
        <v>53.342260076621962</v>
      </c>
    </row>
    <row r="590" spans="1:5" x14ac:dyDescent="0.2">
      <c r="A590" s="57"/>
      <c r="B590" s="54"/>
      <c r="C590" s="55"/>
      <c r="D590" s="55"/>
      <c r="E590" s="24"/>
    </row>
    <row r="591" spans="1:5" s="25" customFormat="1" x14ac:dyDescent="0.2">
      <c r="A591" s="64" t="s">
        <v>230</v>
      </c>
      <c r="B591" s="45">
        <f>SUM(B592:B593)</f>
        <v>28233000</v>
      </c>
      <c r="C591" s="45">
        <f t="shared" ref="C591:D591" si="101">SUM(C592:C593)</f>
        <v>27653000</v>
      </c>
      <c r="D591" s="45">
        <f t="shared" si="101"/>
        <v>8492681</v>
      </c>
      <c r="E591" s="24">
        <f>SUM(D591)/C591*100</f>
        <v>30.711608143781866</v>
      </c>
    </row>
    <row r="592" spans="1:5" x14ac:dyDescent="0.2">
      <c r="A592" s="3" t="s">
        <v>259</v>
      </c>
      <c r="B592" s="42">
        <v>10383000</v>
      </c>
      <c r="C592" s="42">
        <v>9803000</v>
      </c>
      <c r="D592" s="42">
        <v>4216728</v>
      </c>
      <c r="E592" s="22">
        <f t="shared" ref="E592:E602" si="102">SUM(D592)/C592*100</f>
        <v>43.014668978884011</v>
      </c>
    </row>
    <row r="593" spans="1:5" x14ac:dyDescent="0.2">
      <c r="A593" s="3" t="s">
        <v>260</v>
      </c>
      <c r="B593" s="42">
        <v>17850000</v>
      </c>
      <c r="C593" s="42">
        <v>17850000</v>
      </c>
      <c r="D593" s="42">
        <v>4275953</v>
      </c>
      <c r="E593" s="22">
        <f t="shared" si="102"/>
        <v>23.954918767507003</v>
      </c>
    </row>
    <row r="594" spans="1:5" s="25" customFormat="1" x14ac:dyDescent="0.2">
      <c r="A594" s="64" t="s">
        <v>261</v>
      </c>
      <c r="B594" s="45">
        <f>SUM(B595:B602)</f>
        <v>28475186</v>
      </c>
      <c r="C594" s="45">
        <f t="shared" ref="C594:D594" si="103">SUM(C595:C602)</f>
        <v>30065698</v>
      </c>
      <c r="D594" s="45">
        <f t="shared" si="103"/>
        <v>22295777</v>
      </c>
      <c r="E594" s="24">
        <f t="shared" si="102"/>
        <v>74.156858091237396</v>
      </c>
    </row>
    <row r="595" spans="1:5" x14ac:dyDescent="0.2">
      <c r="A595" s="3" t="s">
        <v>161</v>
      </c>
      <c r="B595" s="42">
        <v>191924</v>
      </c>
      <c r="C595" s="42">
        <v>275436</v>
      </c>
      <c r="D595" s="42">
        <v>245027</v>
      </c>
      <c r="E595" s="22">
        <f t="shared" si="102"/>
        <v>88.959685734617111</v>
      </c>
    </row>
    <row r="596" spans="1:5" x14ac:dyDescent="0.2">
      <c r="A596" s="3" t="s">
        <v>66</v>
      </c>
      <c r="B596" s="42">
        <v>19000000</v>
      </c>
      <c r="C596" s="42">
        <v>19000000</v>
      </c>
      <c r="D596" s="42">
        <v>13831318</v>
      </c>
      <c r="E596" s="22">
        <f t="shared" si="102"/>
        <v>72.796410526315796</v>
      </c>
    </row>
    <row r="597" spans="1:5" x14ac:dyDescent="0.2">
      <c r="A597" s="3" t="s">
        <v>162</v>
      </c>
      <c r="B597" s="42">
        <v>46548</v>
      </c>
      <c r="C597" s="42">
        <v>133548</v>
      </c>
      <c r="D597" s="42">
        <v>96926</v>
      </c>
      <c r="E597" s="22">
        <f t="shared" si="102"/>
        <v>72.577649983526527</v>
      </c>
    </row>
    <row r="598" spans="1:5" x14ac:dyDescent="0.2">
      <c r="A598" s="3" t="s">
        <v>163</v>
      </c>
      <c r="B598" s="42">
        <v>6000</v>
      </c>
      <c r="C598" s="42">
        <v>6000</v>
      </c>
      <c r="D598" s="42">
        <v>4038</v>
      </c>
      <c r="E598" s="22">
        <f t="shared" si="102"/>
        <v>67.300000000000011</v>
      </c>
    </row>
    <row r="599" spans="1:5" x14ac:dyDescent="0.2">
      <c r="A599" s="3" t="s">
        <v>67</v>
      </c>
      <c r="B599" s="42">
        <v>19752</v>
      </c>
      <c r="C599" s="42">
        <v>19752</v>
      </c>
      <c r="D599" s="42">
        <v>9554</v>
      </c>
      <c r="E599" s="22">
        <f t="shared" si="102"/>
        <v>48.369785338193601</v>
      </c>
    </row>
    <row r="600" spans="1:5" x14ac:dyDescent="0.2">
      <c r="A600" s="3" t="s">
        <v>68</v>
      </c>
      <c r="B600" s="42">
        <v>214620</v>
      </c>
      <c r="C600" s="42">
        <v>234620</v>
      </c>
      <c r="D600" s="42">
        <v>213485</v>
      </c>
      <c r="E600" s="22">
        <f t="shared" si="102"/>
        <v>90.991816554428439</v>
      </c>
    </row>
    <row r="601" spans="1:5" x14ac:dyDescent="0.2">
      <c r="A601" s="3" t="s">
        <v>69</v>
      </c>
      <c r="B601" s="42">
        <v>6996342</v>
      </c>
      <c r="C601" s="42">
        <v>8396342</v>
      </c>
      <c r="D601" s="42">
        <v>7273231</v>
      </c>
      <c r="E601" s="22">
        <f t="shared" si="102"/>
        <v>86.623805938347914</v>
      </c>
    </row>
    <row r="602" spans="1:5" x14ac:dyDescent="0.2">
      <c r="A602" s="3" t="s">
        <v>33</v>
      </c>
      <c r="B602" s="42">
        <v>2000000</v>
      </c>
      <c r="C602" s="42">
        <v>2000000</v>
      </c>
      <c r="D602" s="42">
        <v>622198</v>
      </c>
      <c r="E602" s="22">
        <f t="shared" si="102"/>
        <v>31.109900000000003</v>
      </c>
    </row>
    <row r="603" spans="1:5" s="25" customFormat="1" ht="13.5" thickBot="1" x14ac:dyDescent="0.25">
      <c r="A603" s="75"/>
      <c r="B603" s="44"/>
      <c r="C603" s="45"/>
      <c r="D603" s="45"/>
      <c r="E603" s="24"/>
    </row>
    <row r="604" spans="1:5" ht="13.5" thickBot="1" x14ac:dyDescent="0.25">
      <c r="A604" s="56" t="s">
        <v>279</v>
      </c>
      <c r="B604" s="58">
        <f>SUM(B606,B608,B613,B615,B618,B620,B622,B624)</f>
        <v>7280938237</v>
      </c>
      <c r="C604" s="58">
        <f t="shared" ref="C604:D604" si="104">SUM(C606,C608,C613,C615,C618,C620,C622,C624)</f>
        <v>18621966350</v>
      </c>
      <c r="D604" s="58">
        <f t="shared" si="104"/>
        <v>17078353909</v>
      </c>
      <c r="E604" s="34">
        <f t="shared" si="100"/>
        <v>91.710797818083265</v>
      </c>
    </row>
    <row r="605" spans="1:5" x14ac:dyDescent="0.2">
      <c r="A605" s="59"/>
      <c r="B605" s="6"/>
      <c r="C605" s="7"/>
      <c r="D605" s="7"/>
      <c r="E605" s="22"/>
    </row>
    <row r="606" spans="1:5" s="25" customFormat="1" x14ac:dyDescent="0.2">
      <c r="A606" s="73" t="s">
        <v>122</v>
      </c>
      <c r="B606" s="74">
        <f>SUM(B607)</f>
        <v>1527097593</v>
      </c>
      <c r="C606" s="74">
        <f t="shared" ref="C606:D606" si="105">SUM(C607)</f>
        <v>12132517111</v>
      </c>
      <c r="D606" s="74">
        <f t="shared" si="105"/>
        <v>12132517111</v>
      </c>
      <c r="E606" s="24">
        <f>SUM(D606)/C606*100</f>
        <v>100</v>
      </c>
    </row>
    <row r="607" spans="1:5" x14ac:dyDescent="0.2">
      <c r="A607" s="3" t="s">
        <v>440</v>
      </c>
      <c r="B607" s="42">
        <v>1527097593</v>
      </c>
      <c r="C607" s="42">
        <v>12132517111</v>
      </c>
      <c r="D607" s="42">
        <v>12132517111</v>
      </c>
      <c r="E607" s="22">
        <f t="shared" ref="E607:E628" si="106">SUM(D607)/C607*100</f>
        <v>100</v>
      </c>
    </row>
    <row r="608" spans="1:5" s="25" customFormat="1" x14ac:dyDescent="0.2">
      <c r="A608" s="64" t="s">
        <v>224</v>
      </c>
      <c r="B608" s="74">
        <f>SUM(B609:B612)</f>
        <v>3705946788</v>
      </c>
      <c r="C608" s="74">
        <f t="shared" ref="C608:D608" si="107">SUM(C609:C612)</f>
        <v>3987946788</v>
      </c>
      <c r="D608" s="74">
        <f t="shared" si="107"/>
        <v>3617329853</v>
      </c>
      <c r="E608" s="24">
        <f t="shared" si="106"/>
        <v>90.706572712674827</v>
      </c>
    </row>
    <row r="609" spans="1:8" ht="25.5" x14ac:dyDescent="0.2">
      <c r="A609" s="3" t="s">
        <v>441</v>
      </c>
      <c r="B609" s="42">
        <v>150000000</v>
      </c>
      <c r="C609" s="42">
        <v>150000000</v>
      </c>
      <c r="D609" s="42">
        <v>3090241</v>
      </c>
      <c r="E609" s="22">
        <f t="shared" si="106"/>
        <v>2.060160666666667</v>
      </c>
    </row>
    <row r="610" spans="1:8" ht="25.5" x14ac:dyDescent="0.2">
      <c r="A610" s="3" t="s">
        <v>442</v>
      </c>
      <c r="B610" s="42">
        <v>50000000</v>
      </c>
      <c r="C610" s="42">
        <v>50000000</v>
      </c>
      <c r="D610" s="42">
        <v>0</v>
      </c>
      <c r="E610" s="22">
        <f t="shared" si="106"/>
        <v>0</v>
      </c>
    </row>
    <row r="611" spans="1:8" x14ac:dyDescent="0.2">
      <c r="A611" s="3" t="s">
        <v>443</v>
      </c>
      <c r="B611" s="42">
        <v>3155946788</v>
      </c>
      <c r="C611" s="42">
        <v>3437946788</v>
      </c>
      <c r="D611" s="42">
        <v>3437946788</v>
      </c>
      <c r="E611" s="22">
        <f t="shared" si="106"/>
        <v>100</v>
      </c>
    </row>
    <row r="612" spans="1:8" x14ac:dyDescent="0.2">
      <c r="A612" s="3" t="s">
        <v>444</v>
      </c>
      <c r="B612" s="42">
        <v>350000000</v>
      </c>
      <c r="C612" s="42">
        <v>350000000</v>
      </c>
      <c r="D612" s="42">
        <v>176292824</v>
      </c>
      <c r="E612" s="22">
        <f t="shared" si="106"/>
        <v>50.369378285714284</v>
      </c>
    </row>
    <row r="613" spans="1:8" s="25" customFormat="1" x14ac:dyDescent="0.2">
      <c r="A613" s="64" t="s">
        <v>243</v>
      </c>
      <c r="B613" s="74">
        <f>SUM(B614)</f>
        <v>6760000</v>
      </c>
      <c r="C613" s="74">
        <f t="shared" ref="C613:D613" si="108">SUM(C614)</f>
        <v>6760000</v>
      </c>
      <c r="D613" s="74">
        <f t="shared" si="108"/>
        <v>3161287</v>
      </c>
      <c r="E613" s="24">
        <f t="shared" si="106"/>
        <v>46.764600591715975</v>
      </c>
    </row>
    <row r="614" spans="1:8" ht="25.5" x14ac:dyDescent="0.2">
      <c r="A614" s="3" t="s">
        <v>449</v>
      </c>
      <c r="B614" s="42">
        <v>6760000</v>
      </c>
      <c r="C614" s="42">
        <v>6760000</v>
      </c>
      <c r="D614" s="42">
        <v>3161287</v>
      </c>
      <c r="E614" s="22">
        <f t="shared" si="106"/>
        <v>46.764600591715975</v>
      </c>
    </row>
    <row r="615" spans="1:8" s="25" customFormat="1" x14ac:dyDescent="0.2">
      <c r="A615" s="64" t="s">
        <v>232</v>
      </c>
      <c r="B615" s="74">
        <f>SUM(B616:B617)</f>
        <v>1246000000</v>
      </c>
      <c r="C615" s="74">
        <f t="shared" ref="C615:D615" si="109">SUM(C616:C617)</f>
        <v>1246000000</v>
      </c>
      <c r="D615" s="74">
        <f t="shared" si="109"/>
        <v>461292200</v>
      </c>
      <c r="E615" s="24">
        <f t="shared" si="106"/>
        <v>37.021845906902087</v>
      </c>
    </row>
    <row r="616" spans="1:8" x14ac:dyDescent="0.2">
      <c r="A616" s="3" t="s">
        <v>450</v>
      </c>
      <c r="B616" s="42">
        <v>300000000</v>
      </c>
      <c r="C616" s="42">
        <v>300000000</v>
      </c>
      <c r="D616" s="42">
        <v>300000000</v>
      </c>
      <c r="E616" s="22">
        <f t="shared" si="106"/>
        <v>100</v>
      </c>
    </row>
    <row r="617" spans="1:8" s="25" customFormat="1" x14ac:dyDescent="0.2">
      <c r="A617" s="3" t="s">
        <v>451</v>
      </c>
      <c r="B617" s="42">
        <v>946000000</v>
      </c>
      <c r="C617" s="42">
        <v>946000000</v>
      </c>
      <c r="D617" s="42">
        <v>161292200</v>
      </c>
      <c r="E617" s="22">
        <f t="shared" si="106"/>
        <v>17.049915433403807</v>
      </c>
    </row>
    <row r="618" spans="1:8" s="25" customFormat="1" x14ac:dyDescent="0.2">
      <c r="A618" s="64" t="s">
        <v>132</v>
      </c>
      <c r="B618" s="74">
        <f>SUM(B619)</f>
        <v>334000000</v>
      </c>
      <c r="C618" s="74">
        <f t="shared" ref="C618:D618" si="110">SUM(C619)</f>
        <v>734000000</v>
      </c>
      <c r="D618" s="74">
        <f t="shared" si="110"/>
        <v>734000000</v>
      </c>
      <c r="E618" s="24">
        <f t="shared" si="106"/>
        <v>100</v>
      </c>
    </row>
    <row r="619" spans="1:8" s="25" customFormat="1" x14ac:dyDescent="0.2">
      <c r="A619" s="3" t="s">
        <v>452</v>
      </c>
      <c r="B619" s="42">
        <v>334000000</v>
      </c>
      <c r="C619" s="42">
        <v>734000000</v>
      </c>
      <c r="D619" s="42">
        <v>734000000</v>
      </c>
      <c r="E619" s="22">
        <f t="shared" si="106"/>
        <v>100</v>
      </c>
    </row>
    <row r="620" spans="1:8" s="25" customFormat="1" x14ac:dyDescent="0.2">
      <c r="A620" s="64" t="s">
        <v>115</v>
      </c>
      <c r="B620" s="74">
        <f>SUM(B621)</f>
        <v>120400000</v>
      </c>
      <c r="C620" s="74">
        <f t="shared" ref="C620:D620" si="111">SUM(C621)</f>
        <v>174008595</v>
      </c>
      <c r="D620" s="74">
        <f t="shared" si="111"/>
        <v>120000000</v>
      </c>
      <c r="E620" s="24">
        <f t="shared" si="106"/>
        <v>68.962110750908607</v>
      </c>
    </row>
    <row r="621" spans="1:8" x14ac:dyDescent="0.2">
      <c r="A621" s="3" t="s">
        <v>453</v>
      </c>
      <c r="B621" s="42">
        <v>120400000</v>
      </c>
      <c r="C621" s="42">
        <v>174008595</v>
      </c>
      <c r="D621" s="42">
        <v>120000000</v>
      </c>
      <c r="E621" s="22">
        <f t="shared" si="106"/>
        <v>68.962110750908607</v>
      </c>
    </row>
    <row r="622" spans="1:8" s="25" customFormat="1" x14ac:dyDescent="0.2">
      <c r="A622" s="64" t="s">
        <v>65</v>
      </c>
      <c r="B622" s="74">
        <f>SUM(B623)</f>
        <v>16000000</v>
      </c>
      <c r="C622" s="74">
        <f t="shared" ref="C622:D622" si="112">SUM(C623)</f>
        <v>16000000</v>
      </c>
      <c r="D622" s="74">
        <f t="shared" si="112"/>
        <v>10053458</v>
      </c>
      <c r="E622" s="24">
        <f t="shared" si="106"/>
        <v>62.834112499999996</v>
      </c>
    </row>
    <row r="623" spans="1:8" s="25" customFormat="1" x14ac:dyDescent="0.2">
      <c r="A623" s="3" t="s">
        <v>454</v>
      </c>
      <c r="B623" s="42">
        <v>16000000</v>
      </c>
      <c r="C623" s="42">
        <v>16000000</v>
      </c>
      <c r="D623" s="42">
        <v>10053458</v>
      </c>
      <c r="E623" s="22">
        <f t="shared" si="106"/>
        <v>62.834112499999996</v>
      </c>
      <c r="H623" s="39"/>
    </row>
    <row r="624" spans="1:8" s="25" customFormat="1" x14ac:dyDescent="0.2">
      <c r="A624" s="64" t="s">
        <v>210</v>
      </c>
      <c r="B624" s="74">
        <f>SUM(B625:B628)</f>
        <v>324733856</v>
      </c>
      <c r="C624" s="74">
        <f t="shared" ref="C624:D624" si="113">SUM(C625:C628)</f>
        <v>324733856</v>
      </c>
      <c r="D624" s="74">
        <f t="shared" si="113"/>
        <v>0</v>
      </c>
      <c r="E624" s="24">
        <f t="shared" si="106"/>
        <v>0</v>
      </c>
    </row>
    <row r="625" spans="1:8" x14ac:dyDescent="0.2">
      <c r="A625" s="3" t="s">
        <v>445</v>
      </c>
      <c r="B625" s="42">
        <v>302933856</v>
      </c>
      <c r="C625" s="42">
        <v>302933856</v>
      </c>
      <c r="D625" s="72">
        <v>0</v>
      </c>
      <c r="E625" s="22">
        <f t="shared" si="106"/>
        <v>0</v>
      </c>
    </row>
    <row r="626" spans="1:8" s="25" customFormat="1" x14ac:dyDescent="0.2">
      <c r="A626" s="3" t="s">
        <v>446</v>
      </c>
      <c r="B626" s="42">
        <v>15000000</v>
      </c>
      <c r="C626" s="42">
        <v>15000000</v>
      </c>
      <c r="D626" s="72">
        <v>0</v>
      </c>
      <c r="E626" s="22">
        <f t="shared" si="106"/>
        <v>0</v>
      </c>
      <c r="H626" s="60"/>
    </row>
    <row r="627" spans="1:8" x14ac:dyDescent="0.2">
      <c r="A627" s="3" t="s">
        <v>447</v>
      </c>
      <c r="B627" s="42">
        <v>4200000</v>
      </c>
      <c r="C627" s="42">
        <v>4200000</v>
      </c>
      <c r="D627" s="72">
        <v>0</v>
      </c>
      <c r="E627" s="22">
        <f t="shared" si="106"/>
        <v>0</v>
      </c>
    </row>
    <row r="628" spans="1:8" s="25" customFormat="1" x14ac:dyDescent="0.2">
      <c r="A628" s="3" t="s">
        <v>448</v>
      </c>
      <c r="B628" s="42">
        <v>2600000</v>
      </c>
      <c r="C628" s="42">
        <v>2600000</v>
      </c>
      <c r="D628" s="72">
        <v>0</v>
      </c>
      <c r="E628" s="22">
        <f t="shared" si="106"/>
        <v>0</v>
      </c>
      <c r="H628" s="39"/>
    </row>
    <row r="629" spans="1:8" ht="13.5" thickBot="1" x14ac:dyDescent="0.25">
      <c r="A629" s="46"/>
      <c r="B629" s="42"/>
      <c r="C629" s="42"/>
      <c r="D629" s="42"/>
      <c r="E629" s="22"/>
    </row>
    <row r="630" spans="1:8" ht="13.5" thickBot="1" x14ac:dyDescent="0.25">
      <c r="A630" s="62" t="s">
        <v>280</v>
      </c>
      <c r="B630" s="58">
        <f>SUM(B8,B166,B273,B331,B392,B440,B497,B543,B571,B589,B604)</f>
        <v>755061061679</v>
      </c>
      <c r="C630" s="58">
        <f>SUM(C604,C589,C571,C543,C497,C440,C392,C331,C273,C166,C8)</f>
        <v>802304517328</v>
      </c>
      <c r="D630" s="58">
        <f>SUM(D604,D589,D571,D543,D497,D440,D392,D331,D273,D166,D8)</f>
        <v>777830510693</v>
      </c>
      <c r="E630" s="34">
        <f t="shared" si="100"/>
        <v>96.949536478180576</v>
      </c>
      <c r="H630" s="63"/>
    </row>
    <row r="631" spans="1:8" x14ac:dyDescent="0.2">
      <c r="B631" s="61"/>
    </row>
    <row r="632" spans="1:8" x14ac:dyDescent="0.2">
      <c r="B632" s="61"/>
    </row>
    <row r="633" spans="1:8" x14ac:dyDescent="0.2">
      <c r="H633" s="28"/>
    </row>
    <row r="634" spans="1:8" x14ac:dyDescent="0.2">
      <c r="H634" s="28"/>
    </row>
  </sheetData>
  <mergeCells count="6">
    <mergeCell ref="B2:E2"/>
    <mergeCell ref="A3:A5"/>
    <mergeCell ref="B3:B5"/>
    <mergeCell ref="C3:C5"/>
    <mergeCell ref="D3:D5"/>
    <mergeCell ref="E3:E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Prog e Ações BPS 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Valente Chaves</dc:creator>
  <cp:lastModifiedBy>Patricia Silva de Oliveira</cp:lastModifiedBy>
  <dcterms:created xsi:type="dcterms:W3CDTF">2015-05-07T16:54:39Z</dcterms:created>
  <dcterms:modified xsi:type="dcterms:W3CDTF">2017-05-23T13:56:10Z</dcterms:modified>
</cp:coreProperties>
</file>