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19425" windowHeight="10305"/>
  </bookViews>
  <sheets>
    <sheet name="Tabela 10 e 11" sheetId="23" r:id="rId1"/>
    <sheet name="Tabela 12" sheetId="25" r:id="rId2"/>
    <sheet name="Tabela 13" sheetId="27" r:id="rId3"/>
    <sheet name="Tabela 14" sheetId="28" r:id="rId4"/>
    <sheet name="Tabela 15" sheetId="30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___________OUT98" localSheetId="1" hidden="1">{#N/A,#N/A,TRUE,"Serviços"}</definedName>
    <definedName name="____________OUT98" localSheetId="2" hidden="1">{#N/A,#N/A,TRUE,"Serviços"}</definedName>
    <definedName name="____________OUT98" hidden="1">{#N/A,#N/A,TRUE,"Serviços"}</definedName>
    <definedName name="___________OUT98" localSheetId="1" hidden="1">{#N/A,#N/A,TRUE,"Serviços"}</definedName>
    <definedName name="___________OUT98" localSheetId="2" hidden="1">{#N/A,#N/A,TRUE,"Serviços"}</definedName>
    <definedName name="___________OUT98" hidden="1">{#N/A,#N/A,TRUE,"Serviços"}</definedName>
    <definedName name="__________OUT98" localSheetId="1" hidden="1">{#N/A,#N/A,TRUE,"Serviços"}</definedName>
    <definedName name="__________OUT98" localSheetId="2" hidden="1">{#N/A,#N/A,TRUE,"Serviços"}</definedName>
    <definedName name="__________OUT98" hidden="1">{#N/A,#N/A,TRUE,"Serviços"}</definedName>
    <definedName name="_________OUT98" localSheetId="1" hidden="1">{#N/A,#N/A,TRUE,"Serviços"}</definedName>
    <definedName name="_________OUT98" localSheetId="2" hidden="1">{#N/A,#N/A,TRUE,"Serviços"}</definedName>
    <definedName name="_________OUT98" hidden="1">{#N/A,#N/A,TRUE,"Serviços"}</definedName>
    <definedName name="_________x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_____x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___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____JAN0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___JAN0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_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___OUT98" localSheetId="1" hidden="1">{#N/A,#N/A,TRUE,"Serviços"}</definedName>
    <definedName name="________OUT98" localSheetId="2" hidden="1">{#N/A,#N/A,TRUE,"Serviços"}</definedName>
    <definedName name="________OUT98" hidden="1">{#N/A,#N/A,TRUE,"Serviços"}</definedName>
    <definedName name="_______OUT98" localSheetId="1" hidden="1">{#N/A,#N/A,TRUE,"Serviços"}</definedName>
    <definedName name="_______OUT98" localSheetId="2" hidden="1">{#N/A,#N/A,TRUE,"Serviços"}</definedName>
    <definedName name="_______OUT98" hidden="1">{#N/A,#N/A,TRUE,"Serviços"}</definedName>
    <definedName name="_______x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___x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_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__JAN0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_JAN0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_OUT98" localSheetId="1" hidden="1">{#N/A,#N/A,TRUE,"Serviços"}</definedName>
    <definedName name="______OUT98" localSheetId="2" hidden="1">{#N/A,#N/A,TRUE,"Serviços"}</definedName>
    <definedName name="______OUT98" hidden="1">{#N/A,#N/A,TRUE,"Serviços"}</definedName>
    <definedName name="_____ago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___ago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___ago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___JAN0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1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1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1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JAN02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OUT98" localSheetId="1" hidden="1">{#N/A,#N/A,TRUE,"Serviços"}</definedName>
    <definedName name="_____OUT98" localSheetId="2" hidden="1">{#N/A,#N/A,TRUE,"Serviços"}</definedName>
    <definedName name="_____OUT98" hidden="1">{#N/A,#N/A,TRUE,"Serviços"}</definedName>
    <definedName name="_____p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p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p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_x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_x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adm1" localSheetId="1" hidden="1">{"'Índice'!$A$1:$K$49"}</definedName>
    <definedName name="____adm1" localSheetId="2" hidden="1">{"'Índice'!$A$1:$K$49"}</definedName>
    <definedName name="____adm1" hidden="1">{"'Índice'!$A$1:$K$49"}</definedName>
    <definedName name="____adm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adm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adm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ago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__ago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__ago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__JAN0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JAN0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_OUT98" localSheetId="1" hidden="1">{#N/A,#N/A,TRUE,"Serviços"}</definedName>
    <definedName name="____OUT98" localSheetId="2" hidden="1">{#N/A,#N/A,TRUE,"Serviços"}</definedName>
    <definedName name="____OUT98" hidden="1">{#N/A,#N/A,TRUE,"Serviços"}</definedName>
    <definedName name="____x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_x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ACC2" hidden="1">'[1]DIF FAT FEV 01'!$X$13:$Y$40</definedName>
    <definedName name="___adm1" localSheetId="1" hidden="1">{"'Índice'!$A$1:$K$49"}</definedName>
    <definedName name="___adm1" localSheetId="2" hidden="1">{"'Índice'!$A$1:$K$49"}</definedName>
    <definedName name="___adm1" hidden="1">{"'Índice'!$A$1:$K$49"}</definedName>
    <definedName name="___adm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adm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adm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ago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_ago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_ago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_dem2" localSheetId="1" hidden="1">{"cash",#N/A,FALSE,"cash";"historico",#N/A,FALSE,"historico"}</definedName>
    <definedName name="___dem2" localSheetId="2" hidden="1">{"cash",#N/A,FALSE,"cash";"historico",#N/A,FALSE,"historico"}</definedName>
    <definedName name="___dem2" hidden="1">{"cash",#N/A,FALSE,"cash";"historico",#N/A,FALSE,"historico"}</definedName>
    <definedName name="___JAN0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1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JAN02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_OUT98" localSheetId="1" hidden="1">{#N/A,#N/A,TRUE,"Serviços"}</definedName>
    <definedName name="___OUT98" localSheetId="2" hidden="1">{#N/A,#N/A,TRUE,"Serviços"}</definedName>
    <definedName name="___OUT98" hidden="1">{#N/A,#N/A,TRUE,"Serviços"}</definedName>
    <definedName name="___thinkcellPDLM4DZHWAPEPH5A6BCJ66VLSE" hidden="1">#REF!</definedName>
    <definedName name="___x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1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_x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123Graph_AGRAFICO1" hidden="1">[2]Pef!#REF!</definedName>
    <definedName name="__123Graph_AGraph10" hidden="1">[3]aux!$I$24:$M$24</definedName>
    <definedName name="__123Graph_AGraph11" hidden="1">[3]aux!$I$26:$M$26</definedName>
    <definedName name="__123Graph_AGraph12" hidden="1">[3]aux!$I$28:$M$28</definedName>
    <definedName name="__123Graph_AGraph2" hidden="1">[3]aux!$I$8:$M$8</definedName>
    <definedName name="__123Graph_AGraph3" hidden="1">[3]aux!$I$10:$M$10</definedName>
    <definedName name="__123Graph_AGraph4" hidden="1">[3]aux!$I$12:$M$12</definedName>
    <definedName name="__123Graph_AGraph5" hidden="1">[3]aux!$I$14:$M$14</definedName>
    <definedName name="__123Graph_AGraph6" hidden="1">[3]aux!$I$16:$M$16</definedName>
    <definedName name="__123Graph_AGraph7" hidden="1">[3]aux!$I$18:$M$18</definedName>
    <definedName name="__123Graph_AGraph8" hidden="1">[3]aux!$I$20:$M$20</definedName>
    <definedName name="__123Graph_AGraph9" hidden="1">[3]aux!$I$22:$M$22</definedName>
    <definedName name="__123Graph_ASIDECO" hidden="1">#REF!</definedName>
    <definedName name="__123Graph_BGraph10" hidden="1">[3]aux!$B$24:$F$24</definedName>
    <definedName name="__123Graph_BGraph11" hidden="1">[3]aux!$B$26:$F$26</definedName>
    <definedName name="__123Graph_BGraph12" hidden="1">[3]aux!$B$28:$F$28</definedName>
    <definedName name="__123Graph_BGraph2" hidden="1">[3]aux!$B$8:$F$8</definedName>
    <definedName name="__123Graph_BGraph3" hidden="1">[3]aux!$B$10:$F$10</definedName>
    <definedName name="__123Graph_BGraph4" hidden="1">[3]aux!$B$12:$F$12</definedName>
    <definedName name="__123Graph_BGraph5" hidden="1">[3]aux!$B$14:$F$14</definedName>
    <definedName name="__123Graph_BGraph6" hidden="1">[3]aux!$B$16:$F$16</definedName>
    <definedName name="__123Graph_BGraph7" hidden="1">[3]aux!$B$18:$F$18</definedName>
    <definedName name="__123Graph_BGraph8" hidden="1">[3]aux!$B$20:$F$20</definedName>
    <definedName name="__123Graph_BGraph9" hidden="1">[3]aux!$B$22:$F$22</definedName>
    <definedName name="__123Graph_BSIDECO" hidden="1">#REF!</definedName>
    <definedName name="__123Graph_CSIDECO" hidden="1">#REF!</definedName>
    <definedName name="__123Graph_D" hidden="1">[4]Assum!$E$12:$E$19</definedName>
    <definedName name="__123Graph_E" hidden="1">[4]Assum!$F$12:$F$19</definedName>
    <definedName name="__123Graph_XGraph10" hidden="1">[3]aux!$B$25:$F$25</definedName>
    <definedName name="__123Graph_XGraph11" hidden="1">[3]aux!$B$27:$F$27</definedName>
    <definedName name="__123Graph_XGraph12" hidden="1">[3]aux!$B$29:$F$29</definedName>
    <definedName name="__123Graph_XGraph2" hidden="1">[3]aux!$B$9:$F$9</definedName>
    <definedName name="__123Graph_XGraph3" hidden="1">[3]aux!$B$11:$F$11</definedName>
    <definedName name="__123Graph_XGraph4" hidden="1">[3]aux!$B$13:$F$13</definedName>
    <definedName name="__123Graph_XGraph5" hidden="1">[3]aux!$B$15:$F$15</definedName>
    <definedName name="__123Graph_XGraph6" hidden="1">[3]aux!$B$17:$F$17</definedName>
    <definedName name="__123Graph_XGraph7" hidden="1">[3]aux!$B$19:$F$19</definedName>
    <definedName name="__123Graph_XGraph8" hidden="1">[3]aux!$B$21:$F$21</definedName>
    <definedName name="__123Graph_XGraph9" hidden="1">[3]aux!$B$23:$F$23</definedName>
    <definedName name="__123Graph_XSIDECO" hidden="1">#REF!</definedName>
    <definedName name="__adm1" localSheetId="1" hidden="1">{"'Índice'!$A$1:$K$49"}</definedName>
    <definedName name="__adm1" localSheetId="2" hidden="1">{"'Índice'!$A$1:$K$49"}</definedName>
    <definedName name="__adm1" hidden="1">{"'Índice'!$A$1:$K$49"}</definedName>
    <definedName name="__adm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adm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adm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ago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ago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_FDS_HYPERLINK_TOGGLE_STATE__" hidden="1">"ON"</definedName>
    <definedName name="__IntlFixup" hidden="1">TRUE</definedName>
    <definedName name="__JAN0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1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1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1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JAN02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_OUT98" localSheetId="1" hidden="1">{#N/A,#N/A,TRUE,"Serviços"}</definedName>
    <definedName name="__OUT98" localSheetId="2" hidden="1">{#N/A,#N/A,TRUE,"Serviços"}</definedName>
    <definedName name="__OUT98" hidden="1">{#N/A,#N/A,TRUE,"Serviços"}</definedName>
    <definedName name="__out99" localSheetId="1" hidden="1">{#N/A,#N/A,TRUE,"Serviços"}</definedName>
    <definedName name="__out99" localSheetId="2" hidden="1">{#N/A,#N/A,TRUE,"Serviços"}</definedName>
    <definedName name="__out99" hidden="1">{#N/A,#N/A,TRUE,"Serviços"}</definedName>
    <definedName name="__x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_xlfn.BAHTTEXT" hidden="1">#NAME?</definedName>
    <definedName name="_1_0_S" hidden="1">#REF!</definedName>
    <definedName name="_2_0_S" hidden="1">#REF!</definedName>
    <definedName name="_ACC2" hidden="1">#REF!</definedName>
    <definedName name="_adm1" localSheetId="1" hidden="1">{"'Índice'!$A$1:$K$49"}</definedName>
    <definedName name="_adm1" localSheetId="2" hidden="1">{"'Índice'!$A$1:$K$49"}</definedName>
    <definedName name="_adm1" hidden="1">{"'Índice'!$A$1:$K$49"}</definedName>
    <definedName name="_adm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adm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adm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ago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ago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_bdm.84D87C2383A04C829026C19F07C2EA4A.edm" hidden="1">#REF!</definedName>
    <definedName name="_bdm.D53AE69ED9E841EFBC1CE6DD976C8FC6.edm" hidden="1">#REF!</definedName>
    <definedName name="_BLA1" hidden="1">"SRVEXACT;041;marleen;0"</definedName>
    <definedName name="_DRE0700" localSheetId="1" hidden="1">{"'PXR_6500'!$A$1:$I$124"}</definedName>
    <definedName name="_DRE0700" localSheetId="2" hidden="1">{"'PXR_6500'!$A$1:$I$124"}</definedName>
    <definedName name="_DRE0700" hidden="1">{"'PXR_6500'!$A$1:$I$124"}</definedName>
    <definedName name="_fil3" hidden="1">#REF!</definedName>
    <definedName name="_fil31" hidden="1">#REF!</definedName>
    <definedName name="_fil4" hidden="1">#REF!</definedName>
    <definedName name="_Fill" hidden="1">'[5]PL1 Custos Adm. Central'!$A$647:$A$727</definedName>
    <definedName name="_fill2" hidden="1">#REF!</definedName>
    <definedName name="_xlnm._FilterDatabase" hidden="1">#REF!</definedName>
    <definedName name="_g7" localSheetId="1" hidden="1">{#N/A,#N/A,FALSE,"model"}</definedName>
    <definedName name="_g7" localSheetId="2" hidden="1">{#N/A,#N/A,FALSE,"model"}</definedName>
    <definedName name="_g7" hidden="1">{#N/A,#N/A,FALSE,"model"}</definedName>
    <definedName name="_go8" localSheetId="1" hidden="1">{#N/A,#N/A,FALSE,"model"}</definedName>
    <definedName name="_go8" localSheetId="2" hidden="1">{#N/A,#N/A,FALSE,"model"}</definedName>
    <definedName name="_go8" hidden="1">{#N/A,#N/A,FALSE,"model"}</definedName>
    <definedName name="_JAN0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1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JAN02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_Key1" hidden="1">#REF!</definedName>
    <definedName name="_Key2" hidden="1">#REF!</definedName>
    <definedName name="_kEY3" hidden="1">#REF!</definedName>
    <definedName name="_MM" hidden="1">#REF!</definedName>
    <definedName name="_o1" localSheetId="1" hidden="1">{"det (May)",#N/A,FALSE,"June";"sum (MAY YTD)",#N/A,FALSE,"June YTD"}</definedName>
    <definedName name="_o1" localSheetId="2" hidden="1">{"det (May)",#N/A,FALSE,"June";"sum (MAY YTD)",#N/A,FALSE,"June YTD"}</definedName>
    <definedName name="_o1" hidden="1">{"det (May)",#N/A,FALSE,"June";"sum (MAY YTD)",#N/A,FALSE,"June YTD"}</definedName>
    <definedName name="_Order1" hidden="1">255</definedName>
    <definedName name="_Order2" hidden="1">255</definedName>
    <definedName name="_OUT98" localSheetId="1" hidden="1">{#N/A,#N/A,TRUE,"Serviços"}</definedName>
    <definedName name="_OUT98" localSheetId="2" hidden="1">{#N/A,#N/A,TRUE,"Serviços"}</definedName>
    <definedName name="_OUT98" hidden="1">{#N/A,#N/A,TRUE,"Serviços"}</definedName>
    <definedName name="_oyg8" localSheetId="1" hidden="1">{#N/A,#N/A,FALSE,"RESUMEN";#N/A,#N/A,FALSE,"PARQ_C";#N/A,#N/A,FALSE,"PARQ_P";#N/A,#N/A,FALSE,"MIN_S_C";#N/A,#N/A,FALSE,"MIN_S_P";#N/A,#N/A,FALSE,"MIN_E_M_M";#N/A,#N/A,FALSE,"MIN_E_FIJA";#N/A,#N/A,FALSE,"SUPUESTOS"}</definedName>
    <definedName name="_oyg8" localSheetId="2" hidden="1">{#N/A,#N/A,FALSE,"RESUMEN";#N/A,#N/A,FALSE,"PARQ_C";#N/A,#N/A,FALSE,"PARQ_P";#N/A,#N/A,FALSE,"MIN_S_C";#N/A,#N/A,FALSE,"MIN_S_P";#N/A,#N/A,FALSE,"MIN_E_M_M";#N/A,#N/A,FALSE,"MIN_E_FIJA";#N/A,#N/A,FALSE,"SUPUESTOS"}</definedName>
    <definedName name="_oyg8" hidden="1">{#N/A,#N/A,FALSE,"RESUMEN";#N/A,#N/A,FALSE,"PARQ_C";#N/A,#N/A,FALSE,"PARQ_P";#N/A,#N/A,FALSE,"MIN_S_C";#N/A,#N/A,FALSE,"MIN_S_P";#N/A,#N/A,FALSE,"MIN_E_M_M";#N/A,#N/A,FALSE,"MIN_E_FIJA";#N/A,#N/A,FALSE,"SUPUESTOS"}</definedName>
    <definedName name="_Parse_In" hidden="1">#REF!</definedName>
    <definedName name="_Parse_Out" hidden="1">#REF!</definedName>
    <definedName name="_R" localSheetId="1" hidden="1">{#N/A,#N/A,FALSE,"Balances";#N/A,#N/A,FALSE,"ANEX-1";#N/A,#N/A,FALSE,"ANEX.2";#N/A,#N/A,FALSE,"ANEX-3";#N/A,#N/A,FALSE,"ANEX.4";#N/A,#N/A,FALSE,"ANEX-5";#N/A,#N/A,FALSE,"ANEX-7 (último)";#N/A,#N/A,FALSE,"ANEX-6"}</definedName>
    <definedName name="_R" localSheetId="2" hidden="1">{#N/A,#N/A,FALSE,"Balances";#N/A,#N/A,FALSE,"ANEX-1";#N/A,#N/A,FALSE,"ANEX.2";#N/A,#N/A,FALSE,"ANEX-3";#N/A,#N/A,FALSE,"ANEX.4";#N/A,#N/A,FALSE,"ANEX-5";#N/A,#N/A,FALSE,"ANEX-7 (último)";#N/A,#N/A,FALSE,"ANEX-6"}</definedName>
    <definedName name="_R" hidden="1">{#N/A,#N/A,FALSE,"Balances";#N/A,#N/A,FALSE,"ANEX-1";#N/A,#N/A,FALSE,"ANEX.2";#N/A,#N/A,FALSE,"ANEX-3";#N/A,#N/A,FALSE,"ANEX.4";#N/A,#N/A,FALSE,"ANEX-5";#N/A,#N/A,FALSE,"ANEX-7 (último)";#N/A,#N/A,FALSE,"ANEX-6"}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Sort2" hidden="1">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Table3_Out" hidden="1">#REF!</definedName>
    <definedName name="_TMAutoChart1Names" localSheetId="1" hidden="1">{"Q2 Growth Waterfall","Chart 1","Q2 Growth Waterfall Chart 1"}</definedName>
    <definedName name="_TMAutoChart1Names" localSheetId="2" hidden="1">{"Q2 Growth Waterfall","Chart 1","Q2 Growth Waterfall Chart 1"}</definedName>
    <definedName name="_TMAutoChart1Names" hidden="1">{"Q2 Growth Waterfall","Chart 1","Q2 Growth Waterfall Chart 1"}</definedName>
    <definedName name="_TMAutoChart1Refs" localSheetId="1" hidden="1">{"","","'Q2 Growth Waterfall'!$AA$1","'Q2 Growth Waterfall'!$AA$2","","","","","","","","","'Q2 Growth Waterfall'!$AA$3","'Q2 Growth Waterfall'!$AA$4","","","","","",""}</definedName>
    <definedName name="_TMAutoChart1Refs" localSheetId="2" hidden="1">{"","","'Q2 Growth Waterfall'!$AA$1","'Q2 Growth Waterfall'!$AA$2","","","","","","","","","'Q2 Growth Waterfall'!$AA$3","'Q2 Growth Waterfall'!$AA$4","","","","","",""}</definedName>
    <definedName name="_TMAutoChart1Refs" hidden="1">{"","","'Q2 Growth Waterfall'!$AA$1","'Q2 Growth Waterfall'!$AA$2","","","","","","","","","'Q2 Growth Waterfall'!$AA$3","'Q2 Growth Waterfall'!$AA$4","","","","","",""}</definedName>
    <definedName name="_TMAutoChartCount" hidden="1">1</definedName>
    <definedName name="_x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_x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a" localSheetId="1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" localSheetId="2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_" localSheetId="1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_" localSheetId="2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_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a" localSheetId="1" hidden="1">{#N/A,#N/A,FALSE,"Ratios"}</definedName>
    <definedName name="aa" localSheetId="2" hidden="1">{#N/A,#N/A,FALSE,"Ratios"}</definedName>
    <definedName name="aa" hidden="1">{#N/A,#N/A,FALSE,"Ratios"}</definedName>
    <definedName name="aaa" localSheetId="1" hidden="1">{"'PXR_6500'!$A$1:$I$124"}</definedName>
    <definedName name="aaa" localSheetId="2" hidden="1">{"'PXR_6500'!$A$1:$I$124"}</definedName>
    <definedName name="aaa" hidden="1">{"'PXR_6500'!$A$1:$I$124"}</definedName>
    <definedName name="aaa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AA_DOCTOPS" hidden="1">"AAA_SET"</definedName>
    <definedName name="AAA_duser" hidden="1">"OFF"</definedName>
    <definedName name="aaaa" localSheetId="1" hidden="1">{"CONTROL",#N/A,TRUE,"JV_CTRL2";"JOURNAL",#N/A,TRUE,"JV_CTRL2";"REGISTER_START",#N/A,TRUE,"JV_CTRL2";"REGISTER_2225 ON",#N/A,TRUE,"JV_CTRL2";"REGISTER_BLANK",#N/A,TRUE,"JV_CTRL2";"REGISTER_OTHERS",#N/A,TRUE,"JV_CTRL2"}</definedName>
    <definedName name="aaaa" localSheetId="2" hidden="1">{"CONTROL",#N/A,TRUE,"JV_CTRL2";"JOURNAL",#N/A,TRUE,"JV_CTRL2";"REGISTER_START",#N/A,TRUE,"JV_CTRL2";"REGISTER_2225 ON",#N/A,TRUE,"JV_CTRL2";"REGISTER_BLANK",#N/A,TRUE,"JV_CTRL2";"REGISTER_OTHERS",#N/A,TRUE,"JV_CTRL2"}</definedName>
    <definedName name="aaaa" hidden="1">{"CONTROL",#N/A,TRUE,"JV_CTRL2";"JOURNAL",#N/A,TRUE,"JV_CTRL2";"REGISTER_START",#N/A,TRUE,"JV_CTRL2";"REGISTER_2225 ON",#N/A,TRUE,"JV_CTRL2";"REGISTER_BLANK",#N/A,TRUE,"JV_CTRL2";"REGISTER_OTHERS",#N/A,TRUE,"JV_CTRL2"}</definedName>
    <definedName name="aaaaa" localSheetId="1" hidden="1">{"det (May)",#N/A,FALSE,"June";"sum (MAY YTD)",#N/A,FALSE,"June YTD"}</definedName>
    <definedName name="aaaaa" localSheetId="2" hidden="1">{"det (May)",#N/A,FALSE,"June";"sum (MAY YTD)",#N/A,FALSE,"June YTD"}</definedName>
    <definedName name="aaaaa" hidden="1">{"det (May)",#N/A,FALSE,"June";"sum (MAY YTD)",#N/A,FALSE,"June YTD"}</definedName>
    <definedName name="AAB_Addin5" hidden="1">"AAB_Description for addin 5,Description for addin 5,Description for addin 5,Description for addin 5,Description for addin 5,Description for addin 5"</definedName>
    <definedName name="AAB_GSPPG" hidden="1">"AAB_Goldman Sachs PPG Chart Utilities 1.0g"</definedName>
    <definedName name="AAT_5.2" localSheetId="1" hidden="1">{#N/A,#N/A,FALSE,"Planilha";#N/A,#N/A,FALSE,"Resumo";#N/A,#N/A,FALSE,"Fisico";#N/A,#N/A,FALSE,"Financeiro";#N/A,#N/A,FALSE,"Financeiro"}</definedName>
    <definedName name="AAT_5.2" localSheetId="2" hidden="1">{#N/A,#N/A,FALSE,"Planilha";#N/A,#N/A,FALSE,"Resumo";#N/A,#N/A,FALSE,"Fisico";#N/A,#N/A,FALSE,"Financeiro";#N/A,#N/A,FALSE,"Financeiro"}</definedName>
    <definedName name="AAT_5.2" hidden="1">{#N/A,#N/A,FALSE,"Planilha";#N/A,#N/A,FALSE,"Resumo";#N/A,#N/A,FALSE,"Fisico";#N/A,#N/A,FALSE,"Financeiro";#N/A,#N/A,FALSE,"Financeiro"}</definedName>
    <definedName name="abcdef" localSheetId="1" hidden="1">{"'PXR_6500'!$A$1:$I$124"}</definedName>
    <definedName name="abcdef" localSheetId="2" hidden="1">{"'PXR_6500'!$A$1:$I$124"}</definedName>
    <definedName name="abcdef" hidden="1">{"'PXR_6500'!$A$1:$I$124"}</definedName>
    <definedName name="ABN" localSheetId="1" hidden="1">{"'PXR_6500'!$A$1:$I$124"}</definedName>
    <definedName name="ABN" localSheetId="2" hidden="1">{"'PXR_6500'!$A$1:$I$124"}</definedName>
    <definedName name="ABN" hidden="1">{"'PXR_6500'!$A$1:$I$124"}</definedName>
    <definedName name="abno" localSheetId="1" hidden="1">{"'PXR_6500'!$A$1:$I$124"}</definedName>
    <definedName name="abno" localSheetId="2" hidden="1">{"'PXR_6500'!$A$1:$I$124"}</definedName>
    <definedName name="abno" hidden="1">{"'PXR_6500'!$A$1:$I$124"}</definedName>
    <definedName name="Abri" localSheetId="1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Abri" localSheetId="2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Abri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AccessDatabase" hidden="1">"S:\Corporate IT\Michael\File Transfers from JDE\trial.mdb"</definedName>
    <definedName name="ads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ds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d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ersf" hidden="1">#REF!</definedName>
    <definedName name="afssafsa" localSheetId="1" hidden="1">{#N/A,#N/A,FALSE,"RESUMEN";#N/A,#N/A,FALSE,"PARQ_C";#N/A,#N/A,FALSE,"PARQ_P";#N/A,#N/A,FALSE,"MIN_S_C";#N/A,#N/A,FALSE,"MIN_S_P";#N/A,#N/A,FALSE,"MIN_E_M_M";#N/A,#N/A,FALSE,"MIN_E_FIJA";#N/A,#N/A,FALSE,"SUPUESTOS"}</definedName>
    <definedName name="afssafsa" localSheetId="2" hidden="1">{#N/A,#N/A,FALSE,"RESUMEN";#N/A,#N/A,FALSE,"PARQ_C";#N/A,#N/A,FALSE,"PARQ_P";#N/A,#N/A,FALSE,"MIN_S_C";#N/A,#N/A,FALSE,"MIN_S_P";#N/A,#N/A,FALSE,"MIN_E_M_M";#N/A,#N/A,FALSE,"MIN_E_FIJA";#N/A,#N/A,FALSE,"SUPUESTOS"}</definedName>
    <definedName name="afssafsa" hidden="1">{#N/A,#N/A,FALSE,"RESUMEN";#N/A,#N/A,FALSE,"PARQ_C";#N/A,#N/A,FALSE,"PARQ_P";#N/A,#N/A,FALSE,"MIN_S_C";#N/A,#N/A,FALSE,"MIN_S_P";#N/A,#N/A,FALSE,"MIN_E_M_M";#N/A,#N/A,FALSE,"MIN_E_FIJA";#N/A,#N/A,FALSE,"SUPUESTOS"}</definedName>
    <definedName name="ago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s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s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gos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aksdjf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ksdjf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ksdjf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amortizaciones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mortizaciones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mortizac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Anal.Desp.Ind.SA." localSheetId="1" hidden="1">{"AUT ANALISE DESP",#N/A,TRUE,"AN.DESP. MR$"}</definedName>
    <definedName name="Anal.Desp.Ind.SA." localSheetId="2" hidden="1">{"AUT ANALISE DESP",#N/A,TRUE,"AN.DESP. MR$"}</definedName>
    <definedName name="Anal.Desp.Ind.SA." hidden="1">{"AUT ANALISE DESP",#N/A,TRUE,"AN.DESP. MR$"}</definedName>
    <definedName name="ANNA" localSheetId="1" hidden="1">{"det (May)",#N/A,FALSE,"June";"sum (MAY YTD)",#N/A,FALSE,"June YTD"}</definedName>
    <definedName name="ANNA" localSheetId="2" hidden="1">{"det (May)",#N/A,FALSE,"June";"sum (MAY YTD)",#N/A,FALSE,"June YTD"}</definedName>
    <definedName name="ANNA" hidden="1">{"det (May)",#N/A,FALSE,"June";"sum (MAY YTD)",#N/A,FALSE,"June YTD"}</definedName>
    <definedName name="anscount" hidden="1">1</definedName>
    <definedName name="ansdf" localSheetId="1" hidden="1">{#N/A,#N/A,FALSE,"YTD";#N/A,#N/A,FALSE,"MTD"}</definedName>
    <definedName name="ansdf" localSheetId="2" hidden="1">{#N/A,#N/A,FALSE,"YTD";#N/A,#N/A,FALSE,"MTD"}</definedName>
    <definedName name="ansdf" hidden="1">{#N/A,#N/A,FALSE,"YTD";#N/A,#N/A,FALSE,"MTD"}</definedName>
    <definedName name="ansdfn" localSheetId="1" hidden="1">{#N/A,#N/A,FALSE,"YTD";#N/A,#N/A,FALSE,"MTD"}</definedName>
    <definedName name="ansdfn" localSheetId="2" hidden="1">{#N/A,#N/A,FALSE,"YTD";#N/A,#N/A,FALSE,"MTD"}</definedName>
    <definedName name="ansdfn" hidden="1">{#N/A,#N/A,FALSE,"YTD";#N/A,#N/A,FALSE,"MTD"}</definedName>
    <definedName name="apag" localSheetId="1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pag" localSheetId="2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pag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pag1" localSheetId="1" hidden="1">{#N/A,#N/A,FALSE,"Carátula Rtados. Gestión (2)";#N/A,#N/A,FALSE,"Carátula EE.FF.  (1)";#N/A,#N/A,FALSE,"Gestión Marzo'98 Abv (3)";#N/A,#N/A,FALSE,"Rtdos. Cías. 97 - 98 (4)";#N/A,#N/A,FALSE,"Resultados Gestión Marzo'98 (5)";#N/A,#N/A,FALSE,"Carátula Rtados. Margenes (6)";#N/A,#N/A,FALSE,"Márgenes Marzo'98 Abv. (7)";#N/A,#N/A,FALSE,"Carátula Balance  (8)";#N/A,#N/A,FALSE,"B. P. Equivalencia Marzo'98 (9)";#N/A,#N/A,FALSE,"Carátula Balance  (10)";#N/A,#N/A,FALSE,"B. Consolidado Marzo'98 (11)";#N/A,#N/A,FALSE,"Márgenes Marzo'98 (12)"}</definedName>
    <definedName name="apag1" localSheetId="2" hidden="1">{#N/A,#N/A,FALSE,"Carátula Rtados. Gestión (2)";#N/A,#N/A,FALSE,"Carátula EE.FF.  (1)";#N/A,#N/A,FALSE,"Gestión Marzo'98 Abv (3)";#N/A,#N/A,FALSE,"Rtdos. Cías. 97 - 98 (4)";#N/A,#N/A,FALSE,"Resultados Gestión Marzo'98 (5)";#N/A,#N/A,FALSE,"Carátula Rtados. Margenes (6)";#N/A,#N/A,FALSE,"Márgenes Marzo'98 Abv. (7)";#N/A,#N/A,FALSE,"Carátula Balance  (8)";#N/A,#N/A,FALSE,"B. P. Equivalencia Marzo'98 (9)";#N/A,#N/A,FALSE,"Carátula Balance  (10)";#N/A,#N/A,FALSE,"B. Consolidado Marzo'98 (11)";#N/A,#N/A,FALSE,"Márgenes Marzo'98 (12)"}</definedName>
    <definedName name="apag1" hidden="1">{#N/A,#N/A,FALSE,"Carátula Rtados. Gestión (2)";#N/A,#N/A,FALSE,"Carátula EE.FF.  (1)";#N/A,#N/A,FALSE,"Gestión Marzo'98 Abv (3)";#N/A,#N/A,FALSE,"Rtdos. Cías. 97 - 98 (4)";#N/A,#N/A,FALSE,"Resultados Gestión Marzo'98 (5)";#N/A,#N/A,FALSE,"Carátula Rtados. Margenes (6)";#N/A,#N/A,FALSE,"Márgenes Marzo'98 Abv. (7)";#N/A,#N/A,FALSE,"Carátula Balance  (8)";#N/A,#N/A,FALSE,"B. P. Equivalencia Marzo'98 (9)";#N/A,#N/A,FALSE,"Carátula Balance  (10)";#N/A,#N/A,FALSE,"B. Consolidado Marzo'98 (11)";#N/A,#N/A,FALSE,"Márgenes Marzo'98 (12)"}</definedName>
    <definedName name="apag2" localSheetId="1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apag2" localSheetId="2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apag2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apaga" localSheetId="1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paga" localSheetId="2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paga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paga_10" localSheetId="1" hidden="1">{#N/A,#N/A,FALSE,"Balances";#N/A,#N/A,FALSE,"ANEX-3";#N/A,#N/A,FALSE,"ANEX-7 (último)";#N/A,#N/A,FALSE,"CTC-96";#N/A,#N/A,FALSE,"PERU-96";#N/A,#N/A,FALSE,"TLD-96";#N/A,#N/A,FALSE,"TISA-96";#N/A,#N/A,FALSE,"Inversiones 1996";#N/A,#N/A,FALSE,"ANEX.2";#N/A,#N/A,FALSE,"ANEX-5"}</definedName>
    <definedName name="apaga_10" localSheetId="2" hidden="1">{#N/A,#N/A,FALSE,"Balances";#N/A,#N/A,FALSE,"ANEX-3";#N/A,#N/A,FALSE,"ANEX-7 (último)";#N/A,#N/A,FALSE,"CTC-96";#N/A,#N/A,FALSE,"PERU-96";#N/A,#N/A,FALSE,"TLD-96";#N/A,#N/A,FALSE,"TISA-96";#N/A,#N/A,FALSE,"Inversiones 1996";#N/A,#N/A,FALSE,"ANEX.2";#N/A,#N/A,FALSE,"ANEX-5"}</definedName>
    <definedName name="apaga_10" hidden="1">{#N/A,#N/A,FALSE,"Balances";#N/A,#N/A,FALSE,"ANEX-3";#N/A,#N/A,FALSE,"ANEX-7 (último)";#N/A,#N/A,FALSE,"CTC-96";#N/A,#N/A,FALSE,"PERU-96";#N/A,#N/A,FALSE,"TLD-96";#N/A,#N/A,FALSE,"TISA-96";#N/A,#N/A,FALSE,"Inversiones 1996";#N/A,#N/A,FALSE,"ANEX.2";#N/A,#N/A,FALSE,"ANEX-5"}</definedName>
    <definedName name="apaga_15" localSheetId="1" hidden="1">{#N/A,#N/A,FALSE,"Balances";#N/A,#N/A,FALSE,"ANEX-1";#N/A,#N/A,FALSE,"ANEX.2";#N/A,#N/A,FALSE,"ANEX-3";#N/A,#N/A,FALSE,"ANEX.4";#N/A,#N/A,FALSE,"ANEX-5";#N/A,#N/A,FALSE,"ANEX-7 (último)";#N/A,#N/A,FALSE,"ANEX-6"}</definedName>
    <definedName name="apaga_15" localSheetId="2" hidden="1">{#N/A,#N/A,FALSE,"Balances";#N/A,#N/A,FALSE,"ANEX-1";#N/A,#N/A,FALSE,"ANEX.2";#N/A,#N/A,FALSE,"ANEX-3";#N/A,#N/A,FALSE,"ANEX.4";#N/A,#N/A,FALSE,"ANEX-5";#N/A,#N/A,FALSE,"ANEX-7 (último)";#N/A,#N/A,FALSE,"ANEX-6"}</definedName>
    <definedName name="apaga_15" hidden="1">{#N/A,#N/A,FALSE,"Balances";#N/A,#N/A,FALSE,"ANEX-1";#N/A,#N/A,FALSE,"ANEX.2";#N/A,#N/A,FALSE,"ANEX-3";#N/A,#N/A,FALSE,"ANEX.4";#N/A,#N/A,FALSE,"ANEX-5";#N/A,#N/A,FALSE,"ANEX-7 (último)";#N/A,#N/A,FALSE,"ANEX-6"}</definedName>
    <definedName name="apaga_2" localSheetId="1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paga_2" localSheetId="2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paga_2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apaga_9" localSheetId="1" hidden="1">{#N/A,#N/A,FALSE,"Balances";#N/A,#N/A,FALSE,"ANEX-1";#N/A,#N/A,FALSE,"ANEX.2";#N/A,#N/A,FALSE,"ANEX-3";#N/A,#N/A,FALSE,"ANEX.4";#N/A,#N/A,FALSE,"ANEX-5";#N/A,#N/A,FALSE,"ANEX-7 (último)";#N/A,#N/A,FALSE,"ANEX-6"}</definedName>
    <definedName name="apaga_9" localSheetId="2" hidden="1">{#N/A,#N/A,FALSE,"Balances";#N/A,#N/A,FALSE,"ANEX-1";#N/A,#N/A,FALSE,"ANEX.2";#N/A,#N/A,FALSE,"ANEX-3";#N/A,#N/A,FALSE,"ANEX.4";#N/A,#N/A,FALSE,"ANEX-5";#N/A,#N/A,FALSE,"ANEX-7 (último)";#N/A,#N/A,FALSE,"ANEX-6"}</definedName>
    <definedName name="apaga_9" hidden="1">{#N/A,#N/A,FALSE,"Balances";#N/A,#N/A,FALSE,"ANEX-1";#N/A,#N/A,FALSE,"ANEX.2";#N/A,#N/A,FALSE,"ANEX-3";#N/A,#N/A,FALSE,"ANEX.4";#N/A,#N/A,FALSE,"ANEX-5";#N/A,#N/A,FALSE,"ANEX-7 (último)";#N/A,#N/A,FALSE,"ANEX-6"}</definedName>
    <definedName name="apaga0" localSheetId="1" hidden="1">{#N/A,#N/A,FALSE,"Carátula EE.FF.  (1)";#N/A,#N/A,FALSE,"Carátula Rtados. Gestión (2)";#N/A,#N/A,FALSE,"Resultados Gestión Junio'98 (3)";#N/A,#N/A,FALSE,"Carátula Rtados. Margenes (4)";#N/A,#N/A,FALSE,"Márgenes Junio'98 Abv.TASA (5)";#N/A,#N/A,FALSE,"Márgenes Junio'98 TASA (6)";#N/A,#N/A,FALSE,"Carátula Balance  (7)";#N/A,#N/A,FALSE,"B. P. Equivalencia Junio'98 (8)";#N/A,#N/A,FALSE,"Carátula Balance  (9)";#N/A,#N/A,FALSE,"B.Consolidado Junio'98 TASA(10)"}</definedName>
    <definedName name="apaga0" localSheetId="2" hidden="1">{#N/A,#N/A,FALSE,"Carátula EE.FF.  (1)";#N/A,#N/A,FALSE,"Carátula Rtados. Gestión (2)";#N/A,#N/A,FALSE,"Resultados Gestión Junio'98 (3)";#N/A,#N/A,FALSE,"Carátula Rtados. Margenes (4)";#N/A,#N/A,FALSE,"Márgenes Junio'98 Abv.TASA (5)";#N/A,#N/A,FALSE,"Márgenes Junio'98 TASA (6)";#N/A,#N/A,FALSE,"Carátula Balance  (7)";#N/A,#N/A,FALSE,"B. P. Equivalencia Junio'98 (8)";#N/A,#N/A,FALSE,"Carátula Balance  (9)";#N/A,#N/A,FALSE,"B.Consolidado Junio'98 TASA(10)"}</definedName>
    <definedName name="apaga0" hidden="1">{#N/A,#N/A,FALSE,"Carátula EE.FF.  (1)";#N/A,#N/A,FALSE,"Carátula Rtados. Gestión (2)";#N/A,#N/A,FALSE,"Resultados Gestión Junio'98 (3)";#N/A,#N/A,FALSE,"Carátula Rtados. Margenes (4)";#N/A,#N/A,FALSE,"Márgenes Junio'98 Abv.TASA (5)";#N/A,#N/A,FALSE,"Márgenes Junio'98 TASA (6)";#N/A,#N/A,FALSE,"Carátula Balance  (7)";#N/A,#N/A,FALSE,"B. P. Equivalencia Junio'98 (8)";#N/A,#N/A,FALSE,"Carátula Balance  (9)";#N/A,#N/A,FALSE,"B.Consolidado Junio'98 TASA(10)"}</definedName>
    <definedName name="apaga5" localSheetId="1" hidden="1">{#N/A,#N/A,FALSE,"P_97Ppto";#N/A,#N/A,FALSE,"Resultados_97Ppto";#N/A,#N/A,FALSE,"CTC_97Ppt";#N/A,#N/A,FALSE,"TASA_97Ppt";#N/A,#N/A,FALSE,"PERU_97Ppt";#N/A,#N/A,FALSE,"CANTV_97Ppt";#N/A,#N/A,FALSE,"TLD_97Ppt";#N/A,#N/A,FALSE,"ROMANIA_97Ppt";#N/A,#N/A,FALSE,"RParticipadas_97Ppt";#N/A,#N/A,FALSE,"Gerenciamiento_97Ppt";#N/A,#N/A,FALSE,"Financiero_97Ppt";#N/A,#N/A,FALSE,"Estructura_97Ppt";#N/A,#N/A,FALSE,"INetos_97Ppt";#N/A,#N/A,FALSE,"Desinv_97Ppt";#N/A,#N/A,FALSE,"FComercio_97Ppt"}</definedName>
    <definedName name="apaga5" localSheetId="2" hidden="1">{#N/A,#N/A,FALSE,"P_97Ppto";#N/A,#N/A,FALSE,"Resultados_97Ppto";#N/A,#N/A,FALSE,"CTC_97Ppt";#N/A,#N/A,FALSE,"TASA_97Ppt";#N/A,#N/A,FALSE,"PERU_97Ppt";#N/A,#N/A,FALSE,"CANTV_97Ppt";#N/A,#N/A,FALSE,"TLD_97Ppt";#N/A,#N/A,FALSE,"ROMANIA_97Ppt";#N/A,#N/A,FALSE,"RParticipadas_97Ppt";#N/A,#N/A,FALSE,"Gerenciamiento_97Ppt";#N/A,#N/A,FALSE,"Financiero_97Ppt";#N/A,#N/A,FALSE,"Estructura_97Ppt";#N/A,#N/A,FALSE,"INetos_97Ppt";#N/A,#N/A,FALSE,"Desinv_97Ppt";#N/A,#N/A,FALSE,"FComercio_97Ppt"}</definedName>
    <definedName name="apaga5" hidden="1">{#N/A,#N/A,FALSE,"P_97Ppto";#N/A,#N/A,FALSE,"Resultados_97Ppto";#N/A,#N/A,FALSE,"CTC_97Ppt";#N/A,#N/A,FALSE,"TASA_97Ppt";#N/A,#N/A,FALSE,"PERU_97Ppt";#N/A,#N/A,FALSE,"CANTV_97Ppt";#N/A,#N/A,FALSE,"TLD_97Ppt";#N/A,#N/A,FALSE,"ROMANIA_97Ppt";#N/A,#N/A,FALSE,"RParticipadas_97Ppt";#N/A,#N/A,FALSE,"Gerenciamiento_97Ppt";#N/A,#N/A,FALSE,"Financiero_97Ppt";#N/A,#N/A,FALSE,"Estructura_97Ppt";#N/A,#N/A,FALSE,"INetos_97Ppt";#N/A,#N/A,FALSE,"Desinv_97Ppt";#N/A,#N/A,FALSE,"FComercio_97Ppt"}</definedName>
    <definedName name="apaga6" localSheetId="1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apaga6" localSheetId="2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apaga6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apaga7" localSheetId="1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apaga7" localSheetId="2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apaga7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apaga9" localSheetId="1" hidden="1">{#N/A,#N/A,FALSE,"PR_09_P";#N/A,#N/A,FALSE,"P_09_P3";#N/A,#N/A,FALSE,"PR_09_P1";#N/A,#N/A,FALSE,"Res_márgenes_09_P";#N/A,#N/A,FALSE,"PR_09";#N/A,#N/A,FALSE,"Resultados_09_P";#N/A,#N/A,FALSE,"Pbeneficios_09_P";#N/A,#N/A,FALSE,"CTC_09_P";#N/A,#N/A,FALSE,"TASA_09_P";#N/A,#N/A,FALSE,"TPerú_09_P";#N/A,#N/A,FALSE,"CANTV_09_P";#N/A,#N/A,FALSE,"TLD_09_P";#N/A,#N/A,FALSE,"RUMANIA_09_P";#N/A,#N/A,FALSE,"Gerenciamiento_09_P";#N/A,#N/A,FALSE,"Financiero_09_P";#N/A,#N/A,FALSE,"Estructura_09_P";#N/A,#N/A,FALSE,"Desinv_09_P";#N/A,#N/A,FALSE,"FComercio_09_P"}</definedName>
    <definedName name="apaga9" localSheetId="2" hidden="1">{#N/A,#N/A,FALSE,"PR_09_P";#N/A,#N/A,FALSE,"P_09_P3";#N/A,#N/A,FALSE,"PR_09_P1";#N/A,#N/A,FALSE,"Res_márgenes_09_P";#N/A,#N/A,FALSE,"PR_09";#N/A,#N/A,FALSE,"Resultados_09_P";#N/A,#N/A,FALSE,"Pbeneficios_09_P";#N/A,#N/A,FALSE,"CTC_09_P";#N/A,#N/A,FALSE,"TASA_09_P";#N/A,#N/A,FALSE,"TPerú_09_P";#N/A,#N/A,FALSE,"CANTV_09_P";#N/A,#N/A,FALSE,"TLD_09_P";#N/A,#N/A,FALSE,"RUMANIA_09_P";#N/A,#N/A,FALSE,"Gerenciamiento_09_P";#N/A,#N/A,FALSE,"Financiero_09_P";#N/A,#N/A,FALSE,"Estructura_09_P";#N/A,#N/A,FALSE,"Desinv_09_P";#N/A,#N/A,FALSE,"FComercio_09_P"}</definedName>
    <definedName name="apaga9" hidden="1">{#N/A,#N/A,FALSE,"PR_09_P";#N/A,#N/A,FALSE,"P_09_P3";#N/A,#N/A,FALSE,"PR_09_P1";#N/A,#N/A,FALSE,"Res_márgenes_09_P";#N/A,#N/A,FALSE,"PR_09";#N/A,#N/A,FALSE,"Resultados_09_P";#N/A,#N/A,FALSE,"Pbeneficios_09_P";#N/A,#N/A,FALSE,"CTC_09_P";#N/A,#N/A,FALSE,"TASA_09_P";#N/A,#N/A,FALSE,"TPerú_09_P";#N/A,#N/A,FALSE,"CANTV_09_P";#N/A,#N/A,FALSE,"TLD_09_P";#N/A,#N/A,FALSE,"RUMANIA_09_P";#N/A,#N/A,FALSE,"Gerenciamiento_09_P";#N/A,#N/A,FALSE,"Financiero_09_P";#N/A,#N/A,FALSE,"Estructura_09_P";#N/A,#N/A,FALSE,"Desinv_09_P";#N/A,#N/A,FALSE,"FComercio_09_P"}</definedName>
    <definedName name="apagar" localSheetId="1" hidden="1">{#N/A,#N/A,FALSE,"Balances";#N/A,#N/A,FALSE,"ANEX-1";#N/A,#N/A,FALSE,"ANEX.2";#N/A,#N/A,FALSE,"ANEX-3";#N/A,#N/A,FALSE,"ANEX.4";#N/A,#N/A,FALSE,"ANEX-5";#N/A,#N/A,FALSE,"ANEX-7 (último)";#N/A,#N/A,FALSE,"ANEX-6"}</definedName>
    <definedName name="apagar" localSheetId="2" hidden="1">{#N/A,#N/A,FALSE,"Balances";#N/A,#N/A,FALSE,"ANEX-1";#N/A,#N/A,FALSE,"ANEX.2";#N/A,#N/A,FALSE,"ANEX-3";#N/A,#N/A,FALSE,"ANEX.4";#N/A,#N/A,FALSE,"ANEX-5";#N/A,#N/A,FALSE,"ANEX-7 (último)";#N/A,#N/A,FALSE,"ANEX-6"}</definedName>
    <definedName name="apagar" hidden="1">{#N/A,#N/A,FALSE,"Balances";#N/A,#N/A,FALSE,"ANEX-1";#N/A,#N/A,FALSE,"ANEX.2";#N/A,#N/A,FALSE,"ANEX-3";#N/A,#N/A,FALSE,"ANEX.4";#N/A,#N/A,FALSE,"ANEX-5";#N/A,#N/A,FALSE,"ANEX-7 (último)";#N/A,#N/A,FALSE,"ANEX-6"}</definedName>
    <definedName name="AS" hidden="1">#REF!</definedName>
    <definedName name="AS2DocOpenMode" hidden="1">"AS2DocumentEdit"</definedName>
    <definedName name="AS2HasNoAutoHeaderFooter" hidden="1">" "</definedName>
    <definedName name="AS2NamedRange" hidden="1">23</definedName>
    <definedName name="AS2ReportLS" hidden="1">1</definedName>
    <definedName name="AS2SyncStepLS" hidden="1">0</definedName>
    <definedName name="AS2TickmarkLS" hidden="1">#REF!</definedName>
    <definedName name="AS2TickmarkLS2" hidden="1">#REF!</definedName>
    <definedName name="AS2TickmarkLS3" hidden="1">#REF!</definedName>
    <definedName name="AS2VersionLS" hidden="1">300</definedName>
    <definedName name="asdadsad" hidden="1">#REF!</definedName>
    <definedName name="asdfa" localSheetId="1" hidden="1">{#N/A,#N/A,FALSE,"YTD";#N/A,#N/A,FALSE,"MTD"}</definedName>
    <definedName name="asdfa" localSheetId="2" hidden="1">{#N/A,#N/A,FALSE,"YTD";#N/A,#N/A,FALSE,"MTD"}</definedName>
    <definedName name="asdfa" hidden="1">{#N/A,#N/A,FALSE,"YTD";#N/A,#N/A,FALSE,"MTD"}</definedName>
    <definedName name="ASE" hidden="1">#REF!</definedName>
    <definedName name="Assumptios2" localSheetId="1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Assumptios2" localSheetId="2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Assumptios2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.IV.r" localSheetId="1" hidden="1">{"det (May)",#N/A,FALSE,"June";"sum (MAY YTD)",#N/A,FALSE,"June YTD"}</definedName>
    <definedName name="B.IV.r" localSheetId="2" hidden="1">{"det (May)",#N/A,FALSE,"June";"sum (MAY YTD)",#N/A,FALSE,"June YTD"}</definedName>
    <definedName name="B.IV.r" hidden="1">{"det (May)",#N/A,FALSE,"June";"sum (MAY YTD)",#N/A,FALSE,"June YTD"}</definedName>
    <definedName name="B.IV.r.SBC" localSheetId="1" hidden="1">{"det (May)",#N/A,FALSE,"June";"sum (MAY YTD)",#N/A,FALSE,"June YTD"}</definedName>
    <definedName name="B.IV.r.SBC" localSheetId="2" hidden="1">{"det (May)",#N/A,FALSE,"June";"sum (MAY YTD)",#N/A,FALSE,"June YTD"}</definedName>
    <definedName name="B.IV.r.SBC" hidden="1">{"det (May)",#N/A,FALSE,"June";"sum (MAY YTD)",#N/A,FALSE,"June YTD"}</definedName>
    <definedName name="balance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balance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balance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Balanço" localSheetId="1" hidden="1">{"balanço dolares",#N/A,FALSE,"SIGADR$";"AUT BAL REAIS",#N/A,FALSE,"SIGADR$";"QUOCIENTES REAIS",#N/A,FALSE,"QUOCIENTES";"JUNH QUOCI DOLARES",#N/A,FALSE,"QUOCIENTES"}</definedName>
    <definedName name="Balanço" localSheetId="2" hidden="1">{"balanço dolares",#N/A,FALSE,"SIGADR$";"AUT BAL REAIS",#N/A,FALSE,"SIGADR$";"QUOCIENTES REAIS",#N/A,FALSE,"QUOCIENTES";"JUNH QUOCI DOLARES",#N/A,FALSE,"QUOCIENTES"}</definedName>
    <definedName name="Balanço" hidden="1">{"balanço dolares",#N/A,FALSE,"SIGADR$";"AUT BAL REAIS",#N/A,FALSE,"SIGADR$";"QUOCIENTES REAIS",#N/A,FALSE,"QUOCIENTES";"JUNH QUOCI DOLARES",#N/A,FALSE,"QUOCIENTES"}</definedName>
    <definedName name="bbbb" hidden="1">2</definedName>
    <definedName name="BG_Del" hidden="1">15</definedName>
    <definedName name="BG_Ins" hidden="1">4</definedName>
    <definedName name="BG_Mod" hidden="1">6</definedName>
    <definedName name="bhub" localSheetId="1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localSheetId="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hub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BLA" hidden="1">"SRVEXACT;030;marleen;0"</definedName>
    <definedName name="BLANK2" localSheetId="1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LANK2" localSheetId="2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LANK2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lb" localSheetId="1" hidden="1">{"det (May)",#N/A,FALSE,"June";"sum (MAY YTD)",#N/A,FALSE,"June YTD"}</definedName>
    <definedName name="blb" localSheetId="2" hidden="1">{"det (May)",#N/A,FALSE,"June";"sum (MAY YTD)",#N/A,FALSE,"June YTD"}</definedName>
    <definedName name="blb" hidden="1">{"det (May)",#N/A,FALSE,"June";"sum (MAY YTD)",#N/A,FALSE,"June YTD"}</definedName>
    <definedName name="BLPH1" hidden="1">[6]market!$E$7</definedName>
    <definedName name="BLPH10" hidden="1">[6]market!$O$12</definedName>
    <definedName name="BLPH11" hidden="1">[6]market!$Y$12</definedName>
    <definedName name="BLPH12" hidden="1">[6]market!$T$12</definedName>
    <definedName name="BLPH13" hidden="1">[6]market!$AD$12</definedName>
    <definedName name="BLPH14" hidden="1">[6]market!$AI$12</definedName>
    <definedName name="BLPH15" hidden="1">#REF!</definedName>
    <definedName name="BLPH2" hidden="1">[6]market!$I$7</definedName>
    <definedName name="BLPH3" hidden="1">[6]market!$M$7</definedName>
    <definedName name="BLPH4" hidden="1">[6]market!$Q$7</definedName>
    <definedName name="BLPH5" hidden="1">[6]market!$Z$7</definedName>
    <definedName name="BLPH6" hidden="1">[6]market!$T$7</definedName>
    <definedName name="BLPH7" hidden="1">[6]market!$AC$7</definedName>
    <definedName name="BLPH8" hidden="1">[6]market!$E$12</definedName>
    <definedName name="BLPH9" hidden="1">[6]market!$J$12</definedName>
    <definedName name="book" localSheetId="1" hidden="1">{"det (May)",#N/A,FALSE,"June";"sum (MAY YTD)",#N/A,FALSE,"June YTD"}</definedName>
    <definedName name="book" localSheetId="2" hidden="1">{"det (May)",#N/A,FALSE,"June";"sum (MAY YTD)",#N/A,FALSE,"June YTD"}</definedName>
    <definedName name="book" hidden="1">{"det (May)",#N/A,FALSE,"June";"sum (MAY YTD)",#N/A,FALSE,"June YTD"}</definedName>
    <definedName name="BROWN" localSheetId="1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ROWN" localSheetId="2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BROWN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ç" localSheetId="1" hidden="1">{"'PXR_6500'!$A$1:$I$124"}</definedName>
    <definedName name="ç" localSheetId="2" hidden="1">{"'PXR_6500'!$A$1:$I$124"}</definedName>
    <definedName name="ç" hidden="1">{"'PXR_6500'!$A$1:$I$124"}</definedName>
    <definedName name="CA" localSheetId="1" hidden="1">{#N/A,"Norpal/Enciplan",FALSE,"RESUMO";#N/A,"LOT",FALSE,"RESUMO";#N/A,"Pessimista",FALSE,"RESUMO"}</definedName>
    <definedName name="CA" localSheetId="2" hidden="1">{#N/A,"Norpal/Enciplan",FALSE,"RESUMO";#N/A,"LOT",FALSE,"RESUMO";#N/A,"Pessimista",FALSE,"RESUMO"}</definedName>
    <definedName name="CA" hidden="1">{#N/A,"Norpal/Enciplan",FALSE,"RESUMO";#N/A,"LOT",FALSE,"RESUMO";#N/A,"Pessimista",FALSE,"RESUMO"}</definedName>
    <definedName name="capa1" localSheetId="1" hidden="1">{#N/A,#N/A,TRUE,"Serviços"}</definedName>
    <definedName name="capa1" localSheetId="2" hidden="1">{#N/A,#N/A,TRUE,"Serviços"}</definedName>
    <definedName name="capa1" hidden="1">{#N/A,#N/A,TRUE,"Serviços"}</definedName>
    <definedName name="capa2" localSheetId="1" hidden="1">{#N/A,#N/A,TRUE,"Serviços"}</definedName>
    <definedName name="capa2" localSheetId="2" hidden="1">{#N/A,#N/A,TRUE,"Serviços"}</definedName>
    <definedName name="capa2" hidden="1">{#N/A,#N/A,TRUE,"Serviços"}</definedName>
    <definedName name="CAPTURA2" localSheetId="1" hidden="1">{"'171'!$A$1:$Z$50"}</definedName>
    <definedName name="CAPTURA2" localSheetId="2" hidden="1">{"'171'!$A$1:$Z$50"}</definedName>
    <definedName name="CAPTURA2" hidden="1">{"'171'!$A$1:$Z$50"}</definedName>
    <definedName name="CBWorkbookPriority" hidden="1">-864555524</definedName>
    <definedName name="CC" hidden="1">#REF!</definedName>
    <definedName name="cccc" localSheetId="1" hidden="1">{"det (May)",#N/A,FALSE,"June";"sum (MAY YTD)",#N/A,FALSE,"June YTD"}</definedName>
    <definedName name="cccc" localSheetId="2" hidden="1">{"det (May)",#N/A,FALSE,"June";"sum (MAY YTD)",#N/A,FALSE,"June YTD"}</definedName>
    <definedName name="cccc" hidden="1">{"det (May)",#N/A,FALSE,"June";"sum (MAY YTD)",#N/A,FALSE,"June YTD"}</definedName>
    <definedName name="çççç" localSheetId="1" hidden="1">{"'PXR_6500'!$A$1:$I$124"}</definedName>
    <definedName name="çççç" localSheetId="2" hidden="1">{"'PXR_6500'!$A$1:$I$124"}</definedName>
    <definedName name="çççç" hidden="1">{"'PXR_6500'!$A$1:$I$124"}</definedName>
    <definedName name="cccccc" localSheetId="1" hidden="1">{"PARTE1",#N/A,FALSE,"Plan1"}</definedName>
    <definedName name="cccccc" localSheetId="2" hidden="1">{"PARTE1",#N/A,FALSE,"Plan1"}</definedName>
    <definedName name="cccccc" hidden="1">{"PARTE1",#N/A,FALSE,"Plan1"}</definedName>
    <definedName name="çgu" localSheetId="1" hidden="1">{"CONSOLIDADO",#N/A,FALSE,"COMENTARIOS"}</definedName>
    <definedName name="çgu" localSheetId="2" hidden="1">{"CONSOLIDADO",#N/A,FALSE,"COMENTARIOS"}</definedName>
    <definedName name="çgu" hidden="1">{"CONSOLIDADO",#N/A,FALSE,"COMENTARIOS"}</definedName>
    <definedName name="Change" localSheetId="1" hidden="1">'Tabela 12'!Change</definedName>
    <definedName name="Change" localSheetId="2" hidden="1">'Tabela 13'!Change</definedName>
    <definedName name="Change" hidden="1">[0]!Change</definedName>
    <definedName name="Change2" localSheetId="1" hidden="1">'Tabela 12'!Change2</definedName>
    <definedName name="Change2" localSheetId="2" hidden="1">'Tabela 13'!Change2</definedName>
    <definedName name="Change2" hidden="1">[0]!Change2</definedName>
    <definedName name="Change3" localSheetId="1" hidden="1">'Tabela 12'!Change3</definedName>
    <definedName name="Change3" localSheetId="2" hidden="1">'Tabela 13'!Change3</definedName>
    <definedName name="Change3" hidden="1">[0]!Change3</definedName>
    <definedName name="Change4" localSheetId="1" hidden="1">'Tabela 12'!Change4</definedName>
    <definedName name="Change4" localSheetId="2" hidden="1">'Tabela 13'!Change4</definedName>
    <definedName name="Change4" hidden="1">[0]!Change4</definedName>
    <definedName name="ChangeRange" localSheetId="1" hidden="1">'Tabela 12'!ChangeRange</definedName>
    <definedName name="ChangeRange" localSheetId="2" hidden="1">'Tabela 13'!ChangeRange</definedName>
    <definedName name="ChangeRange" hidden="1">[0]!ChangeRange</definedName>
    <definedName name="ChangeRange2" localSheetId="1" hidden="1">'Tabela 12'!ChangeRange2</definedName>
    <definedName name="ChangeRange2" localSheetId="2" hidden="1">'Tabela 13'!ChangeRange2</definedName>
    <definedName name="ChangeRange2" hidden="1">[0]!ChangeRange2</definedName>
    <definedName name="chart_OpexRt">OFFSET([7]Helper!$AG$5,,,9-COUNTBLANK([7]Helper!$AG$5:$AG$13))</definedName>
    <definedName name="chartCapexRt">OFFSET([7]Helper!$AD$5,,,9-COUNTBLANK([7]Helper!$AD$5:$AD$13))</definedName>
    <definedName name="chartCapexRtValues">OFFSET([7]Helper!$AE$5,,,9-COUNTBLANK([7]Helper!$AD$5:$AD$13))</definedName>
    <definedName name="ChartOpexRtValues">OFFSET([7]Helper!$AH$5,,,9-COUNTBLANK([7]Helper!$AG$5:$AG$13))</definedName>
    <definedName name="CIQWBGuid" hidden="1">"2b6e50a3-756a-4f07-848c-da6c22b77095"</definedName>
    <definedName name="circularização" hidden="1">"AS2DocumentBrowse"</definedName>
    <definedName name="çjh" localSheetId="1" hidden="1">{"'PXR_6500'!$A$1:$I$124"}</definedName>
    <definedName name="çjh" localSheetId="2" hidden="1">{"'PXR_6500'!$A$1:$I$124"}</definedName>
    <definedName name="çjh" hidden="1">{"'PXR_6500'!$A$1:$I$124"}</definedName>
    <definedName name="çl" localSheetId="1" hidden="1">{"'PXR_6500'!$A$1:$I$124"}</definedName>
    <definedName name="çl" localSheetId="2" hidden="1">{"'PXR_6500'!$A$1:$I$124"}</definedName>
    <definedName name="çl" hidden="1">{"'PXR_6500'!$A$1:$I$124"}</definedName>
    <definedName name="çlç" localSheetId="1" hidden="1">{"'PXR_6500'!$A$1:$I$124"}</definedName>
    <definedName name="çlç" localSheetId="2" hidden="1">{"'PXR_6500'!$A$1:$I$124"}</definedName>
    <definedName name="çlç" hidden="1">{"'PXR_6500'!$A$1:$I$124"}</definedName>
    <definedName name="çlj" localSheetId="1" hidden="1">{#N/A,#N/A,FALSE,"Relatórios";"Vendas e Custos",#N/A,FALSE,"Vendas e Custos";"Premissas",#N/A,FALSE,"Premissas";"Projeções",#N/A,FALSE,"Projeções";"Dolar",#N/A,FALSE,"Dolar";"Original",#N/A,FALSE,"Original e UFIR"}</definedName>
    <definedName name="çlj" localSheetId="2" hidden="1">{#N/A,#N/A,FALSE,"Relatórios";"Vendas e Custos",#N/A,FALSE,"Vendas e Custos";"Premissas",#N/A,FALSE,"Premissas";"Projeções",#N/A,FALSE,"Projeções";"Dolar",#N/A,FALSE,"Dolar";"Original",#N/A,FALSE,"Original e UFIR"}</definedName>
    <definedName name="çlj" hidden="1">{#N/A,#N/A,FALSE,"Relatórios";"Vendas e Custos",#N/A,FALSE,"Vendas e Custos";"Premissas",#N/A,FALSE,"Premissas";"Projeções",#N/A,FALSE,"Projeções";"Dolar",#N/A,FALSE,"Dolar";"Original",#N/A,FALSE,"Original e UFIR"}</definedName>
    <definedName name="çlk" localSheetId="1" hidden="1">{"'PXR_6500'!$A$1:$I$124"}</definedName>
    <definedName name="çlk" localSheetId="2" hidden="1">{"'PXR_6500'!$A$1:$I$124"}</definedName>
    <definedName name="çlk" hidden="1">{"'PXR_6500'!$A$1:$I$124"}</definedName>
    <definedName name="cofi" hidden="1">15</definedName>
    <definedName name="concorrentes" localSheetId="1" hidden="1">{#N/A,#N/A,FALSE,"Cronograma";#N/A,#N/A,FALSE,"Cronogr. 2"}</definedName>
    <definedName name="concorrentes" localSheetId="2" hidden="1">{#N/A,#N/A,FALSE,"Cronograma";#N/A,#N/A,FALSE,"Cronogr. 2"}</definedName>
    <definedName name="concorrentes" hidden="1">{#N/A,#N/A,FALSE,"Cronograma";#N/A,#N/A,FALSE,"Cronogr. 2"}</definedName>
    <definedName name="consolidado" localSheetId="1" hidden="1">{#N/A,#N/A,FALSE,"Cronograma";#N/A,#N/A,FALSE,"Cronogr. 2"}</definedName>
    <definedName name="consolidado" localSheetId="2" hidden="1">{#N/A,#N/A,FALSE,"Cronograma";#N/A,#N/A,FALSE,"Cronogr. 2"}</definedName>
    <definedName name="consolidado" hidden="1">{#N/A,#N/A,FALSE,"Cronograma";#N/A,#N/A,FALSE,"Cronogr. 2"}</definedName>
    <definedName name="CURVA2" localSheetId="1" hidden="1">{"'171'!$A$1:$Z$50"}</definedName>
    <definedName name="CURVA2" localSheetId="2" hidden="1">{"'171'!$A$1:$Z$50"}</definedName>
    <definedName name="CURVA2" hidden="1">{"'171'!$A$1:$Z$50"}</definedName>
    <definedName name="DAER1" localSheetId="1" hidden="1">{#N/A,#N/A,TRUE,"Serviços"}</definedName>
    <definedName name="DAER1" localSheetId="2" hidden="1">{#N/A,#N/A,TRUE,"Serviços"}</definedName>
    <definedName name="DAER1" hidden="1">{#N/A,#N/A,TRUE,"Serviços"}</definedName>
    <definedName name="data3" localSheetId="1" hidden="1">{#N/A,#N/A,FALSE,"Interco"}</definedName>
    <definedName name="data3" localSheetId="2" hidden="1">{#N/A,#N/A,FALSE,"Interco"}</definedName>
    <definedName name="data3" hidden="1">{#N/A,#N/A,FALSE,"Interco"}</definedName>
    <definedName name="data4" localSheetId="1" hidden="1">{#N/A,#N/A,FALSE,"Worthing";#N/A,#N/A,FALSE,"Crawley";#N/A,#N/A,FALSE,"Irvine";#N/A,#N/A,FALSE,"Research";#N/A,#N/A,FALSE,"International";#N/A,#N/A,FALSE,"SectorHQ";#N/A,#N/A,FALSE,"Corporate";#N/A,#N/A,FALSE,"USA_Japan";#N/A,#N/A,FALSE,"Europe"}</definedName>
    <definedName name="data4" localSheetId="2" hidden="1">{#N/A,#N/A,FALSE,"Worthing";#N/A,#N/A,FALSE,"Crawley";#N/A,#N/A,FALSE,"Irvine";#N/A,#N/A,FALSE,"Research";#N/A,#N/A,FALSE,"International";#N/A,#N/A,FALSE,"SectorHQ";#N/A,#N/A,FALSE,"Corporate";#N/A,#N/A,FALSE,"USA_Japan";#N/A,#N/A,FALSE,"Europe"}</definedName>
    <definedName name="data4" hidden="1">{#N/A,#N/A,FALSE,"Worthing";#N/A,#N/A,FALSE,"Crawley";#N/A,#N/A,FALSE,"Irvine";#N/A,#N/A,FALSE,"Research";#N/A,#N/A,FALSE,"International";#N/A,#N/A,FALSE,"SectorHQ";#N/A,#N/A,FALSE,"Corporate";#N/A,#N/A,FALSE,"USA_Japan";#N/A,#N/A,FALSE,"Europe"}</definedName>
    <definedName name="DDD" localSheetId="1" hidden="1">{"'PXR_6500'!$A$1:$I$124"}</definedName>
    <definedName name="DDD" localSheetId="2" hidden="1">{"'PXR_6500'!$A$1:$I$124"}</definedName>
    <definedName name="DDD" hidden="1">{"'PXR_6500'!$A$1:$I$124"}</definedName>
    <definedName name="dddd" localSheetId="1" hidden="1">{#N/A,#N/A,FALSE,"P_97Ppto";#N/A,#N/A,FALSE,"Resultados_97Ppto";#N/A,#N/A,FALSE,"CTC_97Ppt";#N/A,#N/A,FALSE,"TASA_97Ppt";#N/A,#N/A,FALSE,"PERU_97Ppt";#N/A,#N/A,FALSE,"CANTV_97Ppt";#N/A,#N/A,FALSE,"TLD_97Ppt";#N/A,#N/A,FALSE,"ROMANIA_97Ppt";#N/A,#N/A,FALSE,"RParticipadas_97Ppt";#N/A,#N/A,FALSE,"Gerenciamiento_97Ppt";#N/A,#N/A,FALSE,"Financiero_97Ppt";#N/A,#N/A,FALSE,"Estructura_97Ppt";#N/A,#N/A,FALSE,"INetos_97Ppt";#N/A,#N/A,FALSE,"Desinv_97Ppt";#N/A,#N/A,FALSE,"FComercio_97Ppt"}</definedName>
    <definedName name="dddd" localSheetId="2" hidden="1">{#N/A,#N/A,FALSE,"P_97Ppto";#N/A,#N/A,FALSE,"Resultados_97Ppto";#N/A,#N/A,FALSE,"CTC_97Ppt";#N/A,#N/A,FALSE,"TASA_97Ppt";#N/A,#N/A,FALSE,"PERU_97Ppt";#N/A,#N/A,FALSE,"CANTV_97Ppt";#N/A,#N/A,FALSE,"TLD_97Ppt";#N/A,#N/A,FALSE,"ROMANIA_97Ppt";#N/A,#N/A,FALSE,"RParticipadas_97Ppt";#N/A,#N/A,FALSE,"Gerenciamiento_97Ppt";#N/A,#N/A,FALSE,"Financiero_97Ppt";#N/A,#N/A,FALSE,"Estructura_97Ppt";#N/A,#N/A,FALSE,"INetos_97Ppt";#N/A,#N/A,FALSE,"Desinv_97Ppt";#N/A,#N/A,FALSE,"FComercio_97Ppt"}</definedName>
    <definedName name="dddd" hidden="1">{#N/A,#N/A,FALSE,"P_97Ppto";#N/A,#N/A,FALSE,"Resultados_97Ppto";#N/A,#N/A,FALSE,"CTC_97Ppt";#N/A,#N/A,FALSE,"TASA_97Ppt";#N/A,#N/A,FALSE,"PERU_97Ppt";#N/A,#N/A,FALSE,"CANTV_97Ppt";#N/A,#N/A,FALSE,"TLD_97Ppt";#N/A,#N/A,FALSE,"ROMANIA_97Ppt";#N/A,#N/A,FALSE,"RParticipadas_97Ppt";#N/A,#N/A,FALSE,"Gerenciamiento_97Ppt";#N/A,#N/A,FALSE,"Financiero_97Ppt";#N/A,#N/A,FALSE,"Estructura_97Ppt";#N/A,#N/A,FALSE,"INetos_97Ppt";#N/A,#N/A,FALSE,"Desinv_97Ppt";#N/A,#N/A,FALSE,"FComercio_97Ppt"}</definedName>
    <definedName name="ddddd" localSheetId="1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ddddd" localSheetId="2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ddddd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def" hidden="1">#REF!</definedName>
    <definedName name="delete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delete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delete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depreciaciones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preciaciones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preciac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senho" hidden="1">#REF!</definedName>
    <definedName name="deuda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smes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smes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eudasm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df" hidden="1">#REF!</definedName>
    <definedName name="dfdfdfd" hidden="1">#N/A</definedName>
    <definedName name="DFGGBB" hidden="1">#REF!</definedName>
    <definedName name="Doar" localSheetId="1" hidden="1">{#N/A,#N/A,FALSE,"Relatórios";"Vendas e Custos",#N/A,FALSE,"Vendas e Custos";"Premissas",#N/A,FALSE,"Premissas";"Projeções",#N/A,FALSE,"Projeções";"Dolar",#N/A,FALSE,"Dolar";"Original",#N/A,FALSE,"Original e UFIR"}</definedName>
    <definedName name="Doar" localSheetId="2" hidden="1">{#N/A,#N/A,FALSE,"Relatórios";"Vendas e Custos",#N/A,FALSE,"Vendas e Custos";"Premissas",#N/A,FALSE,"Premissas";"Projeções",#N/A,FALSE,"Projeções";"Dolar",#N/A,FALSE,"Dolar";"Original",#N/A,FALSE,"Original e UFIR"}</definedName>
    <definedName name="Doar" hidden="1">{#N/A,#N/A,FALSE,"Relatórios";"Vendas e Custos",#N/A,FALSE,"Vendas e Custos";"Premissas",#N/A,FALSE,"Premissas";"Projeções",#N/A,FALSE,"Projeções";"Dolar",#N/A,FALSE,"Dolar";"Original",#N/A,FALSE,"Original e UFIR"}</definedName>
    <definedName name="dsa" localSheetId="1" hidden="1">{"'PXR_6500'!$A$1:$I$124"}</definedName>
    <definedName name="dsa" localSheetId="2" hidden="1">{"'PXR_6500'!$A$1:$I$124"}</definedName>
    <definedName name="dsa" hidden="1">{"'PXR_6500'!$A$1:$I$124"}</definedName>
    <definedName name="dsgsd" localSheetId="1" hidden="1">{#N/A,#N/A,FALSE,"Cronograma";#N/A,#N/A,FALSE,"Cronogr. 2"}</definedName>
    <definedName name="dsgsd" localSheetId="2" hidden="1">{#N/A,#N/A,FALSE,"Cronograma";#N/A,#N/A,FALSE,"Cronogr. 2"}</definedName>
    <definedName name="dsgsd" hidden="1">{#N/A,#N/A,FALSE,"Cronograma";#N/A,#N/A,FALSE,"Cronogr. 2"}</definedName>
    <definedName name="EBITDA" localSheetId="1" hidden="1">{"'RR'!$A$2:$E$81"}</definedName>
    <definedName name="EBITDA" localSheetId="2" hidden="1">{"'RR'!$A$2:$E$81"}</definedName>
    <definedName name="EBITDA" hidden="1">{"'RR'!$A$2:$E$81"}</definedName>
    <definedName name="ECNOFIBRAS" localSheetId="1" hidden="1">{"'PXR_6500'!$A$1:$I$124"}</definedName>
    <definedName name="ECNOFIBRAS" localSheetId="2" hidden="1">{"'PXR_6500'!$A$1:$I$124"}</definedName>
    <definedName name="ECNOFIBRAS" hidden="1">{"'PXR_6500'!$A$1:$I$124"}</definedName>
    <definedName name="ECNOFIBRAS2" localSheetId="1" hidden="1">{"'PXR_6500'!$A$1:$I$124"}</definedName>
    <definedName name="ECNOFIBRAS2" localSheetId="2" hidden="1">{"'PXR_6500'!$A$1:$I$124"}</definedName>
    <definedName name="ECNOFIBRAS2" hidden="1">{"'PXR_6500'!$A$1:$I$124"}</definedName>
    <definedName name="eduardocarvalho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eduardocarvalho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eduardocarvalho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ee" localSheetId="1" hidden="1">{"det (May)",#N/A,FALSE,"June";"sum (MAY YTD)",#N/A,FALSE,"June YTD"}</definedName>
    <definedName name="ee" localSheetId="2" hidden="1">{"det (May)",#N/A,FALSE,"June";"sum (MAY YTD)",#N/A,FALSE,"June YTD"}</definedName>
    <definedName name="ee" hidden="1">{"det (May)",#N/A,FALSE,"June";"sum (MAY YTD)",#N/A,FALSE,"June YTD"}</definedName>
    <definedName name="EEE" localSheetId="1" hidden="1">{"'PXR_6500'!$A$1:$I$124"}</definedName>
    <definedName name="EEE" localSheetId="2" hidden="1">{"'PXR_6500'!$A$1:$I$124"}</definedName>
    <definedName name="EEE" hidden="1">{"'PXR_6500'!$A$1:$I$124"}</definedName>
    <definedName name="eee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1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EEEEEEE" localSheetId="1" hidden="1">{"REAIS",#N/A,FALSE,"COMP FAT";"INDICES PREÇOS",#N/A,FALSE,"INDIC.PREÇOS";"DOLARES",#N/A,FALSE,"COMP FAT";"COBRANÇA",#N/A,FALSE,"COBRANÇA";"FAT FILIAL",#N/A,FALSE,"Fatur.Filial"}</definedName>
    <definedName name="EEEEEEE" localSheetId="2" hidden="1">{"REAIS",#N/A,FALSE,"COMP FAT";"INDICES PREÇOS",#N/A,FALSE,"INDIC.PREÇOS";"DOLARES",#N/A,FALSE,"COMP FAT";"COBRANÇA",#N/A,FALSE,"COBRANÇA";"FAT FILIAL",#N/A,FALSE,"Fatur.Filial"}</definedName>
    <definedName name="EEEEEEE" hidden="1">{"REAIS",#N/A,FALSE,"COMP FAT";"INDICES PREÇOS",#N/A,FALSE,"INDIC.PREÇOS";"DOLARES",#N/A,FALSE,"COMP FAT";"COBRANÇA",#N/A,FALSE,"COBRANÇA";"FAT FILIAL",#N/A,FALSE,"Fatur.Filial"}</definedName>
    <definedName name="Encargos" localSheetId="1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Encargos" localSheetId="2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Encargos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Equatorial" localSheetId="1" hidden="1">{#N/A,#N/A,FALSE,"TOTAL"}</definedName>
    <definedName name="Equatorial" localSheetId="2" hidden="1">{#N/A,#N/A,FALSE,"TOTAL"}</definedName>
    <definedName name="Equatorial" hidden="1">{#N/A,#N/A,FALSE,"TOTAL"}</definedName>
    <definedName name="er" hidden="1">[8]Poço!#REF!</definedName>
    <definedName name="ev.Calculation" hidden="1">-4135</definedName>
    <definedName name="ev.Initialized" hidden="1">FALSE</definedName>
    <definedName name="EV__LASTREFTIME__" hidden="1">41907.4671759259</definedName>
    <definedName name="EVOLUTION_DES_ROI" localSheetId="1" hidden="1">{#N/A,#N/A,FALSE,"SYSOC";#N/A,#N/A,FALSE,"RESU-GESTION";#N/A,#N/A,FALSE,"EVOL-MNA";#N/A,#N/A,FALSE,"VTAS-ANALI";#N/A,#N/A,FALSE,"ANALI-GSFIJOS";#N/A,#N/A,FALSE,"DETA-RUBROS";#N/A,#N/A,FALSE,"ANALI-CNF";#N/A,#N/A,FALSE,"BILAN";#N/A,#N/A,FALSE,"TAB_FIN";#N/A,#N/A,FALSE,"IND_ECO"}</definedName>
    <definedName name="EVOLUTION_DES_ROI" localSheetId="2" hidden="1">{#N/A,#N/A,FALSE,"SYSOC";#N/A,#N/A,FALSE,"RESU-GESTION";#N/A,#N/A,FALSE,"EVOL-MNA";#N/A,#N/A,FALSE,"VTAS-ANALI";#N/A,#N/A,FALSE,"ANALI-GSFIJOS";#N/A,#N/A,FALSE,"DETA-RUBROS";#N/A,#N/A,FALSE,"ANALI-CNF";#N/A,#N/A,FALSE,"BILAN";#N/A,#N/A,FALSE,"TAB_FIN";#N/A,#N/A,FALSE,"IND_ECO"}</definedName>
    <definedName name="EVOLUTION_DES_ROI" hidden="1">{#N/A,#N/A,FALSE,"SYSOC";#N/A,#N/A,FALSE,"RESU-GESTION";#N/A,#N/A,FALSE,"EVOL-MNA";#N/A,#N/A,FALSE,"VTAS-ANALI";#N/A,#N/A,FALSE,"ANALI-GSFIJOS";#N/A,#N/A,FALSE,"DETA-RUBROS";#N/A,#N/A,FALSE,"ANALI-CNF";#N/A,#N/A,FALSE,"BILAN";#N/A,#N/A,FALSE,"TAB_FIN";#N/A,#N/A,FALSE,"IND_ECO"}</definedName>
    <definedName name="ExactAddinConnection" hidden="1">"001"</definedName>
    <definedName name="ExactAddinConnection.001" hidden="1">"SRVEXACT2003;001;marleen;1"</definedName>
    <definedName name="ExactAddinConnection.021" hidden="1">"SRVEXACT2003;021;marleen;1"</definedName>
    <definedName name="ExactAddinConnection.025" hidden="1">"SRVEXACT2003;025;marleen;1"</definedName>
    <definedName name="ExactAddinConnection.030" hidden="1">"SRVEXACT2003;030;marleen;1"</definedName>
    <definedName name="ExactAddinConnection.040" hidden="1">"SRVEXACT2003;040;marleen;1"</definedName>
    <definedName name="ExactAddinConnection.041" hidden="1">"SRVEXACT2003;041;marleen;1"</definedName>
    <definedName name="ExactAddinConnection.050" hidden="1">"SRVEXACT2003;050;marleen;1"</definedName>
    <definedName name="ExactAddinReports" hidden="1">1</definedName>
    <definedName name="FATURAS2002" localSheetId="1" hidden="1">{#N/A,#N/A,TRUE,"Serviços"}</definedName>
    <definedName name="FATURAS2002" localSheetId="2" hidden="1">{#N/A,#N/A,TRUE,"Serviços"}</definedName>
    <definedName name="FATURAS2002" hidden="1">{#N/A,#N/A,TRUE,"Serviços"}</definedName>
    <definedName name="FDD_0_0" hidden="1">"A30681"</definedName>
    <definedName name="FDD_0_1" hidden="1">"A31047"</definedName>
    <definedName name="FDD_0_10" hidden="1">"A34334"</definedName>
    <definedName name="FDD_0_11" hidden="1">"A34699"</definedName>
    <definedName name="FDD_0_12" hidden="1">"A35064"</definedName>
    <definedName name="FDD_0_13" hidden="1">"A35430"</definedName>
    <definedName name="FDD_0_14" hidden="1">"A35795"</definedName>
    <definedName name="FDD_0_2" hidden="1">"A31412"</definedName>
    <definedName name="FDD_0_3" hidden="1">"A31777"</definedName>
    <definedName name="FDD_0_4" hidden="1">"A32142"</definedName>
    <definedName name="FDD_0_5" hidden="1">"A32508"</definedName>
    <definedName name="FDD_0_6" hidden="1">"A32873"</definedName>
    <definedName name="FDD_0_7" hidden="1">"A33238"</definedName>
    <definedName name="FDD_0_8" hidden="1">"A33603"</definedName>
    <definedName name="FDD_0_9" hidden="1">"A33969"</definedName>
    <definedName name="FDD_1_0" hidden="1">"U25569"</definedName>
    <definedName name="FDD_10_0" hidden="1">"A25569"</definedName>
    <definedName name="FDD_100_0" hidden="1">"A25569"</definedName>
    <definedName name="FDD_101_0" hidden="1">"A25569"</definedName>
    <definedName name="FDD_102_0" hidden="1">"A25569"</definedName>
    <definedName name="FDD_103_0" hidden="1">"A25569"</definedName>
    <definedName name="FDD_104_0" hidden="1">"A25569"</definedName>
    <definedName name="FDD_105_0" hidden="1">"A25569"</definedName>
    <definedName name="FDD_106_0" hidden="1">"A25569"</definedName>
    <definedName name="FDD_107_0" hidden="1">"A25569"</definedName>
    <definedName name="FDD_108_0" hidden="1">"A25569"</definedName>
    <definedName name="FDD_109_0" hidden="1">"A25569"</definedName>
    <definedName name="FDD_11_0" hidden="1">"A25569"</definedName>
    <definedName name="FDD_110_0" hidden="1">"A25569"</definedName>
    <definedName name="FDD_111_0" hidden="1">"A25569"</definedName>
    <definedName name="FDD_112_0" hidden="1">"A25569"</definedName>
    <definedName name="FDD_113_0" hidden="1">"A25569"</definedName>
    <definedName name="FDD_114_0" hidden="1">"A25569"</definedName>
    <definedName name="FDD_115_0" hidden="1">"A25569"</definedName>
    <definedName name="FDD_116_0" hidden="1">"A25569"</definedName>
    <definedName name="FDD_117_0" hidden="1">"A30681"</definedName>
    <definedName name="FDD_117_1" hidden="1">"A31047"</definedName>
    <definedName name="FDD_117_10" hidden="1">"A34334"</definedName>
    <definedName name="FDD_117_11" hidden="1">"A34699"</definedName>
    <definedName name="FDD_117_12" hidden="1">"A35064"</definedName>
    <definedName name="FDD_117_13" hidden="1">"A35430"</definedName>
    <definedName name="FDD_117_14" hidden="1">"A35795"</definedName>
    <definedName name="FDD_117_2" hidden="1">"A31412"</definedName>
    <definedName name="FDD_117_3" hidden="1">"A31777"</definedName>
    <definedName name="FDD_117_4" hidden="1">"A32142"</definedName>
    <definedName name="FDD_117_5" hidden="1">"A32508"</definedName>
    <definedName name="FDD_117_6" hidden="1">"A32873"</definedName>
    <definedName name="FDD_117_7" hidden="1">"A33238"</definedName>
    <definedName name="FDD_117_8" hidden="1">"A33603"</definedName>
    <definedName name="FDD_117_9" hidden="1">"A33969"</definedName>
    <definedName name="FDD_118_0" hidden="1">"A30681"</definedName>
    <definedName name="FDD_118_1" hidden="1">"A31047"</definedName>
    <definedName name="FDD_118_10" hidden="1">"A34334"</definedName>
    <definedName name="FDD_118_11" hidden="1">"A34699"</definedName>
    <definedName name="FDD_118_12" hidden="1">"A35064"</definedName>
    <definedName name="FDD_118_13" hidden="1">"A35430"</definedName>
    <definedName name="FDD_118_14" hidden="1">"A35795"</definedName>
    <definedName name="FDD_118_2" hidden="1">"A31412"</definedName>
    <definedName name="FDD_118_3" hidden="1">"A31777"</definedName>
    <definedName name="FDD_118_4" hidden="1">"A32142"</definedName>
    <definedName name="FDD_118_5" hidden="1">"A32508"</definedName>
    <definedName name="FDD_118_6" hidden="1">"A32873"</definedName>
    <definedName name="FDD_118_7" hidden="1">"A33238"</definedName>
    <definedName name="FDD_118_8" hidden="1">"A33603"</definedName>
    <definedName name="FDD_118_9" hidden="1">"A33969"</definedName>
    <definedName name="FDD_119_0" hidden="1">"A30681"</definedName>
    <definedName name="FDD_119_1" hidden="1">"A31047"</definedName>
    <definedName name="FDD_119_10" hidden="1">"A34334"</definedName>
    <definedName name="FDD_119_11" hidden="1">"A34699"</definedName>
    <definedName name="FDD_119_12" hidden="1">"A35064"</definedName>
    <definedName name="FDD_119_13" hidden="1">"A35430"</definedName>
    <definedName name="FDD_119_14" hidden="1">"A35795"</definedName>
    <definedName name="FDD_119_2" hidden="1">"A31412"</definedName>
    <definedName name="FDD_119_3" hidden="1">"A31777"</definedName>
    <definedName name="FDD_119_4" hidden="1">"A32142"</definedName>
    <definedName name="FDD_119_5" hidden="1">"A32508"</definedName>
    <definedName name="FDD_119_6" hidden="1">"A32873"</definedName>
    <definedName name="FDD_119_7" hidden="1">"A33238"</definedName>
    <definedName name="FDD_119_8" hidden="1">"A33603"</definedName>
    <definedName name="FDD_119_9" hidden="1">"A33969"</definedName>
    <definedName name="FDD_12_0" hidden="1">"A25569"</definedName>
    <definedName name="FDD_120_0" hidden="1">"A30681"</definedName>
    <definedName name="FDD_120_1" hidden="1">"A31047"</definedName>
    <definedName name="FDD_120_10" hidden="1">"A34334"</definedName>
    <definedName name="FDD_120_11" hidden="1">"A34699"</definedName>
    <definedName name="FDD_120_12" hidden="1">"A35064"</definedName>
    <definedName name="FDD_120_13" hidden="1">"A35430"</definedName>
    <definedName name="FDD_120_14" hidden="1">"A35795"</definedName>
    <definedName name="FDD_120_2" hidden="1">"A31412"</definedName>
    <definedName name="FDD_120_3" hidden="1">"A31777"</definedName>
    <definedName name="FDD_120_4" hidden="1">"A32142"</definedName>
    <definedName name="FDD_120_5" hidden="1">"A32508"</definedName>
    <definedName name="FDD_120_6" hidden="1">"A32873"</definedName>
    <definedName name="FDD_120_7" hidden="1">"A33238"</definedName>
    <definedName name="FDD_120_8" hidden="1">"A33603"</definedName>
    <definedName name="FDD_120_9" hidden="1">"A33969"</definedName>
    <definedName name="FDD_121_0" hidden="1">"A30681"</definedName>
    <definedName name="FDD_121_1" hidden="1">"A31047"</definedName>
    <definedName name="FDD_121_10" hidden="1">"A34334"</definedName>
    <definedName name="FDD_121_11" hidden="1">"A34699"</definedName>
    <definedName name="FDD_121_12" hidden="1">"A35064"</definedName>
    <definedName name="FDD_121_13" hidden="1">"A35430"</definedName>
    <definedName name="FDD_121_14" hidden="1">"A35795"</definedName>
    <definedName name="FDD_121_2" hidden="1">"A31412"</definedName>
    <definedName name="FDD_121_3" hidden="1">"A31777"</definedName>
    <definedName name="FDD_121_4" hidden="1">"A32142"</definedName>
    <definedName name="FDD_121_5" hidden="1">"A32508"</definedName>
    <definedName name="FDD_121_6" hidden="1">"A32873"</definedName>
    <definedName name="FDD_121_7" hidden="1">"A33238"</definedName>
    <definedName name="FDD_121_8" hidden="1">"A33603"</definedName>
    <definedName name="FDD_121_9" hidden="1">"A33969"</definedName>
    <definedName name="FDD_122_0" hidden="1">"A30681"</definedName>
    <definedName name="FDD_122_1" hidden="1">"A31047"</definedName>
    <definedName name="FDD_122_10" hidden="1">"A34334"</definedName>
    <definedName name="FDD_122_11" hidden="1">"A34699"</definedName>
    <definedName name="FDD_122_12" hidden="1">"A35064"</definedName>
    <definedName name="FDD_122_13" hidden="1">"A35430"</definedName>
    <definedName name="FDD_122_14" hidden="1">"A35795"</definedName>
    <definedName name="FDD_122_2" hidden="1">"A31412"</definedName>
    <definedName name="FDD_122_3" hidden="1">"A31777"</definedName>
    <definedName name="FDD_122_4" hidden="1">"A32142"</definedName>
    <definedName name="FDD_122_5" hidden="1">"A32508"</definedName>
    <definedName name="FDD_122_6" hidden="1">"A32873"</definedName>
    <definedName name="FDD_122_7" hidden="1">"A33238"</definedName>
    <definedName name="FDD_122_8" hidden="1">"A33603"</definedName>
    <definedName name="FDD_122_9" hidden="1">"A33969"</definedName>
    <definedName name="FDD_123_0" hidden="1">"A30681"</definedName>
    <definedName name="FDD_123_1" hidden="1">"A31047"</definedName>
    <definedName name="FDD_123_10" hidden="1">"A34334"</definedName>
    <definedName name="FDD_123_11" hidden="1">"A34699"</definedName>
    <definedName name="FDD_123_12" hidden="1">"A35064"</definedName>
    <definedName name="FDD_123_13" hidden="1">"A35430"</definedName>
    <definedName name="FDD_123_14" hidden="1">"A35795"</definedName>
    <definedName name="FDD_123_2" hidden="1">"A31412"</definedName>
    <definedName name="FDD_123_3" hidden="1">"A31777"</definedName>
    <definedName name="FDD_123_4" hidden="1">"A32142"</definedName>
    <definedName name="FDD_123_5" hidden="1">"A32508"</definedName>
    <definedName name="FDD_123_6" hidden="1">"A32873"</definedName>
    <definedName name="FDD_123_7" hidden="1">"A33238"</definedName>
    <definedName name="FDD_123_8" hidden="1">"A33603"</definedName>
    <definedName name="FDD_123_9" hidden="1">"A33969"</definedName>
    <definedName name="FDD_124_0" hidden="1">"A30681"</definedName>
    <definedName name="FDD_124_1" hidden="1">"A31047"</definedName>
    <definedName name="FDD_124_10" hidden="1">"A34334"</definedName>
    <definedName name="FDD_124_11" hidden="1">"A34699"</definedName>
    <definedName name="FDD_124_12" hidden="1">"A35064"</definedName>
    <definedName name="FDD_124_13" hidden="1">"A35430"</definedName>
    <definedName name="FDD_124_14" hidden="1">"A35795"</definedName>
    <definedName name="FDD_124_2" hidden="1">"A31412"</definedName>
    <definedName name="FDD_124_3" hidden="1">"A31777"</definedName>
    <definedName name="FDD_124_4" hidden="1">"A32142"</definedName>
    <definedName name="FDD_124_5" hidden="1">"A32508"</definedName>
    <definedName name="FDD_124_6" hidden="1">"A32873"</definedName>
    <definedName name="FDD_124_7" hidden="1">"A33238"</definedName>
    <definedName name="FDD_124_8" hidden="1">"A33603"</definedName>
    <definedName name="FDD_124_9" hidden="1">"A33969"</definedName>
    <definedName name="FDD_125_0" hidden="1">"A30681"</definedName>
    <definedName name="FDD_125_1" hidden="1">"A31047"</definedName>
    <definedName name="FDD_125_10" hidden="1">"A34334"</definedName>
    <definedName name="FDD_125_11" hidden="1">"A34699"</definedName>
    <definedName name="FDD_125_12" hidden="1">"A35064"</definedName>
    <definedName name="FDD_125_13" hidden="1">"A35430"</definedName>
    <definedName name="FDD_125_14" hidden="1">"A35795"</definedName>
    <definedName name="FDD_125_2" hidden="1">"A31412"</definedName>
    <definedName name="FDD_125_3" hidden="1">"A31777"</definedName>
    <definedName name="FDD_125_4" hidden="1">"A32142"</definedName>
    <definedName name="FDD_125_5" hidden="1">"A32508"</definedName>
    <definedName name="FDD_125_6" hidden="1">"A32873"</definedName>
    <definedName name="FDD_125_7" hidden="1">"A33238"</definedName>
    <definedName name="FDD_125_8" hidden="1">"A33603"</definedName>
    <definedName name="FDD_125_9" hidden="1">"A33969"</definedName>
    <definedName name="FDD_126_0" hidden="1">"A30681"</definedName>
    <definedName name="FDD_126_1" hidden="1">"A31047"</definedName>
    <definedName name="FDD_126_10" hidden="1">"A34334"</definedName>
    <definedName name="FDD_126_11" hidden="1">"A34699"</definedName>
    <definedName name="FDD_126_12" hidden="1">"A35064"</definedName>
    <definedName name="FDD_126_13" hidden="1">"A35430"</definedName>
    <definedName name="FDD_126_14" hidden="1">"A35795"</definedName>
    <definedName name="FDD_126_2" hidden="1">"A31412"</definedName>
    <definedName name="FDD_126_3" hidden="1">"A31777"</definedName>
    <definedName name="FDD_126_4" hidden="1">"A32142"</definedName>
    <definedName name="FDD_126_5" hidden="1">"A32508"</definedName>
    <definedName name="FDD_126_6" hidden="1">"A32873"</definedName>
    <definedName name="FDD_126_7" hidden="1">"A33238"</definedName>
    <definedName name="FDD_126_8" hidden="1">"A33603"</definedName>
    <definedName name="FDD_126_9" hidden="1">"A33969"</definedName>
    <definedName name="FDD_127_0" hidden="1">"A30681"</definedName>
    <definedName name="FDD_127_1" hidden="1">"A31047"</definedName>
    <definedName name="FDD_127_10" hidden="1">"A34334"</definedName>
    <definedName name="FDD_127_11" hidden="1">"A34699"</definedName>
    <definedName name="FDD_127_12" hidden="1">"A35064"</definedName>
    <definedName name="FDD_127_13" hidden="1">"A35430"</definedName>
    <definedName name="FDD_127_14" hidden="1">"A35795"</definedName>
    <definedName name="FDD_127_2" hidden="1">"A31412"</definedName>
    <definedName name="FDD_127_3" hidden="1">"A31777"</definedName>
    <definedName name="FDD_127_4" hidden="1">"A32142"</definedName>
    <definedName name="FDD_127_5" hidden="1">"A32508"</definedName>
    <definedName name="FDD_127_6" hidden="1">"A32873"</definedName>
    <definedName name="FDD_127_7" hidden="1">"A33238"</definedName>
    <definedName name="FDD_127_8" hidden="1">"A33603"</definedName>
    <definedName name="FDD_127_9" hidden="1">"A33969"</definedName>
    <definedName name="FDD_128_0" hidden="1">"A30681"</definedName>
    <definedName name="FDD_128_1" hidden="1">"A31047"</definedName>
    <definedName name="FDD_128_10" hidden="1">"A34334"</definedName>
    <definedName name="FDD_128_11" hidden="1">"A34699"</definedName>
    <definedName name="FDD_128_12" hidden="1">"A35064"</definedName>
    <definedName name="FDD_128_13" hidden="1">"A35430"</definedName>
    <definedName name="FDD_128_14" hidden="1">"A35795"</definedName>
    <definedName name="FDD_128_2" hidden="1">"A31412"</definedName>
    <definedName name="FDD_128_3" hidden="1">"A31777"</definedName>
    <definedName name="FDD_128_4" hidden="1">"A32142"</definedName>
    <definedName name="FDD_128_5" hidden="1">"A32508"</definedName>
    <definedName name="FDD_128_6" hidden="1">"A32873"</definedName>
    <definedName name="FDD_128_7" hidden="1">"A33238"</definedName>
    <definedName name="FDD_128_8" hidden="1">"A33603"</definedName>
    <definedName name="FDD_128_9" hidden="1">"A33969"</definedName>
    <definedName name="FDD_129_0" hidden="1">"A30681"</definedName>
    <definedName name="FDD_129_1" hidden="1">"A31047"</definedName>
    <definedName name="FDD_129_10" hidden="1">"A34334"</definedName>
    <definedName name="FDD_129_11" hidden="1">"A34699"</definedName>
    <definedName name="FDD_129_12" hidden="1">"A35064"</definedName>
    <definedName name="FDD_129_13" hidden="1">"A35430"</definedName>
    <definedName name="FDD_129_14" hidden="1">"A35795"</definedName>
    <definedName name="FDD_129_2" hidden="1">"A31412"</definedName>
    <definedName name="FDD_129_3" hidden="1">"A31777"</definedName>
    <definedName name="FDD_129_4" hidden="1">"A32142"</definedName>
    <definedName name="FDD_129_5" hidden="1">"A32508"</definedName>
    <definedName name="FDD_129_6" hidden="1">"A32873"</definedName>
    <definedName name="FDD_129_7" hidden="1">"A33238"</definedName>
    <definedName name="FDD_129_8" hidden="1">"A33603"</definedName>
    <definedName name="FDD_129_9" hidden="1">"A33969"</definedName>
    <definedName name="FDD_13_0" hidden="1">"A25569"</definedName>
    <definedName name="FDD_130_0" hidden="1">"A30681"</definedName>
    <definedName name="FDD_130_1" hidden="1">"A31047"</definedName>
    <definedName name="FDD_130_10" hidden="1">"A34334"</definedName>
    <definedName name="FDD_130_11" hidden="1">"A34699"</definedName>
    <definedName name="FDD_130_12" hidden="1">"A35064"</definedName>
    <definedName name="FDD_130_13" hidden="1">"A35430"</definedName>
    <definedName name="FDD_130_14" hidden="1">"A35795"</definedName>
    <definedName name="FDD_130_2" hidden="1">"A31412"</definedName>
    <definedName name="FDD_130_3" hidden="1">"A31777"</definedName>
    <definedName name="FDD_130_4" hidden="1">"A32142"</definedName>
    <definedName name="FDD_130_5" hidden="1">"A32508"</definedName>
    <definedName name="FDD_130_6" hidden="1">"A32873"</definedName>
    <definedName name="FDD_130_7" hidden="1">"A33238"</definedName>
    <definedName name="FDD_130_8" hidden="1">"A33603"</definedName>
    <definedName name="FDD_130_9" hidden="1">"A33969"</definedName>
    <definedName name="FDD_131_0" hidden="1">"A30681"</definedName>
    <definedName name="FDD_131_1" hidden="1">"A31047"</definedName>
    <definedName name="FDD_131_10" hidden="1">"A34334"</definedName>
    <definedName name="FDD_131_11" hidden="1">"A34699"</definedName>
    <definedName name="FDD_131_12" hidden="1">"A35064"</definedName>
    <definedName name="FDD_131_13" hidden="1">"A35430"</definedName>
    <definedName name="FDD_131_14" hidden="1">"A35795"</definedName>
    <definedName name="FDD_131_2" hidden="1">"A31412"</definedName>
    <definedName name="FDD_131_3" hidden="1">"A31777"</definedName>
    <definedName name="FDD_131_4" hidden="1">"A32142"</definedName>
    <definedName name="FDD_131_5" hidden="1">"A32508"</definedName>
    <definedName name="FDD_131_6" hidden="1">"A32873"</definedName>
    <definedName name="FDD_131_7" hidden="1">"A33238"</definedName>
    <definedName name="FDD_131_8" hidden="1">"A33603"</definedName>
    <definedName name="FDD_131_9" hidden="1">"A33969"</definedName>
    <definedName name="FDD_132_0" hidden="1">"U30681"</definedName>
    <definedName name="FDD_132_1" hidden="1">"U31047"</definedName>
    <definedName name="FDD_132_10" hidden="1">"U34334"</definedName>
    <definedName name="FDD_132_11" hidden="1">"U34699"</definedName>
    <definedName name="FDD_132_12" hidden="1">"U35064"</definedName>
    <definedName name="FDD_132_13" hidden="1">"U35430"</definedName>
    <definedName name="FDD_132_14" hidden="1">"U35795"</definedName>
    <definedName name="FDD_132_2" hidden="1">"U31412"</definedName>
    <definedName name="FDD_132_3" hidden="1">"U31777"</definedName>
    <definedName name="FDD_132_4" hidden="1">"U32142"</definedName>
    <definedName name="FDD_132_5" hidden="1">"U32508"</definedName>
    <definedName name="FDD_132_6" hidden="1">"U32873"</definedName>
    <definedName name="FDD_132_7" hidden="1">"U33238"</definedName>
    <definedName name="FDD_132_8" hidden="1">"U33603"</definedName>
    <definedName name="FDD_132_9" hidden="1">"U33969"</definedName>
    <definedName name="FDD_133_0" hidden="1">"A30681"</definedName>
    <definedName name="FDD_133_1" hidden="1">"A31047"</definedName>
    <definedName name="FDD_133_10" hidden="1">"A34334"</definedName>
    <definedName name="FDD_133_11" hidden="1">"A34699"</definedName>
    <definedName name="FDD_133_12" hidden="1">"A35064"</definedName>
    <definedName name="FDD_133_13" hidden="1">"A35430"</definedName>
    <definedName name="FDD_133_14" hidden="1">"A35795"</definedName>
    <definedName name="FDD_133_2" hidden="1">"A31412"</definedName>
    <definedName name="FDD_133_3" hidden="1">"A31777"</definedName>
    <definedName name="FDD_133_4" hidden="1">"A32142"</definedName>
    <definedName name="FDD_133_5" hidden="1">"A32508"</definedName>
    <definedName name="FDD_133_6" hidden="1">"A32873"</definedName>
    <definedName name="FDD_133_7" hidden="1">"A33238"</definedName>
    <definedName name="FDD_133_8" hidden="1">"A33603"</definedName>
    <definedName name="FDD_133_9" hidden="1">"A33969"</definedName>
    <definedName name="FDD_134_0" hidden="1">"A30681"</definedName>
    <definedName name="FDD_134_1" hidden="1">"A31047"</definedName>
    <definedName name="FDD_134_10" hidden="1">"A34334"</definedName>
    <definedName name="FDD_134_11" hidden="1">"A34699"</definedName>
    <definedName name="FDD_134_12" hidden="1">"A35064"</definedName>
    <definedName name="FDD_134_13" hidden="1">"A35430"</definedName>
    <definedName name="FDD_134_14" hidden="1">"A35795"</definedName>
    <definedName name="FDD_134_2" hidden="1">"A31412"</definedName>
    <definedName name="FDD_134_3" hidden="1">"A31777"</definedName>
    <definedName name="FDD_134_4" hidden="1">"A32142"</definedName>
    <definedName name="FDD_134_5" hidden="1">"A32508"</definedName>
    <definedName name="FDD_134_6" hidden="1">"A32873"</definedName>
    <definedName name="FDD_134_7" hidden="1">"A33238"</definedName>
    <definedName name="FDD_134_8" hidden="1">"A33603"</definedName>
    <definedName name="FDD_134_9" hidden="1">"A33969"</definedName>
    <definedName name="FDD_135_0" hidden="1">"A30681"</definedName>
    <definedName name="FDD_135_1" hidden="1">"A31047"</definedName>
    <definedName name="FDD_135_10" hidden="1">"A34334"</definedName>
    <definedName name="FDD_135_11" hidden="1">"A34699"</definedName>
    <definedName name="FDD_135_12" hidden="1">"A35064"</definedName>
    <definedName name="FDD_135_13" hidden="1">"A35430"</definedName>
    <definedName name="FDD_135_14" hidden="1">"A35795"</definedName>
    <definedName name="FDD_135_2" hidden="1">"A31412"</definedName>
    <definedName name="FDD_135_3" hidden="1">"A31777"</definedName>
    <definedName name="FDD_135_4" hidden="1">"A32142"</definedName>
    <definedName name="FDD_135_5" hidden="1">"A32508"</definedName>
    <definedName name="FDD_135_6" hidden="1">"A32873"</definedName>
    <definedName name="FDD_135_7" hidden="1">"A33238"</definedName>
    <definedName name="FDD_135_8" hidden="1">"A33603"</definedName>
    <definedName name="FDD_135_9" hidden="1">"A33969"</definedName>
    <definedName name="FDD_136_0" hidden="1">"A30681"</definedName>
    <definedName name="FDD_136_1" hidden="1">"A31047"</definedName>
    <definedName name="FDD_136_10" hidden="1">"A34334"</definedName>
    <definedName name="FDD_136_11" hidden="1">"A34699"</definedName>
    <definedName name="FDD_136_12" hidden="1">"A35064"</definedName>
    <definedName name="FDD_136_13" hidden="1">"A35430"</definedName>
    <definedName name="FDD_136_14" hidden="1">"A35795"</definedName>
    <definedName name="FDD_136_2" hidden="1">"A31412"</definedName>
    <definedName name="FDD_136_3" hidden="1">"A31777"</definedName>
    <definedName name="FDD_136_4" hidden="1">"A32142"</definedName>
    <definedName name="FDD_136_5" hidden="1">"A32508"</definedName>
    <definedName name="FDD_136_6" hidden="1">"A32873"</definedName>
    <definedName name="FDD_136_7" hidden="1">"A33238"</definedName>
    <definedName name="FDD_136_8" hidden="1">"A33603"</definedName>
    <definedName name="FDD_136_9" hidden="1">"A33969"</definedName>
    <definedName name="FDD_137_0" hidden="1">"A30681"</definedName>
    <definedName name="FDD_137_1" hidden="1">"A31047"</definedName>
    <definedName name="FDD_137_10" hidden="1">"A34334"</definedName>
    <definedName name="FDD_137_11" hidden="1">"A34699"</definedName>
    <definedName name="FDD_137_12" hidden="1">"A35064"</definedName>
    <definedName name="FDD_137_13" hidden="1">"A35430"</definedName>
    <definedName name="FDD_137_14" hidden="1">"A35795"</definedName>
    <definedName name="FDD_137_2" hidden="1">"A31412"</definedName>
    <definedName name="FDD_137_3" hidden="1">"A31777"</definedName>
    <definedName name="FDD_137_4" hidden="1">"A32142"</definedName>
    <definedName name="FDD_137_5" hidden="1">"A32508"</definedName>
    <definedName name="FDD_137_6" hidden="1">"A32873"</definedName>
    <definedName name="FDD_137_7" hidden="1">"A33238"</definedName>
    <definedName name="FDD_137_8" hidden="1">"A33603"</definedName>
    <definedName name="FDD_137_9" hidden="1">"A33969"</definedName>
    <definedName name="FDD_138_0" hidden="1">"A30681"</definedName>
    <definedName name="FDD_138_1" hidden="1">"A31047"</definedName>
    <definedName name="FDD_138_10" hidden="1">"A34334"</definedName>
    <definedName name="FDD_138_11" hidden="1">"A34699"</definedName>
    <definedName name="FDD_138_12" hidden="1">"A35064"</definedName>
    <definedName name="FDD_138_13" hidden="1">"A35430"</definedName>
    <definedName name="FDD_138_14" hidden="1">"A35795"</definedName>
    <definedName name="FDD_138_2" hidden="1">"A31412"</definedName>
    <definedName name="FDD_138_3" hidden="1">"A31777"</definedName>
    <definedName name="FDD_138_4" hidden="1">"A32142"</definedName>
    <definedName name="FDD_138_5" hidden="1">"A32508"</definedName>
    <definedName name="FDD_138_6" hidden="1">"A32873"</definedName>
    <definedName name="FDD_138_7" hidden="1">"A33238"</definedName>
    <definedName name="FDD_138_8" hidden="1">"A33603"</definedName>
    <definedName name="FDD_138_9" hidden="1">"A33969"</definedName>
    <definedName name="FDD_139_0" hidden="1">"A30681"</definedName>
    <definedName name="FDD_139_1" hidden="1">"A31047"</definedName>
    <definedName name="FDD_139_10" hidden="1">"U34334"</definedName>
    <definedName name="FDD_139_11" hidden="1">"U34699"</definedName>
    <definedName name="FDD_139_12" hidden="1">"U35064"</definedName>
    <definedName name="FDD_139_13" hidden="1">"U35430"</definedName>
    <definedName name="FDD_139_14" hidden="1">"U35795"</definedName>
    <definedName name="FDD_139_2" hidden="1">"A31412"</definedName>
    <definedName name="FDD_139_3" hidden="1">"U31777"</definedName>
    <definedName name="FDD_139_4" hidden="1">"U32142"</definedName>
    <definedName name="FDD_139_5" hidden="1">"U32508"</definedName>
    <definedName name="FDD_139_6" hidden="1">"U32873"</definedName>
    <definedName name="FDD_139_7" hidden="1">"U33238"</definedName>
    <definedName name="FDD_139_8" hidden="1">"U33603"</definedName>
    <definedName name="FDD_139_9" hidden="1">"U33969"</definedName>
    <definedName name="FDD_14_0" hidden="1">"A25569"</definedName>
    <definedName name="FDD_140_0" hidden="1">"A25569"</definedName>
    <definedName name="FDD_141_0" hidden="1">"A30681"</definedName>
    <definedName name="FDD_141_1" hidden="1">"A31047"</definedName>
    <definedName name="FDD_141_10" hidden="1">"A34334"</definedName>
    <definedName name="FDD_141_11" hidden="1">"A34699"</definedName>
    <definedName name="FDD_141_12" hidden="1">"A35064"</definedName>
    <definedName name="FDD_141_13" hidden="1">"A35430"</definedName>
    <definedName name="FDD_141_14" hidden="1">"A35795"</definedName>
    <definedName name="FDD_141_2" hidden="1">"A31412"</definedName>
    <definedName name="FDD_141_3" hidden="1">"A31777"</definedName>
    <definedName name="FDD_141_4" hidden="1">"A32142"</definedName>
    <definedName name="FDD_141_5" hidden="1">"A32508"</definedName>
    <definedName name="FDD_141_6" hidden="1">"A32873"</definedName>
    <definedName name="FDD_141_7" hidden="1">"A33238"</definedName>
    <definedName name="FDD_141_8" hidden="1">"A33603"</definedName>
    <definedName name="FDD_141_9" hidden="1">"A33969"</definedName>
    <definedName name="FDD_142_0" hidden="1">"A30681"</definedName>
    <definedName name="FDD_142_1" hidden="1">"A31047"</definedName>
    <definedName name="FDD_142_10" hidden="1">"A34334"</definedName>
    <definedName name="FDD_142_11" hidden="1">"A34699"</definedName>
    <definedName name="FDD_142_12" hidden="1">"A35064"</definedName>
    <definedName name="FDD_142_13" hidden="1">"A35430"</definedName>
    <definedName name="FDD_142_14" hidden="1">"A35795"</definedName>
    <definedName name="FDD_142_2" hidden="1">"A31412"</definedName>
    <definedName name="FDD_142_3" hidden="1">"A31777"</definedName>
    <definedName name="FDD_142_4" hidden="1">"A32142"</definedName>
    <definedName name="FDD_142_5" hidden="1">"A32508"</definedName>
    <definedName name="FDD_142_6" hidden="1">"A32873"</definedName>
    <definedName name="FDD_142_7" hidden="1">"A33238"</definedName>
    <definedName name="FDD_142_8" hidden="1">"A33603"</definedName>
    <definedName name="FDD_142_9" hidden="1">"A33969"</definedName>
    <definedName name="FDD_143_0" hidden="1">"A30681"</definedName>
    <definedName name="FDD_143_1" hidden="1">"A31047"</definedName>
    <definedName name="FDD_143_10" hidden="1">"A34334"</definedName>
    <definedName name="FDD_143_11" hidden="1">"A34699"</definedName>
    <definedName name="FDD_143_12" hidden="1">"A35064"</definedName>
    <definedName name="FDD_143_13" hidden="1">"A35430"</definedName>
    <definedName name="FDD_143_14" hidden="1">"A35795"</definedName>
    <definedName name="FDD_143_2" hidden="1">"A31412"</definedName>
    <definedName name="FDD_143_3" hidden="1">"A31777"</definedName>
    <definedName name="FDD_143_4" hidden="1">"A32142"</definedName>
    <definedName name="FDD_143_5" hidden="1">"A32508"</definedName>
    <definedName name="FDD_143_6" hidden="1">"A32873"</definedName>
    <definedName name="FDD_143_7" hidden="1">"A33238"</definedName>
    <definedName name="FDD_143_8" hidden="1">"A33603"</definedName>
    <definedName name="FDD_143_9" hidden="1">"A33969"</definedName>
    <definedName name="FDD_144_0" hidden="1">"A30681"</definedName>
    <definedName name="FDD_144_1" hidden="1">"A31047"</definedName>
    <definedName name="FDD_144_10" hidden="1">"A34334"</definedName>
    <definedName name="FDD_144_11" hidden="1">"A34699"</definedName>
    <definedName name="FDD_144_12" hidden="1">"A35064"</definedName>
    <definedName name="FDD_144_13" hidden="1">"A35430"</definedName>
    <definedName name="FDD_144_14" hidden="1">"A35795"</definedName>
    <definedName name="FDD_144_2" hidden="1">"A31412"</definedName>
    <definedName name="FDD_144_3" hidden="1">"A31777"</definedName>
    <definedName name="FDD_144_4" hidden="1">"A32142"</definedName>
    <definedName name="FDD_144_5" hidden="1">"A32508"</definedName>
    <definedName name="FDD_144_6" hidden="1">"A32873"</definedName>
    <definedName name="FDD_144_7" hidden="1">"A33238"</definedName>
    <definedName name="FDD_144_8" hidden="1">"A33603"</definedName>
    <definedName name="FDD_144_9" hidden="1">"A33969"</definedName>
    <definedName name="FDD_145_0" hidden="1">"A30681"</definedName>
    <definedName name="FDD_145_1" hidden="1">"A31047"</definedName>
    <definedName name="FDD_145_10" hidden="1">"A34334"</definedName>
    <definedName name="FDD_145_11" hidden="1">"A34699"</definedName>
    <definedName name="FDD_145_12" hidden="1">"A35064"</definedName>
    <definedName name="FDD_145_13" hidden="1">"A35430"</definedName>
    <definedName name="FDD_145_14" hidden="1">"A35795"</definedName>
    <definedName name="FDD_145_2" hidden="1">"A31412"</definedName>
    <definedName name="FDD_145_3" hidden="1">"A31777"</definedName>
    <definedName name="FDD_145_4" hidden="1">"A32142"</definedName>
    <definedName name="FDD_145_5" hidden="1">"A32508"</definedName>
    <definedName name="FDD_145_6" hidden="1">"A32873"</definedName>
    <definedName name="FDD_145_7" hidden="1">"A33238"</definedName>
    <definedName name="FDD_145_8" hidden="1">"A33603"</definedName>
    <definedName name="FDD_145_9" hidden="1">"A33969"</definedName>
    <definedName name="FDD_146_0" hidden="1">"A30681"</definedName>
    <definedName name="FDD_146_1" hidden="1">"A31047"</definedName>
    <definedName name="FDD_146_10" hidden="1">"A34334"</definedName>
    <definedName name="FDD_146_11" hidden="1">"A34699"</definedName>
    <definedName name="FDD_146_12" hidden="1">"A35064"</definedName>
    <definedName name="FDD_146_13" hidden="1">"A35430"</definedName>
    <definedName name="FDD_146_14" hidden="1">"A35795"</definedName>
    <definedName name="FDD_146_2" hidden="1">"A31412"</definedName>
    <definedName name="FDD_146_3" hidden="1">"A31777"</definedName>
    <definedName name="FDD_146_4" hidden="1">"A32142"</definedName>
    <definedName name="FDD_146_5" hidden="1">"A32508"</definedName>
    <definedName name="FDD_146_6" hidden="1">"A32873"</definedName>
    <definedName name="FDD_146_7" hidden="1">"A33238"</definedName>
    <definedName name="FDD_146_8" hidden="1">"A33603"</definedName>
    <definedName name="FDD_146_9" hidden="1">"A33969"</definedName>
    <definedName name="FDD_147_0" hidden="1">"U30681"</definedName>
    <definedName name="FDD_147_1" hidden="1">"U31047"</definedName>
    <definedName name="FDD_147_10" hidden="1">"U34334"</definedName>
    <definedName name="FDD_147_11" hidden="1">"U34699"</definedName>
    <definedName name="FDD_147_12" hidden="1">"U35064"</definedName>
    <definedName name="FDD_147_13" hidden="1">"U35430"</definedName>
    <definedName name="FDD_147_14" hidden="1">"U35795"</definedName>
    <definedName name="FDD_147_2" hidden="1">"U31412"</definedName>
    <definedName name="FDD_147_3" hidden="1">"U31777"</definedName>
    <definedName name="FDD_147_4" hidden="1">"U32142"</definedName>
    <definedName name="FDD_147_5" hidden="1">"U32508"</definedName>
    <definedName name="FDD_147_6" hidden="1">"U32873"</definedName>
    <definedName name="FDD_147_7" hidden="1">"U33238"</definedName>
    <definedName name="FDD_147_8" hidden="1">"U33603"</definedName>
    <definedName name="FDD_147_9" hidden="1">"U33969"</definedName>
    <definedName name="FDD_148_0" hidden="1">"A30681"</definedName>
    <definedName name="FDD_148_1" hidden="1">"A31047"</definedName>
    <definedName name="FDD_148_10" hidden="1">"A34334"</definedName>
    <definedName name="FDD_148_11" hidden="1">"A34699"</definedName>
    <definedName name="FDD_148_12" hidden="1">"A35064"</definedName>
    <definedName name="FDD_148_13" hidden="1">"A35430"</definedName>
    <definedName name="FDD_148_14" hidden="1">"A35795"</definedName>
    <definedName name="FDD_148_2" hidden="1">"A31412"</definedName>
    <definedName name="FDD_148_3" hidden="1">"A31777"</definedName>
    <definedName name="FDD_148_4" hidden="1">"A32142"</definedName>
    <definedName name="FDD_148_5" hidden="1">"A32508"</definedName>
    <definedName name="FDD_148_6" hidden="1">"A32873"</definedName>
    <definedName name="FDD_148_7" hidden="1">"A33238"</definedName>
    <definedName name="FDD_148_8" hidden="1">"A33603"</definedName>
    <definedName name="FDD_148_9" hidden="1">"A33969"</definedName>
    <definedName name="FDD_149_0" hidden="1">"U30681"</definedName>
    <definedName name="FDD_149_1" hidden="1">"U31047"</definedName>
    <definedName name="FDD_149_10" hidden="1">"U34334"</definedName>
    <definedName name="FDD_149_11" hidden="1">"U34699"</definedName>
    <definedName name="FDD_149_12" hidden="1">"U35064"</definedName>
    <definedName name="FDD_149_13" hidden="1">"U35430"</definedName>
    <definedName name="FDD_149_14" hidden="1">"A35795"</definedName>
    <definedName name="FDD_149_2" hidden="1">"U31412"</definedName>
    <definedName name="FDD_149_3" hidden="1">"U31777"</definedName>
    <definedName name="FDD_149_4" hidden="1">"U32142"</definedName>
    <definedName name="FDD_149_5" hidden="1">"U32508"</definedName>
    <definedName name="FDD_149_6" hidden="1">"U32873"</definedName>
    <definedName name="FDD_149_7" hidden="1">"U33238"</definedName>
    <definedName name="FDD_149_8" hidden="1">"U33603"</definedName>
    <definedName name="FDD_149_9" hidden="1">"U33969"</definedName>
    <definedName name="FDD_15_0" hidden="1">"A25569"</definedName>
    <definedName name="FDD_151_0" hidden="1">"A30681"</definedName>
    <definedName name="FDD_151_1" hidden="1">"A31047"</definedName>
    <definedName name="FDD_151_10" hidden="1">"A34334"</definedName>
    <definedName name="FDD_151_11" hidden="1">"A34699"</definedName>
    <definedName name="FDD_151_12" hidden="1">"A35064"</definedName>
    <definedName name="FDD_151_13" hidden="1">"A35430"</definedName>
    <definedName name="FDD_151_14" hidden="1">"A35795"</definedName>
    <definedName name="FDD_151_2" hidden="1">"A31412"</definedName>
    <definedName name="FDD_151_3" hidden="1">"A31777"</definedName>
    <definedName name="FDD_151_4" hidden="1">"A32142"</definedName>
    <definedName name="FDD_151_5" hidden="1">"A32508"</definedName>
    <definedName name="FDD_151_6" hidden="1">"A32873"</definedName>
    <definedName name="FDD_151_7" hidden="1">"A33238"</definedName>
    <definedName name="FDD_151_8" hidden="1">"A33603"</definedName>
    <definedName name="FDD_151_9" hidden="1">"A33969"</definedName>
    <definedName name="FDD_152_0" hidden="1">"A30681"</definedName>
    <definedName name="FDD_152_1" hidden="1">"A31047"</definedName>
    <definedName name="FDD_152_10" hidden="1">"A34334"</definedName>
    <definedName name="FDD_152_11" hidden="1">"A34699"</definedName>
    <definedName name="FDD_152_12" hidden="1">"A35064"</definedName>
    <definedName name="FDD_152_13" hidden="1">"A35430"</definedName>
    <definedName name="FDD_152_14" hidden="1">"A35795"</definedName>
    <definedName name="FDD_152_15" hidden="1">"E36160"</definedName>
    <definedName name="FDD_152_2" hidden="1">"A31412"</definedName>
    <definedName name="FDD_152_3" hidden="1">"A31777"</definedName>
    <definedName name="FDD_152_4" hidden="1">"A32142"</definedName>
    <definedName name="FDD_152_5" hidden="1">"A32508"</definedName>
    <definedName name="FDD_152_6" hidden="1">"A32873"</definedName>
    <definedName name="FDD_152_7" hidden="1">"A33238"</definedName>
    <definedName name="FDD_152_8" hidden="1">"A33603"</definedName>
    <definedName name="FDD_152_9" hidden="1">"A33969"</definedName>
    <definedName name="FDD_153_0" hidden="1">"A30681"</definedName>
    <definedName name="FDD_153_1" hidden="1">"A31047"</definedName>
    <definedName name="FDD_153_10" hidden="1">"A34334"</definedName>
    <definedName name="FDD_153_11" hidden="1">"A34699"</definedName>
    <definedName name="FDD_153_12" hidden="1">"A35064"</definedName>
    <definedName name="FDD_153_13" hidden="1">"A35430"</definedName>
    <definedName name="FDD_153_14" hidden="1">"A35795"</definedName>
    <definedName name="FDD_153_2" hidden="1">"A31412"</definedName>
    <definedName name="FDD_153_3" hidden="1">"A31777"</definedName>
    <definedName name="FDD_153_4" hidden="1">"A32142"</definedName>
    <definedName name="FDD_153_5" hidden="1">"A32508"</definedName>
    <definedName name="FDD_153_6" hidden="1">"A32873"</definedName>
    <definedName name="FDD_153_7" hidden="1">"A33238"</definedName>
    <definedName name="FDD_153_8" hidden="1">"A33603"</definedName>
    <definedName name="FDD_153_9" hidden="1">"A33969"</definedName>
    <definedName name="FDD_154_0" hidden="1">"A30681"</definedName>
    <definedName name="FDD_154_1" hidden="1">"A31047"</definedName>
    <definedName name="FDD_154_10" hidden="1">"A34334"</definedName>
    <definedName name="FDD_154_11" hidden="1">"A34699"</definedName>
    <definedName name="FDD_154_12" hidden="1">"A35064"</definedName>
    <definedName name="FDD_154_13" hidden="1">"A35430"</definedName>
    <definedName name="FDD_154_14" hidden="1">"A35795"</definedName>
    <definedName name="FDD_154_2" hidden="1">"A31412"</definedName>
    <definedName name="FDD_154_3" hidden="1">"A31777"</definedName>
    <definedName name="FDD_154_4" hidden="1">"A32142"</definedName>
    <definedName name="FDD_154_5" hidden="1">"A32508"</definedName>
    <definedName name="FDD_154_6" hidden="1">"A32873"</definedName>
    <definedName name="FDD_154_7" hidden="1">"A33238"</definedName>
    <definedName name="FDD_154_8" hidden="1">"A33603"</definedName>
    <definedName name="FDD_154_9" hidden="1">"A33969"</definedName>
    <definedName name="FDD_155_0" hidden="1">"A25569"</definedName>
    <definedName name="FDD_156_0" hidden="1">"A30681"</definedName>
    <definedName name="FDD_156_1" hidden="1">"A31047"</definedName>
    <definedName name="FDD_156_10" hidden="1">"A34334"</definedName>
    <definedName name="FDD_156_11" hidden="1">"A34699"</definedName>
    <definedName name="FDD_156_12" hidden="1">"A35064"</definedName>
    <definedName name="FDD_156_13" hidden="1">"A35430"</definedName>
    <definedName name="FDD_156_14" hidden="1">"A35795"</definedName>
    <definedName name="FDD_156_15" hidden="1">"E36160"</definedName>
    <definedName name="FDD_156_2" hidden="1">"A31412"</definedName>
    <definedName name="FDD_156_3" hidden="1">"A31777"</definedName>
    <definedName name="FDD_156_4" hidden="1">"A32142"</definedName>
    <definedName name="FDD_156_5" hidden="1">"A32508"</definedName>
    <definedName name="FDD_156_6" hidden="1">"A32873"</definedName>
    <definedName name="FDD_156_7" hidden="1">"A33238"</definedName>
    <definedName name="FDD_156_8" hidden="1">"A33603"</definedName>
    <definedName name="FDD_156_9" hidden="1">"A33969"</definedName>
    <definedName name="FDD_157_0" hidden="1">"A30681"</definedName>
    <definedName name="FDD_157_1" hidden="1">"A31047"</definedName>
    <definedName name="FDD_157_10" hidden="1">"A34334"</definedName>
    <definedName name="FDD_157_11" hidden="1">"A34699"</definedName>
    <definedName name="FDD_157_12" hidden="1">"A35064"</definedName>
    <definedName name="FDD_157_13" hidden="1">"A35430"</definedName>
    <definedName name="FDD_157_14" hidden="1">"A35795"</definedName>
    <definedName name="FDD_157_2" hidden="1">"A31412"</definedName>
    <definedName name="FDD_157_3" hidden="1">"A31777"</definedName>
    <definedName name="FDD_157_4" hidden="1">"A32142"</definedName>
    <definedName name="FDD_157_5" hidden="1">"A32508"</definedName>
    <definedName name="FDD_157_6" hidden="1">"A32873"</definedName>
    <definedName name="FDD_157_7" hidden="1">"A33238"</definedName>
    <definedName name="FDD_157_8" hidden="1">"A33603"</definedName>
    <definedName name="FDD_157_9" hidden="1">"A33969"</definedName>
    <definedName name="FDD_158_0" hidden="1">"A30681"</definedName>
    <definedName name="FDD_158_1" hidden="1">"A31047"</definedName>
    <definedName name="FDD_158_10" hidden="1">"A34334"</definedName>
    <definedName name="FDD_158_11" hidden="1">"A34699"</definedName>
    <definedName name="FDD_158_12" hidden="1">"A35064"</definedName>
    <definedName name="FDD_158_13" hidden="1">"A35430"</definedName>
    <definedName name="FDD_158_14" hidden="1">"A35795"</definedName>
    <definedName name="FDD_158_15" hidden="1">"E36160"</definedName>
    <definedName name="FDD_158_2" hidden="1">"A31412"</definedName>
    <definedName name="FDD_158_3" hidden="1">"A31777"</definedName>
    <definedName name="FDD_158_4" hidden="1">"A32142"</definedName>
    <definedName name="FDD_158_5" hidden="1">"A32508"</definedName>
    <definedName name="FDD_158_6" hidden="1">"A32873"</definedName>
    <definedName name="FDD_158_7" hidden="1">"A33238"</definedName>
    <definedName name="FDD_158_8" hidden="1">"A33603"</definedName>
    <definedName name="FDD_158_9" hidden="1">"A33969"</definedName>
    <definedName name="FDD_159_0" hidden="1">"A30681"</definedName>
    <definedName name="FDD_159_1" hidden="1">"A31047"</definedName>
    <definedName name="FDD_159_10" hidden="1">"A34334"</definedName>
    <definedName name="FDD_159_11" hidden="1">"A34699"</definedName>
    <definedName name="FDD_159_12" hidden="1">"A35064"</definedName>
    <definedName name="FDD_159_13" hidden="1">"A35430"</definedName>
    <definedName name="FDD_159_14" hidden="1">"A35795"</definedName>
    <definedName name="FDD_159_2" hidden="1">"A31412"</definedName>
    <definedName name="FDD_159_3" hidden="1">"A31777"</definedName>
    <definedName name="FDD_159_4" hidden="1">"A32142"</definedName>
    <definedName name="FDD_159_5" hidden="1">"A32508"</definedName>
    <definedName name="FDD_159_6" hidden="1">"A32873"</definedName>
    <definedName name="FDD_159_7" hidden="1">"A33238"</definedName>
    <definedName name="FDD_159_8" hidden="1">"A33603"</definedName>
    <definedName name="FDD_159_9" hidden="1">"A33969"</definedName>
    <definedName name="FDD_16_0" hidden="1">"A25569"</definedName>
    <definedName name="FDD_160_0" hidden="1">"A30681"</definedName>
    <definedName name="FDD_160_1" hidden="1">"A31047"</definedName>
    <definedName name="FDD_160_10" hidden="1">"A34334"</definedName>
    <definedName name="FDD_160_11" hidden="1">"A34699"</definedName>
    <definedName name="FDD_160_12" hidden="1">"A35064"</definedName>
    <definedName name="FDD_160_13" hidden="1">"A35430"</definedName>
    <definedName name="FDD_160_14" hidden="1">"A35795"</definedName>
    <definedName name="FDD_160_15" hidden="1">"E36160"</definedName>
    <definedName name="FDD_160_2" hidden="1">"A31412"</definedName>
    <definedName name="FDD_160_3" hidden="1">"A31777"</definedName>
    <definedName name="FDD_160_4" hidden="1">"A32142"</definedName>
    <definedName name="FDD_160_5" hidden="1">"A32508"</definedName>
    <definedName name="FDD_160_6" hidden="1">"A32873"</definedName>
    <definedName name="FDD_160_7" hidden="1">"A33238"</definedName>
    <definedName name="FDD_160_8" hidden="1">"A33603"</definedName>
    <definedName name="FDD_160_9" hidden="1">"A33969"</definedName>
    <definedName name="FDD_161_0" hidden="1">"A30681"</definedName>
    <definedName name="FDD_161_1" hidden="1">"A31047"</definedName>
    <definedName name="FDD_161_10" hidden="1">"A34334"</definedName>
    <definedName name="FDD_161_11" hidden="1">"A34699"</definedName>
    <definedName name="FDD_161_12" hidden="1">"A35064"</definedName>
    <definedName name="FDD_161_13" hidden="1">"A35430"</definedName>
    <definedName name="FDD_161_14" hidden="1">"A35795"</definedName>
    <definedName name="FDD_161_2" hidden="1">"A31412"</definedName>
    <definedName name="FDD_161_3" hidden="1">"A31777"</definedName>
    <definedName name="FDD_161_4" hidden="1">"A32142"</definedName>
    <definedName name="FDD_161_5" hidden="1">"A32508"</definedName>
    <definedName name="FDD_161_6" hidden="1">"A32873"</definedName>
    <definedName name="FDD_161_7" hidden="1">"A33238"</definedName>
    <definedName name="FDD_161_8" hidden="1">"A33603"</definedName>
    <definedName name="FDD_161_9" hidden="1">"A33969"</definedName>
    <definedName name="FDD_162_0" hidden="1">"A30681"</definedName>
    <definedName name="FDD_162_1" hidden="1">"A31047"</definedName>
    <definedName name="FDD_162_10" hidden="1">"A34334"</definedName>
    <definedName name="FDD_162_11" hidden="1">"A34699"</definedName>
    <definedName name="FDD_162_12" hidden="1">"A35064"</definedName>
    <definedName name="FDD_162_13" hidden="1">"A35430"</definedName>
    <definedName name="FDD_162_14" hidden="1">"A35795"</definedName>
    <definedName name="FDD_162_2" hidden="1">"A31412"</definedName>
    <definedName name="FDD_162_3" hidden="1">"A31777"</definedName>
    <definedName name="FDD_162_4" hidden="1">"A32142"</definedName>
    <definedName name="FDD_162_5" hidden="1">"A32508"</definedName>
    <definedName name="FDD_162_6" hidden="1">"A32873"</definedName>
    <definedName name="FDD_162_7" hidden="1">"A33238"</definedName>
    <definedName name="FDD_162_8" hidden="1">"A33603"</definedName>
    <definedName name="FDD_162_9" hidden="1">"A33969"</definedName>
    <definedName name="FDD_163_0" hidden="1">"A30681"</definedName>
    <definedName name="FDD_163_1" hidden="1">"A31047"</definedName>
    <definedName name="FDD_163_10" hidden="1">"A34334"</definedName>
    <definedName name="FDD_163_11" hidden="1">"A34699"</definedName>
    <definedName name="FDD_163_12" hidden="1">"A35064"</definedName>
    <definedName name="FDD_163_13" hidden="1">"A35430"</definedName>
    <definedName name="FDD_163_14" hidden="1">"A35795"</definedName>
    <definedName name="FDD_163_2" hidden="1">"A31412"</definedName>
    <definedName name="FDD_163_3" hidden="1">"A31777"</definedName>
    <definedName name="FDD_163_4" hidden="1">"A32142"</definedName>
    <definedName name="FDD_163_5" hidden="1">"A32508"</definedName>
    <definedName name="FDD_163_6" hidden="1">"A32873"</definedName>
    <definedName name="FDD_163_7" hidden="1">"A33238"</definedName>
    <definedName name="FDD_163_8" hidden="1">"A33603"</definedName>
    <definedName name="FDD_163_9" hidden="1">"A33969"</definedName>
    <definedName name="FDD_164_0" hidden="1">"A25569"</definedName>
    <definedName name="FDD_165_0" hidden="1">"A30681"</definedName>
    <definedName name="FDD_165_1" hidden="1">"A31047"</definedName>
    <definedName name="FDD_165_10" hidden="1">"A34334"</definedName>
    <definedName name="FDD_165_11" hidden="1">"A34699"</definedName>
    <definedName name="FDD_165_12" hidden="1">"A35064"</definedName>
    <definedName name="FDD_165_13" hidden="1">"A35430"</definedName>
    <definedName name="FDD_165_14" hidden="1">"A35795"</definedName>
    <definedName name="FDD_165_2" hidden="1">"A31412"</definedName>
    <definedName name="FDD_165_3" hidden="1">"A31777"</definedName>
    <definedName name="FDD_165_4" hidden="1">"A32142"</definedName>
    <definedName name="FDD_165_5" hidden="1">"A32508"</definedName>
    <definedName name="FDD_165_6" hidden="1">"A32873"</definedName>
    <definedName name="FDD_165_7" hidden="1">"A33238"</definedName>
    <definedName name="FDD_165_8" hidden="1">"A33603"</definedName>
    <definedName name="FDD_165_9" hidden="1">"A33969"</definedName>
    <definedName name="FDD_166_0" hidden="1">"A30681"</definedName>
    <definedName name="FDD_166_1" hidden="1">"A31047"</definedName>
    <definedName name="FDD_166_10" hidden="1">"A34334"</definedName>
    <definedName name="FDD_166_11" hidden="1">"A34699"</definedName>
    <definedName name="FDD_166_12" hidden="1">"A35064"</definedName>
    <definedName name="FDD_166_13" hidden="1">"A35430"</definedName>
    <definedName name="FDD_166_14" hidden="1">"A35795"</definedName>
    <definedName name="FDD_166_2" hidden="1">"A31412"</definedName>
    <definedName name="FDD_166_3" hidden="1">"A31777"</definedName>
    <definedName name="FDD_166_4" hidden="1">"A32142"</definedName>
    <definedName name="FDD_166_5" hidden="1">"A32508"</definedName>
    <definedName name="FDD_166_6" hidden="1">"A32873"</definedName>
    <definedName name="FDD_166_7" hidden="1">"A33238"</definedName>
    <definedName name="FDD_166_8" hidden="1">"A33603"</definedName>
    <definedName name="FDD_166_9" hidden="1">"A33969"</definedName>
    <definedName name="FDD_167_0" hidden="1">"A30681"</definedName>
    <definedName name="FDD_167_1" hidden="1">"A31047"</definedName>
    <definedName name="FDD_167_10" hidden="1">"A34334"</definedName>
    <definedName name="FDD_167_11" hidden="1">"A34699"</definedName>
    <definedName name="FDD_167_12" hidden="1">"A35064"</definedName>
    <definedName name="FDD_167_13" hidden="1">"A35430"</definedName>
    <definedName name="FDD_167_14" hidden="1">"A35795"</definedName>
    <definedName name="FDD_167_2" hidden="1">"A31412"</definedName>
    <definedName name="FDD_167_3" hidden="1">"A31777"</definedName>
    <definedName name="FDD_167_4" hidden="1">"A32142"</definedName>
    <definedName name="FDD_167_5" hidden="1">"A32508"</definedName>
    <definedName name="FDD_167_6" hidden="1">"A32873"</definedName>
    <definedName name="FDD_167_7" hidden="1">"A33238"</definedName>
    <definedName name="FDD_167_8" hidden="1">"A33603"</definedName>
    <definedName name="FDD_167_9" hidden="1">"A33969"</definedName>
    <definedName name="FDD_168_0" hidden="1">"E36160"</definedName>
    <definedName name="FDD_168_1" hidden="1">"E36525"</definedName>
    <definedName name="FDD_168_2" hidden="1">"E36891"</definedName>
    <definedName name="FDD_169_0" hidden="1">"A30681"</definedName>
    <definedName name="FDD_169_1" hidden="1">"A31047"</definedName>
    <definedName name="FDD_169_10" hidden="1">"A34334"</definedName>
    <definedName name="FDD_169_11" hidden="1">"A34699"</definedName>
    <definedName name="FDD_169_12" hidden="1">"A35064"</definedName>
    <definedName name="FDD_169_13" hidden="1">"A35430"</definedName>
    <definedName name="FDD_169_14" hidden="1">"A35795"</definedName>
    <definedName name="FDD_169_2" hidden="1">"A31412"</definedName>
    <definedName name="FDD_169_3" hidden="1">"A31777"</definedName>
    <definedName name="FDD_169_4" hidden="1">"A32142"</definedName>
    <definedName name="FDD_169_5" hidden="1">"A32508"</definedName>
    <definedName name="FDD_169_6" hidden="1">"A32873"</definedName>
    <definedName name="FDD_169_7" hidden="1">"A33238"</definedName>
    <definedName name="FDD_169_8" hidden="1">"A33603"</definedName>
    <definedName name="FDD_169_9" hidden="1">"A33969"</definedName>
    <definedName name="FDD_17_0" hidden="1">"A25569"</definedName>
    <definedName name="FDD_170_0" hidden="1">"A30681"</definedName>
    <definedName name="FDD_170_1" hidden="1">"A31047"</definedName>
    <definedName name="FDD_170_10" hidden="1">"A34334"</definedName>
    <definedName name="FDD_170_11" hidden="1">"A34699"</definedName>
    <definedName name="FDD_170_12" hidden="1">"A35064"</definedName>
    <definedName name="FDD_170_13" hidden="1">"A35430"</definedName>
    <definedName name="FDD_170_14" hidden="1">"A35795"</definedName>
    <definedName name="FDD_170_2" hidden="1">"A31412"</definedName>
    <definedName name="FDD_170_3" hidden="1">"A31777"</definedName>
    <definedName name="FDD_170_4" hidden="1">"A32142"</definedName>
    <definedName name="FDD_170_5" hidden="1">"A32508"</definedName>
    <definedName name="FDD_170_6" hidden="1">"A32873"</definedName>
    <definedName name="FDD_170_7" hidden="1">"A33238"</definedName>
    <definedName name="FDD_170_8" hidden="1">"A33603"</definedName>
    <definedName name="FDD_170_9" hidden="1">"A33969"</definedName>
    <definedName name="FDD_171_0" hidden="1">"A30681"</definedName>
    <definedName name="FDD_171_1" hidden="1">"A31047"</definedName>
    <definedName name="FDD_171_10" hidden="1">"A34334"</definedName>
    <definedName name="FDD_171_11" hidden="1">"A34699"</definedName>
    <definedName name="FDD_171_12" hidden="1">"A35064"</definedName>
    <definedName name="FDD_171_13" hidden="1">"A35430"</definedName>
    <definedName name="FDD_171_14" hidden="1">"A35795"</definedName>
    <definedName name="FDD_171_2" hidden="1">"A31412"</definedName>
    <definedName name="FDD_171_3" hidden="1">"A31777"</definedName>
    <definedName name="FDD_171_4" hidden="1">"A32142"</definedName>
    <definedName name="FDD_171_5" hidden="1">"A32508"</definedName>
    <definedName name="FDD_171_6" hidden="1">"A32873"</definedName>
    <definedName name="FDD_171_7" hidden="1">"A33238"</definedName>
    <definedName name="FDD_171_8" hidden="1">"A33603"</definedName>
    <definedName name="FDD_171_9" hidden="1">"A33969"</definedName>
    <definedName name="FDD_172_0" hidden="1">"A30681"</definedName>
    <definedName name="FDD_172_1" hidden="1">"A31047"</definedName>
    <definedName name="FDD_172_10" hidden="1">"A34334"</definedName>
    <definedName name="FDD_172_11" hidden="1">"A34699"</definedName>
    <definedName name="FDD_172_12" hidden="1">"A35064"</definedName>
    <definedName name="FDD_172_13" hidden="1">"A35430"</definedName>
    <definedName name="FDD_172_14" hidden="1">"A35795"</definedName>
    <definedName name="FDD_172_2" hidden="1">"A31412"</definedName>
    <definedName name="FDD_172_3" hidden="1">"A31777"</definedName>
    <definedName name="FDD_172_4" hidden="1">"A32142"</definedName>
    <definedName name="FDD_172_5" hidden="1">"A32508"</definedName>
    <definedName name="FDD_172_6" hidden="1">"A32873"</definedName>
    <definedName name="FDD_172_7" hidden="1">"A33238"</definedName>
    <definedName name="FDD_172_8" hidden="1">"A33603"</definedName>
    <definedName name="FDD_172_9" hidden="1">"A33969"</definedName>
    <definedName name="FDD_173_0" hidden="1">"A30681"</definedName>
    <definedName name="FDD_173_1" hidden="1">"A31047"</definedName>
    <definedName name="FDD_173_10" hidden="1">"A34334"</definedName>
    <definedName name="FDD_173_11" hidden="1">"A34699"</definedName>
    <definedName name="FDD_173_12" hidden="1">"A35064"</definedName>
    <definedName name="FDD_173_13" hidden="1">"A35430"</definedName>
    <definedName name="FDD_173_14" hidden="1">"A35795"</definedName>
    <definedName name="FDD_173_2" hidden="1">"A31412"</definedName>
    <definedName name="FDD_173_3" hidden="1">"A31777"</definedName>
    <definedName name="FDD_173_4" hidden="1">"A32142"</definedName>
    <definedName name="FDD_173_5" hidden="1">"A32508"</definedName>
    <definedName name="FDD_173_6" hidden="1">"A32873"</definedName>
    <definedName name="FDD_173_7" hidden="1">"A33238"</definedName>
    <definedName name="FDD_173_8" hidden="1">"A33603"</definedName>
    <definedName name="FDD_173_9" hidden="1">"A33969"</definedName>
    <definedName name="FDD_174_0" hidden="1">"A30681"</definedName>
    <definedName name="FDD_174_1" hidden="1">"A31047"</definedName>
    <definedName name="FDD_174_10" hidden="1">"A34334"</definedName>
    <definedName name="FDD_174_11" hidden="1">"A34699"</definedName>
    <definedName name="FDD_174_12" hidden="1">"A35064"</definedName>
    <definedName name="FDD_174_13" hidden="1">"A35430"</definedName>
    <definedName name="FDD_174_14" hidden="1">"A35795"</definedName>
    <definedName name="FDD_174_2" hidden="1">"A31412"</definedName>
    <definedName name="FDD_174_3" hidden="1">"A31777"</definedName>
    <definedName name="FDD_174_4" hidden="1">"A32142"</definedName>
    <definedName name="FDD_174_5" hidden="1">"A32508"</definedName>
    <definedName name="FDD_174_6" hidden="1">"A32873"</definedName>
    <definedName name="FDD_174_7" hidden="1">"A33238"</definedName>
    <definedName name="FDD_174_8" hidden="1">"A33603"</definedName>
    <definedName name="FDD_174_9" hidden="1">"A33969"</definedName>
    <definedName name="FDD_175_0" hidden="1">"E36160"</definedName>
    <definedName name="FDD_175_1" hidden="1">"E36525"</definedName>
    <definedName name="FDD_175_2" hidden="1">"E36891"</definedName>
    <definedName name="FDD_176_0" hidden="1">"E36160"</definedName>
    <definedName name="FDD_176_1" hidden="1">"E36525"</definedName>
    <definedName name="FDD_176_2" hidden="1">"E36891"</definedName>
    <definedName name="FDD_177_0" hidden="1">"E36160"</definedName>
    <definedName name="FDD_177_1" hidden="1">"E36525"</definedName>
    <definedName name="FDD_177_2" hidden="1">"E36891"</definedName>
    <definedName name="FDD_178_0" hidden="1">"E36160"</definedName>
    <definedName name="FDD_178_1" hidden="1">"E36525"</definedName>
    <definedName name="FDD_178_2" hidden="1">"E36891"</definedName>
    <definedName name="FDD_179_0" hidden="1">"E36160"</definedName>
    <definedName name="FDD_179_1" hidden="1">"E36525"</definedName>
    <definedName name="FDD_179_2" hidden="1">"E36891"</definedName>
    <definedName name="FDD_18_0" hidden="1">"A25569"</definedName>
    <definedName name="FDD_180_0" hidden="1">"E36160"</definedName>
    <definedName name="FDD_180_1" hidden="1">"E36525"</definedName>
    <definedName name="FDD_180_2" hidden="1">"E36891"</definedName>
    <definedName name="FDD_181_0" hidden="1">"E36160"</definedName>
    <definedName name="FDD_181_1" hidden="1">"E36525"</definedName>
    <definedName name="FDD_181_2" hidden="1">"E36891"</definedName>
    <definedName name="FDD_182_0" hidden="1">"E36160"</definedName>
    <definedName name="FDD_182_1" hidden="1">"E36525"</definedName>
    <definedName name="FDD_182_2" hidden="1">"E36891"</definedName>
    <definedName name="FDD_183_0" hidden="1">"E36160"</definedName>
    <definedName name="FDD_183_1" hidden="1">"E36525"</definedName>
    <definedName name="FDD_183_2" hidden="1">"E36891"</definedName>
    <definedName name="FDD_184_0" hidden="1">"E36160"</definedName>
    <definedName name="FDD_184_1" hidden="1">"E36525"</definedName>
    <definedName name="FDD_184_2" hidden="1">"E36891"</definedName>
    <definedName name="FDD_185_0" hidden="1">"E36160"</definedName>
    <definedName name="FDD_185_1" hidden="1">"E36525"</definedName>
    <definedName name="FDD_185_2" hidden="1">"E36891"</definedName>
    <definedName name="FDD_186_0" hidden="1">"E36160"</definedName>
    <definedName name="FDD_186_1" hidden="1">"E36525"</definedName>
    <definedName name="FDD_186_2" hidden="1">"E36891"</definedName>
    <definedName name="FDD_187_0" hidden="1">"E36160"</definedName>
    <definedName name="FDD_187_1" hidden="1">"E36525"</definedName>
    <definedName name="FDD_187_2" hidden="1">"E36891"</definedName>
    <definedName name="FDD_188_0" hidden="1">"A30681"</definedName>
    <definedName name="FDD_188_1" hidden="1">"A31047"</definedName>
    <definedName name="FDD_188_10" hidden="1">"A34334"</definedName>
    <definedName name="FDD_188_11" hidden="1">"A34699"</definedName>
    <definedName name="FDD_188_12" hidden="1">"A35064"</definedName>
    <definedName name="FDD_188_13" hidden="1">"A35430"</definedName>
    <definedName name="FDD_188_14" hidden="1">"A35795"</definedName>
    <definedName name="FDD_188_2" hidden="1">"A31412"</definedName>
    <definedName name="FDD_188_3" hidden="1">"A31777"</definedName>
    <definedName name="FDD_188_4" hidden="1">"A32142"</definedName>
    <definedName name="FDD_188_5" hidden="1">"A32508"</definedName>
    <definedName name="FDD_188_6" hidden="1">"A32873"</definedName>
    <definedName name="FDD_188_7" hidden="1">"A33238"</definedName>
    <definedName name="FDD_188_8" hidden="1">"A33603"</definedName>
    <definedName name="FDD_188_9" hidden="1">"A33969"</definedName>
    <definedName name="FDD_189_0" hidden="1">"A30681"</definedName>
    <definedName name="FDD_189_1" hidden="1">"A31047"</definedName>
    <definedName name="FDD_189_10" hidden="1">"A34334"</definedName>
    <definedName name="FDD_189_11" hidden="1">"A34699"</definedName>
    <definedName name="FDD_189_12" hidden="1">"A35064"</definedName>
    <definedName name="FDD_189_13" hidden="1">"A35430"</definedName>
    <definedName name="FDD_189_14" hidden="1">"A35795"</definedName>
    <definedName name="FDD_189_2" hidden="1">"A31412"</definedName>
    <definedName name="FDD_189_3" hidden="1">"A31777"</definedName>
    <definedName name="FDD_189_4" hidden="1">"A32142"</definedName>
    <definedName name="FDD_189_5" hidden="1">"A32508"</definedName>
    <definedName name="FDD_189_6" hidden="1">"A32873"</definedName>
    <definedName name="FDD_189_7" hidden="1">"A33238"</definedName>
    <definedName name="FDD_189_8" hidden="1">"A33603"</definedName>
    <definedName name="FDD_189_9" hidden="1">"A33969"</definedName>
    <definedName name="FDD_19_0" hidden="1">"A25569"</definedName>
    <definedName name="FDD_190_0" hidden="1">"A30681"</definedName>
    <definedName name="FDD_190_1" hidden="1">"A31047"</definedName>
    <definedName name="FDD_190_10" hidden="1">"A34334"</definedName>
    <definedName name="FDD_190_11" hidden="1">"A34699"</definedName>
    <definedName name="FDD_190_12" hidden="1">"A35064"</definedName>
    <definedName name="FDD_190_13" hidden="1">"A35430"</definedName>
    <definedName name="FDD_190_14" hidden="1">"A35795"</definedName>
    <definedName name="FDD_190_2" hidden="1">"A31412"</definedName>
    <definedName name="FDD_190_3" hidden="1">"A31777"</definedName>
    <definedName name="FDD_190_4" hidden="1">"A32142"</definedName>
    <definedName name="FDD_190_5" hidden="1">"A32508"</definedName>
    <definedName name="FDD_190_6" hidden="1">"A32873"</definedName>
    <definedName name="FDD_190_7" hidden="1">"A33238"</definedName>
    <definedName name="FDD_190_8" hidden="1">"A33603"</definedName>
    <definedName name="FDD_190_9" hidden="1">"A33969"</definedName>
    <definedName name="FDD_191_0" hidden="1">"A30681"</definedName>
    <definedName name="FDD_191_1" hidden="1">"A31047"</definedName>
    <definedName name="FDD_191_10" hidden="1">"A34334"</definedName>
    <definedName name="FDD_191_11" hidden="1">"A34699"</definedName>
    <definedName name="FDD_191_12" hidden="1">"A35064"</definedName>
    <definedName name="FDD_191_13" hidden="1">"A35430"</definedName>
    <definedName name="FDD_191_14" hidden="1">"A35795"</definedName>
    <definedName name="FDD_191_2" hidden="1">"A31412"</definedName>
    <definedName name="FDD_191_3" hidden="1">"A31777"</definedName>
    <definedName name="FDD_191_4" hidden="1">"A32142"</definedName>
    <definedName name="FDD_191_5" hidden="1">"A32508"</definedName>
    <definedName name="FDD_191_6" hidden="1">"A32873"</definedName>
    <definedName name="FDD_191_7" hidden="1">"A33238"</definedName>
    <definedName name="FDD_191_8" hidden="1">"A33603"</definedName>
    <definedName name="FDD_191_9" hidden="1">"A33969"</definedName>
    <definedName name="FDD_192_0" hidden="1">"E36160"</definedName>
    <definedName name="FDD_192_1" hidden="1">"E36525"</definedName>
    <definedName name="FDD_192_2" hidden="1">"E36891"</definedName>
    <definedName name="FDD_193_0" hidden="1">"A30681"</definedName>
    <definedName name="FDD_193_1" hidden="1">"A31047"</definedName>
    <definedName name="FDD_193_10" hidden="1">"A34334"</definedName>
    <definedName name="FDD_193_11" hidden="1">"A34699"</definedName>
    <definedName name="FDD_193_12" hidden="1">"A35064"</definedName>
    <definedName name="FDD_193_13" hidden="1">"A35430"</definedName>
    <definedName name="FDD_193_14" hidden="1">"A35795"</definedName>
    <definedName name="FDD_193_2" hidden="1">"A31412"</definedName>
    <definedName name="FDD_193_3" hidden="1">"A31777"</definedName>
    <definedName name="FDD_193_4" hidden="1">"A32142"</definedName>
    <definedName name="FDD_193_5" hidden="1">"A32508"</definedName>
    <definedName name="FDD_193_6" hidden="1">"A32873"</definedName>
    <definedName name="FDD_193_7" hidden="1">"A33238"</definedName>
    <definedName name="FDD_193_8" hidden="1">"A33603"</definedName>
    <definedName name="FDD_193_9" hidden="1">"A33969"</definedName>
    <definedName name="FDD_194_0" hidden="1">"A30681"</definedName>
    <definedName name="FDD_194_1" hidden="1">"A31047"</definedName>
    <definedName name="FDD_194_10" hidden="1">"A34334"</definedName>
    <definedName name="FDD_194_11" hidden="1">"A34699"</definedName>
    <definedName name="FDD_194_12" hidden="1">"A35064"</definedName>
    <definedName name="FDD_194_13" hidden="1">"A35430"</definedName>
    <definedName name="FDD_194_14" hidden="1">"A35795"</definedName>
    <definedName name="FDD_194_2" hidden="1">"A31412"</definedName>
    <definedName name="FDD_194_3" hidden="1">"A31777"</definedName>
    <definedName name="FDD_194_4" hidden="1">"A32142"</definedName>
    <definedName name="FDD_194_5" hidden="1">"A32508"</definedName>
    <definedName name="FDD_194_6" hidden="1">"A32873"</definedName>
    <definedName name="FDD_194_7" hidden="1">"A33238"</definedName>
    <definedName name="FDD_194_8" hidden="1">"A33603"</definedName>
    <definedName name="FDD_194_9" hidden="1">"A33969"</definedName>
    <definedName name="FDD_195_0" hidden="1">"A30681"</definedName>
    <definedName name="FDD_195_1" hidden="1">"A31047"</definedName>
    <definedName name="FDD_195_10" hidden="1">"A34334"</definedName>
    <definedName name="FDD_195_11" hidden="1">"A34699"</definedName>
    <definedName name="FDD_195_12" hidden="1">"A35064"</definedName>
    <definedName name="FDD_195_13" hidden="1">"A35430"</definedName>
    <definedName name="FDD_195_14" hidden="1">"A35795"</definedName>
    <definedName name="FDD_195_2" hidden="1">"A31412"</definedName>
    <definedName name="FDD_195_3" hidden="1">"A31777"</definedName>
    <definedName name="FDD_195_4" hidden="1">"A32142"</definedName>
    <definedName name="FDD_195_5" hidden="1">"A32508"</definedName>
    <definedName name="FDD_195_6" hidden="1">"A32873"</definedName>
    <definedName name="FDD_195_7" hidden="1">"A33238"</definedName>
    <definedName name="FDD_195_8" hidden="1">"A33603"</definedName>
    <definedName name="FDD_195_9" hidden="1">"A33969"</definedName>
    <definedName name="FDD_196_0" hidden="1">"E36160"</definedName>
    <definedName name="FDD_196_1" hidden="1">"E36525"</definedName>
    <definedName name="FDD_196_2" hidden="1">"E36891"</definedName>
    <definedName name="FDD_197_0" hidden="1">"A30681"</definedName>
    <definedName name="FDD_197_1" hidden="1">"A31047"</definedName>
    <definedName name="FDD_197_10" hidden="1">"A34334"</definedName>
    <definedName name="FDD_197_11" hidden="1">"A34699"</definedName>
    <definedName name="FDD_197_12" hidden="1">"A35064"</definedName>
    <definedName name="FDD_197_13" hidden="1">"A35430"</definedName>
    <definedName name="FDD_197_14" hidden="1">"A35795"</definedName>
    <definedName name="FDD_197_2" hidden="1">"A31412"</definedName>
    <definedName name="FDD_197_3" hidden="1">"A31777"</definedName>
    <definedName name="FDD_197_4" hidden="1">"A32142"</definedName>
    <definedName name="FDD_197_5" hidden="1">"A32508"</definedName>
    <definedName name="FDD_197_6" hidden="1">"A32873"</definedName>
    <definedName name="FDD_197_7" hidden="1">"A33238"</definedName>
    <definedName name="FDD_197_8" hidden="1">"A33603"</definedName>
    <definedName name="FDD_197_9" hidden="1">"A33969"</definedName>
    <definedName name="FDD_198_0" hidden="1">"A30681"</definedName>
    <definedName name="FDD_198_1" hidden="1">"A31047"</definedName>
    <definedName name="FDD_198_10" hidden="1">"U34334"</definedName>
    <definedName name="FDD_198_11" hidden="1">"U34699"</definedName>
    <definedName name="FDD_198_12" hidden="1">"U35064"</definedName>
    <definedName name="FDD_198_13" hidden="1">"U35430"</definedName>
    <definedName name="FDD_198_14" hidden="1">"U35795"</definedName>
    <definedName name="FDD_198_2" hidden="1">"A31412"</definedName>
    <definedName name="FDD_198_3" hidden="1">"U31777"</definedName>
    <definedName name="FDD_198_4" hidden="1">"U32142"</definedName>
    <definedName name="FDD_198_5" hidden="1">"U32508"</definedName>
    <definedName name="FDD_198_6" hidden="1">"U32873"</definedName>
    <definedName name="FDD_198_7" hidden="1">"U33238"</definedName>
    <definedName name="FDD_198_8" hidden="1">"U33603"</definedName>
    <definedName name="FDD_198_9" hidden="1">"U33969"</definedName>
    <definedName name="FDD_199_0" hidden="1">"E36160"</definedName>
    <definedName name="FDD_199_1" hidden="1">"E36525"</definedName>
    <definedName name="FDD_199_2" hidden="1">"E36891"</definedName>
    <definedName name="FDD_2_0" hidden="1">"A25569"</definedName>
    <definedName name="FDD_20_0" hidden="1">"A25569"</definedName>
    <definedName name="FDD_200_0" hidden="1">"E36160"</definedName>
    <definedName name="FDD_200_1" hidden="1">"E36525"</definedName>
    <definedName name="FDD_200_2" hidden="1">"E36891"</definedName>
    <definedName name="FDD_201_0" hidden="1">"A30681"</definedName>
    <definedName name="FDD_201_1" hidden="1">"A31047"</definedName>
    <definedName name="FDD_201_10" hidden="1">"A34334"</definedName>
    <definedName name="FDD_201_11" hidden="1">"A34699"</definedName>
    <definedName name="FDD_201_12" hidden="1">"A35064"</definedName>
    <definedName name="FDD_201_13" hidden="1">"A35430"</definedName>
    <definedName name="FDD_201_14" hidden="1">"A35795"</definedName>
    <definedName name="FDD_201_2" hidden="1">"A31412"</definedName>
    <definedName name="FDD_201_3" hidden="1">"A31777"</definedName>
    <definedName name="FDD_201_4" hidden="1">"A32142"</definedName>
    <definedName name="FDD_201_5" hidden="1">"A32508"</definedName>
    <definedName name="FDD_201_6" hidden="1">"A32873"</definedName>
    <definedName name="FDD_201_7" hidden="1">"A33238"</definedName>
    <definedName name="FDD_201_8" hidden="1">"A33603"</definedName>
    <definedName name="FDD_201_9" hidden="1">"A33969"</definedName>
    <definedName name="FDD_202_0" hidden="1">"A30681"</definedName>
    <definedName name="FDD_202_1" hidden="1">"A31047"</definedName>
    <definedName name="FDD_202_10" hidden="1">"A34334"</definedName>
    <definedName name="FDD_202_11" hidden="1">"A34699"</definedName>
    <definedName name="FDD_202_12" hidden="1">"A35064"</definedName>
    <definedName name="FDD_202_13" hidden="1">"A35430"</definedName>
    <definedName name="FDD_202_14" hidden="1">"A35795"</definedName>
    <definedName name="FDD_202_2" hidden="1">"A31412"</definedName>
    <definedName name="FDD_202_3" hidden="1">"A31777"</definedName>
    <definedName name="FDD_202_4" hidden="1">"A32142"</definedName>
    <definedName name="FDD_202_5" hidden="1">"A32508"</definedName>
    <definedName name="FDD_202_6" hidden="1">"A32873"</definedName>
    <definedName name="FDD_202_7" hidden="1">"A33238"</definedName>
    <definedName name="FDD_202_8" hidden="1">"A33603"</definedName>
    <definedName name="FDD_202_9" hidden="1">"A33969"</definedName>
    <definedName name="FDD_203_0" hidden="1">"E36160"</definedName>
    <definedName name="FDD_203_1" hidden="1">"E36525"</definedName>
    <definedName name="FDD_203_2" hidden="1">"E36891"</definedName>
    <definedName name="FDD_204_0" hidden="1">"A25569"</definedName>
    <definedName name="FDD_205_0" hidden="1">"A25569"</definedName>
    <definedName name="FDD_206_0" hidden="1">"A25569"</definedName>
    <definedName name="FDD_207_0" hidden="1">"A25569"</definedName>
    <definedName name="FDD_208_0" hidden="1">"E36160"</definedName>
    <definedName name="FDD_208_1" hidden="1">"E36525"</definedName>
    <definedName name="FDD_208_2" hidden="1">"E36891"</definedName>
    <definedName name="FDD_209_0" hidden="1">"A25569"</definedName>
    <definedName name="FDD_21_0" hidden="1">"A25569"</definedName>
    <definedName name="FDD_210_0" hidden="1">"A25569"</definedName>
    <definedName name="FDD_211_0" hidden="1">"A25569"</definedName>
    <definedName name="FDD_212_0" hidden="1">"A25569"</definedName>
    <definedName name="FDD_213_0" hidden="1">"E36160"</definedName>
    <definedName name="FDD_213_1" hidden="1">"E36525"</definedName>
    <definedName name="FDD_213_2" hidden="1">"E36891"</definedName>
    <definedName name="FDD_214_0" hidden="1">"A25569"</definedName>
    <definedName name="FDD_215_0" hidden="1">"A25569"</definedName>
    <definedName name="FDD_216_0" hidden="1">"A25569"</definedName>
    <definedName name="FDD_217_0" hidden="1">"A25569"</definedName>
    <definedName name="FDD_218_0" hidden="1">"E36160"</definedName>
    <definedName name="FDD_218_1" hidden="1">"E36525"</definedName>
    <definedName name="FDD_218_2" hidden="1">"E36891"</definedName>
    <definedName name="FDD_219_0" hidden="1">"U25569"</definedName>
    <definedName name="FDD_22_0" hidden="1">"A25569"</definedName>
    <definedName name="FDD_220_0" hidden="1">"U25569"</definedName>
    <definedName name="FDD_221_0" hidden="1">"U25569"</definedName>
    <definedName name="FDD_222_0" hidden="1">"U25569"</definedName>
    <definedName name="FDD_223_0" hidden="1">"E36160"</definedName>
    <definedName name="FDD_223_1" hidden="1">"E36525"</definedName>
    <definedName name="FDD_223_2" hidden="1">"E36891"</definedName>
    <definedName name="FDD_224_0" hidden="1">"A25569"</definedName>
    <definedName name="FDD_225_0" hidden="1">"A25569"</definedName>
    <definedName name="FDD_226_0" hidden="1">"A25569"</definedName>
    <definedName name="FDD_227_0" hidden="1">"A25569"</definedName>
    <definedName name="FDD_228_0" hidden="1">"E36160"</definedName>
    <definedName name="FDD_228_1" hidden="1">"E36525"</definedName>
    <definedName name="FDD_228_2" hidden="1">"E36891"</definedName>
    <definedName name="FDD_229_0" hidden="1">"A25569"</definedName>
    <definedName name="FDD_23_0" hidden="1">"A25569"</definedName>
    <definedName name="FDD_230_0" hidden="1">"A25569"</definedName>
    <definedName name="FDD_231_0" hidden="1">"A25569"</definedName>
    <definedName name="FDD_232_0" hidden="1">"A25569"</definedName>
    <definedName name="FDD_233_0" hidden="1">"A25569"</definedName>
    <definedName name="FDD_234_0" hidden="1">"A25569"</definedName>
    <definedName name="FDD_235_0" hidden="1">"A25569"</definedName>
    <definedName name="FDD_236_0" hidden="1">"A25569"</definedName>
    <definedName name="FDD_237_0" hidden="1">"A25569"</definedName>
    <definedName name="FDD_238_0" hidden="1">"A30681"</definedName>
    <definedName name="FDD_238_1" hidden="1">"A31047"</definedName>
    <definedName name="FDD_238_10" hidden="1">"A34334"</definedName>
    <definedName name="FDD_238_11" hidden="1">"A34699"</definedName>
    <definedName name="FDD_238_12" hidden="1">"A35064"</definedName>
    <definedName name="FDD_238_13" hidden="1">"A35430"</definedName>
    <definedName name="FDD_238_14" hidden="1">"A35795"</definedName>
    <definedName name="FDD_238_2" hidden="1">"A31412"</definedName>
    <definedName name="FDD_238_3" hidden="1">"A31777"</definedName>
    <definedName name="FDD_238_4" hidden="1">"A32142"</definedName>
    <definedName name="FDD_238_5" hidden="1">"A32508"</definedName>
    <definedName name="FDD_238_6" hidden="1">"A32873"</definedName>
    <definedName name="FDD_238_7" hidden="1">"A33238"</definedName>
    <definedName name="FDD_238_8" hidden="1">"A33603"</definedName>
    <definedName name="FDD_238_9" hidden="1">"A33969"</definedName>
    <definedName name="FDD_24_0" hidden="1">"A25569"</definedName>
    <definedName name="FDD_243_0" hidden="1">"E36160"</definedName>
    <definedName name="FDD_243_1" hidden="1">"E36525"</definedName>
    <definedName name="FDD_243_2" hidden="1">"E36891"</definedName>
    <definedName name="FDD_244_0" hidden="1">"A25569"</definedName>
    <definedName name="FDD_245_0" hidden="1">"A25569"</definedName>
    <definedName name="FDD_246_0" hidden="1">"A25569"</definedName>
    <definedName name="FDD_247_0" hidden="1">"A25569"</definedName>
    <definedName name="FDD_248_0" hidden="1">"E36160"</definedName>
    <definedName name="FDD_248_1" hidden="1">"E36525"</definedName>
    <definedName name="FDD_248_2" hidden="1">"E36891"</definedName>
    <definedName name="FDD_249_0" hidden="1">"A25569"</definedName>
    <definedName name="FDD_25_0" hidden="1">"A25569"</definedName>
    <definedName name="FDD_250_0" hidden="1">"A25569"</definedName>
    <definedName name="FDD_251_0" hidden="1">"A25569"</definedName>
    <definedName name="FDD_252_0" hidden="1">"A25569"</definedName>
    <definedName name="FDD_253_0" hidden="1">"E36160"</definedName>
    <definedName name="FDD_253_1" hidden="1">"E36525"</definedName>
    <definedName name="FDD_253_2" hidden="1">"E36891"</definedName>
    <definedName name="FDD_254_0" hidden="1">"E36160"</definedName>
    <definedName name="FDD_254_1" hidden="1">"E36525"</definedName>
    <definedName name="FDD_254_2" hidden="1">"E36891"</definedName>
    <definedName name="FDD_255_0" hidden="1">"E36160"</definedName>
    <definedName name="FDD_255_1" hidden="1">"E36525"</definedName>
    <definedName name="FDD_255_2" hidden="1">"E36891"</definedName>
    <definedName name="FDD_256_0" hidden="1">"U36160"</definedName>
    <definedName name="FDD_256_1" hidden="1">"U36525"</definedName>
    <definedName name="FDD_256_2" hidden="1">"U36891"</definedName>
    <definedName name="FDD_257_0" hidden="1">"E36160"</definedName>
    <definedName name="FDD_257_1" hidden="1">"E36525"</definedName>
    <definedName name="FDD_257_2" hidden="1">"E36891"</definedName>
    <definedName name="FDD_258_0" hidden="1">"E36160"</definedName>
    <definedName name="FDD_258_1" hidden="1">"E36525"</definedName>
    <definedName name="FDD_258_2" hidden="1">"E36891"</definedName>
    <definedName name="FDD_259_0" hidden="1">"E36160"</definedName>
    <definedName name="FDD_259_1" hidden="1">"E36525"</definedName>
    <definedName name="FDD_259_2" hidden="1">"E36891"</definedName>
    <definedName name="FDD_26_0" hidden="1">"A25569"</definedName>
    <definedName name="FDD_260_0" hidden="1">"E36160"</definedName>
    <definedName name="FDD_260_1" hidden="1">"E36525"</definedName>
    <definedName name="FDD_260_2" hidden="1">"E36891"</definedName>
    <definedName name="FDD_261_0" hidden="1">"E36160"</definedName>
    <definedName name="FDD_261_1" hidden="1">"E36525"</definedName>
    <definedName name="FDD_261_2" hidden="1">"E36891"</definedName>
    <definedName name="FDD_264_0" hidden="1">"E36160"</definedName>
    <definedName name="FDD_264_1" hidden="1">"E36525"</definedName>
    <definedName name="FDD_264_2" hidden="1">"E36891"</definedName>
    <definedName name="FDD_265_0" hidden="1">"A25569"</definedName>
    <definedName name="FDD_266_0" hidden="1">"A25569"</definedName>
    <definedName name="FDD_267_0" hidden="1">"A25569"</definedName>
    <definedName name="FDD_268_0" hidden="1">"A25569"</definedName>
    <definedName name="FDD_269_0" hidden="1">"E36160"</definedName>
    <definedName name="FDD_269_1" hidden="1">"E36525"</definedName>
    <definedName name="FDD_269_2" hidden="1">"E36891"</definedName>
    <definedName name="FDD_27_0" hidden="1">"A25569"</definedName>
    <definedName name="FDD_270_0" hidden="1">"A25569"</definedName>
    <definedName name="FDD_271_0" hidden="1">"A25569"</definedName>
    <definedName name="FDD_272_0" hidden="1">"A25569"</definedName>
    <definedName name="FDD_273_0" hidden="1">"A25569"</definedName>
    <definedName name="FDD_274_0" hidden="1">"E36160"</definedName>
    <definedName name="FDD_274_1" hidden="1">"E36525"</definedName>
    <definedName name="FDD_274_2" hidden="1">"E36891"</definedName>
    <definedName name="FDD_275_0" hidden="1">"A25569"</definedName>
    <definedName name="FDD_276_0" hidden="1">"A25569"</definedName>
    <definedName name="FDD_277_0" hidden="1">"A25569"</definedName>
    <definedName name="FDD_278_0" hidden="1">"A25569"</definedName>
    <definedName name="FDD_279_0" hidden="1">"E36160"</definedName>
    <definedName name="FDD_279_1" hidden="1">"E36525"</definedName>
    <definedName name="FDD_279_2" hidden="1">"E36891"</definedName>
    <definedName name="FDD_28_0" hidden="1">"A25569"</definedName>
    <definedName name="FDD_280_0" hidden="1">"E36160"</definedName>
    <definedName name="FDD_280_1" hidden="1">"E36525"</definedName>
    <definedName name="FDD_280_2" hidden="1">"E36891"</definedName>
    <definedName name="FDD_281_0" hidden="1">"E36160"</definedName>
    <definedName name="FDD_281_1" hidden="1">"E36525"</definedName>
    <definedName name="FDD_281_2" hidden="1">"E36891"</definedName>
    <definedName name="FDD_282_0" hidden="1">"E36160"</definedName>
    <definedName name="FDD_282_1" hidden="1">"E36525"</definedName>
    <definedName name="FDD_282_2" hidden="1">"E36891"</definedName>
    <definedName name="FDD_283_0" hidden="1">"E36160"</definedName>
    <definedName name="FDD_283_1" hidden="1">"E36525"</definedName>
    <definedName name="FDD_283_2" hidden="1">"E36891"</definedName>
    <definedName name="FDD_284_0" hidden="1">"A30681"</definedName>
    <definedName name="FDD_284_1" hidden="1">"A31047"</definedName>
    <definedName name="FDD_284_10" hidden="1">"A34334"</definedName>
    <definedName name="FDD_284_11" hidden="1">"A34699"</definedName>
    <definedName name="FDD_284_12" hidden="1">"A35064"</definedName>
    <definedName name="FDD_284_13" hidden="1">"A35430"</definedName>
    <definedName name="FDD_284_14" hidden="1">"A35795"</definedName>
    <definedName name="FDD_284_2" hidden="1">"A31412"</definedName>
    <definedName name="FDD_284_3" hidden="1">"A31777"</definedName>
    <definedName name="FDD_284_4" hidden="1">"A32142"</definedName>
    <definedName name="FDD_284_5" hidden="1">"A32508"</definedName>
    <definedName name="FDD_284_6" hidden="1">"A32873"</definedName>
    <definedName name="FDD_284_7" hidden="1">"A33238"</definedName>
    <definedName name="FDD_284_8" hidden="1">"A33603"</definedName>
    <definedName name="FDD_284_9" hidden="1">"A33969"</definedName>
    <definedName name="FDD_285_0" hidden="1">"A35795"</definedName>
    <definedName name="FDD_285_1" hidden="1">"E36160"</definedName>
    <definedName name="FDD_285_10" hidden="1">"E39447"</definedName>
    <definedName name="FDD_285_11" hidden="1">"E39813"</definedName>
    <definedName name="FDD_285_12" hidden="1">"E40178"</definedName>
    <definedName name="FDD_285_13" hidden="1">"E40543"</definedName>
    <definedName name="FDD_285_14" hidden="1">"E40908"</definedName>
    <definedName name="FDD_285_15" hidden="1">"E41274"</definedName>
    <definedName name="FDD_285_16" hidden="1">"E41639"</definedName>
    <definedName name="FDD_285_17" hidden="1">"E42004"</definedName>
    <definedName name="FDD_285_18" hidden="1">"E42369"</definedName>
    <definedName name="FDD_285_19" hidden="1">"E42735"</definedName>
    <definedName name="FDD_285_2" hidden="1">"E36525"</definedName>
    <definedName name="FDD_285_20" hidden="1">"E43100"</definedName>
    <definedName name="FDD_285_21" hidden="1">"E43465"</definedName>
    <definedName name="FDD_285_22" hidden="1">"E43830"</definedName>
    <definedName name="FDD_285_23" hidden="1">"E44196"</definedName>
    <definedName name="FDD_285_24" hidden="1">"E44561"</definedName>
    <definedName name="FDD_285_25" hidden="1">"E44926"</definedName>
    <definedName name="FDD_285_3" hidden="1">"E36891"</definedName>
    <definedName name="FDD_285_4" hidden="1">"E37256"</definedName>
    <definedName name="FDD_285_5" hidden="1">"E37621"</definedName>
    <definedName name="FDD_285_6" hidden="1">"E37986"</definedName>
    <definedName name="FDD_285_7" hidden="1">"E38352"</definedName>
    <definedName name="FDD_285_8" hidden="1">"E38717"</definedName>
    <definedName name="FDD_285_9" hidden="1">"E39082"</definedName>
    <definedName name="FDD_286_0" hidden="1">"E36160"</definedName>
    <definedName name="FDD_286_1" hidden="1">"E36525"</definedName>
    <definedName name="FDD_286_10" hidden="1">"E39813"</definedName>
    <definedName name="FDD_286_11" hidden="1">"E40178"</definedName>
    <definedName name="FDD_286_12" hidden="1">"E40543"</definedName>
    <definedName name="FDD_286_13" hidden="1">"E40908"</definedName>
    <definedName name="FDD_286_14" hidden="1">"E41274"</definedName>
    <definedName name="FDD_286_15" hidden="1">"E41639"</definedName>
    <definedName name="FDD_286_16" hidden="1">"E42004"</definedName>
    <definedName name="FDD_286_17" hidden="1">"E42369"</definedName>
    <definedName name="FDD_286_18" hidden="1">"E42735"</definedName>
    <definedName name="FDD_286_19" hidden="1">"E43100"</definedName>
    <definedName name="FDD_286_2" hidden="1">"E36891"</definedName>
    <definedName name="FDD_286_20" hidden="1">"E43465"</definedName>
    <definedName name="FDD_286_21" hidden="1">"E43830"</definedName>
    <definedName name="FDD_286_22" hidden="1">"E44196"</definedName>
    <definedName name="FDD_286_23" hidden="1">"E44561"</definedName>
    <definedName name="FDD_286_24" hidden="1">"E44926"</definedName>
    <definedName name="FDD_286_3" hidden="1">"E37256"</definedName>
    <definedName name="FDD_286_4" hidden="1">"E37621"</definedName>
    <definedName name="FDD_286_5" hidden="1">"E37986"</definedName>
    <definedName name="FDD_286_6" hidden="1">"E38352"</definedName>
    <definedName name="FDD_286_7" hidden="1">"E38717"</definedName>
    <definedName name="FDD_286_8" hidden="1">"E39082"</definedName>
    <definedName name="FDD_286_9" hidden="1">"E39447"</definedName>
    <definedName name="FDD_287_0" hidden="1">"A25569"</definedName>
    <definedName name="FDD_288_0" hidden="1">"A25569"</definedName>
    <definedName name="FDD_289_0" hidden="1">"A36890"</definedName>
    <definedName name="FDD_29_0" hidden="1">"A25569"</definedName>
    <definedName name="FDD_290_0" hidden="1">"A36890"</definedName>
    <definedName name="FDD_291_0" hidden="1">"A25569"</definedName>
    <definedName name="FDD_295_0" hidden="1">"U25569"</definedName>
    <definedName name="FDD_296_0" hidden="1">"A25569"</definedName>
    <definedName name="FDD_297_0" hidden="1">"A25569"</definedName>
    <definedName name="FDD_298_0" hidden="1">"A25569"</definedName>
    <definedName name="FDD_299_0" hidden="1">"A25569"</definedName>
    <definedName name="FDD_3_0" hidden="1">"A25569"</definedName>
    <definedName name="FDD_30_0" hidden="1">"A25569"</definedName>
    <definedName name="FDD_300_0" hidden="1">"U25569"</definedName>
    <definedName name="FDD_301_0" hidden="1">"U35795"</definedName>
    <definedName name="FDD_301_1" hidden="1">"U36160"</definedName>
    <definedName name="FDD_301_2" hidden="1">"U36525"</definedName>
    <definedName name="FDD_302_0" hidden="1">"U35795"</definedName>
    <definedName name="FDD_302_1" hidden="1">"U36160"</definedName>
    <definedName name="FDD_302_2" hidden="1">"U36525"</definedName>
    <definedName name="FDD_303_0" hidden="1">"U35795"</definedName>
    <definedName name="FDD_303_1" hidden="1">"U36160"</definedName>
    <definedName name="FDD_303_2" hidden="1">"U36525"</definedName>
    <definedName name="FDD_304_0" hidden="1">"U35795"</definedName>
    <definedName name="FDD_304_1" hidden="1">"U36160"</definedName>
    <definedName name="FDD_304_2" hidden="1">"U36525"</definedName>
    <definedName name="FDD_305_0" hidden="1">"A30681"</definedName>
    <definedName name="FDD_305_1" hidden="1">"A31047"</definedName>
    <definedName name="FDD_305_10" hidden="1">"U34334"</definedName>
    <definedName name="FDD_305_11" hidden="1">"U34699"</definedName>
    <definedName name="FDD_305_12" hidden="1">"U35064"</definedName>
    <definedName name="FDD_305_13" hidden="1">"U35430"</definedName>
    <definedName name="FDD_305_14" hidden="1">"U35795"</definedName>
    <definedName name="FDD_305_2" hidden="1">"A31412"</definedName>
    <definedName name="FDD_305_3" hidden="1">"U31777"</definedName>
    <definedName name="FDD_305_4" hidden="1">"U32142"</definedName>
    <definedName name="FDD_305_5" hidden="1">"U32508"</definedName>
    <definedName name="FDD_305_6" hidden="1">"U32873"</definedName>
    <definedName name="FDD_305_7" hidden="1">"U33238"</definedName>
    <definedName name="FDD_305_8" hidden="1">"U33603"</definedName>
    <definedName name="FDD_305_9" hidden="1">"U33969"</definedName>
    <definedName name="FDD_306_0" hidden="1">"U35795"</definedName>
    <definedName name="FDD_306_1" hidden="1">"E36160"</definedName>
    <definedName name="FDD_306_2" hidden="1">"U36525"</definedName>
    <definedName name="FDD_307_0" hidden="1">"A35795"</definedName>
    <definedName name="FDD_307_1" hidden="1">"U36160"</definedName>
    <definedName name="FDD_307_2" hidden="1">"U36525"</definedName>
    <definedName name="FDD_31_0" hidden="1">"A25569"</definedName>
    <definedName name="FDD_32_0" hidden="1">"A25569"</definedName>
    <definedName name="FDD_33_0" hidden="1">"A25569"</definedName>
    <definedName name="FDD_34_0" hidden="1">"A25569"</definedName>
    <definedName name="FDD_35_0" hidden="1">"A25569"</definedName>
    <definedName name="FDD_36_0" hidden="1">"A25569"</definedName>
    <definedName name="FDD_37_0" hidden="1">"A25569"</definedName>
    <definedName name="FDD_38_0" hidden="1">"A25569"</definedName>
    <definedName name="FDD_39_0" hidden="1">"A25569"</definedName>
    <definedName name="FDD_4_0" hidden="1">"A25569"</definedName>
    <definedName name="FDD_40_0" hidden="1">"A25569"</definedName>
    <definedName name="FDD_41_0" hidden="1">"U25569"</definedName>
    <definedName name="FDD_42_0" hidden="1">"U25569"</definedName>
    <definedName name="FDD_43_0" hidden="1">"A25569"</definedName>
    <definedName name="FDD_44_0" hidden="1">"A30681"</definedName>
    <definedName name="FDD_44_1" hidden="1">"A31047"</definedName>
    <definedName name="FDD_44_10" hidden="1">"A34334"</definedName>
    <definedName name="FDD_44_11" hidden="1">"A34699"</definedName>
    <definedName name="FDD_44_12" hidden="1">"A35064"</definedName>
    <definedName name="FDD_44_13" hidden="1">"A35430"</definedName>
    <definedName name="FDD_44_14" hidden="1">"A35795"</definedName>
    <definedName name="FDD_44_2" hidden="1">"A31412"</definedName>
    <definedName name="FDD_44_3" hidden="1">"A31777"</definedName>
    <definedName name="FDD_44_4" hidden="1">"A32142"</definedName>
    <definedName name="FDD_44_5" hidden="1">"A32508"</definedName>
    <definedName name="FDD_44_6" hidden="1">"A32873"</definedName>
    <definedName name="FDD_44_7" hidden="1">"A33238"</definedName>
    <definedName name="FDD_44_8" hidden="1">"A33603"</definedName>
    <definedName name="FDD_44_9" hidden="1">"A33969"</definedName>
    <definedName name="FDD_45_0" hidden="1">"A30681"</definedName>
    <definedName name="FDD_45_1" hidden="1">"A31047"</definedName>
    <definedName name="FDD_45_10" hidden="1">"A34334"</definedName>
    <definedName name="FDD_45_11" hidden="1">"A34699"</definedName>
    <definedName name="FDD_45_12" hidden="1">"A35064"</definedName>
    <definedName name="FDD_45_13" hidden="1">"A35430"</definedName>
    <definedName name="FDD_45_14" hidden="1">"A35795"</definedName>
    <definedName name="FDD_45_2" hidden="1">"A31412"</definedName>
    <definedName name="FDD_45_3" hidden="1">"A31777"</definedName>
    <definedName name="FDD_45_4" hidden="1">"A32142"</definedName>
    <definedName name="FDD_45_5" hidden="1">"A32508"</definedName>
    <definedName name="FDD_45_6" hidden="1">"A32873"</definedName>
    <definedName name="FDD_45_7" hidden="1">"A33238"</definedName>
    <definedName name="FDD_45_8" hidden="1">"A33603"</definedName>
    <definedName name="FDD_45_9" hidden="1">"A33969"</definedName>
    <definedName name="FDD_46_0" hidden="1">"A30681"</definedName>
    <definedName name="FDD_46_1" hidden="1">"A31047"</definedName>
    <definedName name="FDD_46_10" hidden="1">"A34334"</definedName>
    <definedName name="FDD_46_11" hidden="1">"A34699"</definedName>
    <definedName name="FDD_46_12" hidden="1">"A35064"</definedName>
    <definedName name="FDD_46_13" hidden="1">"A35430"</definedName>
    <definedName name="FDD_46_14" hidden="1">"A35795"</definedName>
    <definedName name="FDD_46_2" hidden="1">"A31412"</definedName>
    <definedName name="FDD_46_3" hidden="1">"A31777"</definedName>
    <definedName name="FDD_46_4" hidden="1">"A32142"</definedName>
    <definedName name="FDD_46_5" hidden="1">"A32508"</definedName>
    <definedName name="FDD_46_6" hidden="1">"A32873"</definedName>
    <definedName name="FDD_46_7" hidden="1">"A33238"</definedName>
    <definedName name="FDD_46_8" hidden="1">"A33603"</definedName>
    <definedName name="FDD_46_9" hidden="1">"A33969"</definedName>
    <definedName name="FDD_47_0" hidden="1">"A30681"</definedName>
    <definedName name="FDD_47_1" hidden="1">"A31047"</definedName>
    <definedName name="FDD_47_10" hidden="1">"A34334"</definedName>
    <definedName name="FDD_47_11" hidden="1">"A34699"</definedName>
    <definedName name="FDD_47_12" hidden="1">"A35064"</definedName>
    <definedName name="FDD_47_13" hidden="1">"A35430"</definedName>
    <definedName name="FDD_47_14" hidden="1">"A35795"</definedName>
    <definedName name="FDD_47_2" hidden="1">"A31412"</definedName>
    <definedName name="FDD_47_3" hidden="1">"A31777"</definedName>
    <definedName name="FDD_47_4" hidden="1">"A32142"</definedName>
    <definedName name="FDD_47_5" hidden="1">"A32508"</definedName>
    <definedName name="FDD_47_6" hidden="1">"A32873"</definedName>
    <definedName name="FDD_47_7" hidden="1">"A33238"</definedName>
    <definedName name="FDD_47_8" hidden="1">"A33603"</definedName>
    <definedName name="FDD_47_9" hidden="1">"A33969"</definedName>
    <definedName name="FDD_48_0" hidden="1">"A30681"</definedName>
    <definedName name="FDD_48_1" hidden="1">"A31047"</definedName>
    <definedName name="FDD_48_10" hidden="1">"A34334"</definedName>
    <definedName name="FDD_48_11" hidden="1">"A34699"</definedName>
    <definedName name="FDD_48_12" hidden="1">"A35064"</definedName>
    <definedName name="FDD_48_13" hidden="1">"A35430"</definedName>
    <definedName name="FDD_48_14" hidden="1">"A35795"</definedName>
    <definedName name="FDD_48_2" hidden="1">"A31412"</definedName>
    <definedName name="FDD_48_3" hidden="1">"A31777"</definedName>
    <definedName name="FDD_48_4" hidden="1">"A32142"</definedName>
    <definedName name="FDD_48_5" hidden="1">"A32508"</definedName>
    <definedName name="FDD_48_6" hidden="1">"A32873"</definedName>
    <definedName name="FDD_48_7" hidden="1">"A33238"</definedName>
    <definedName name="FDD_48_8" hidden="1">"A33603"</definedName>
    <definedName name="FDD_48_9" hidden="1">"A33969"</definedName>
    <definedName name="FDD_49_0" hidden="1">"A30681"</definedName>
    <definedName name="FDD_49_1" hidden="1">"A31047"</definedName>
    <definedName name="FDD_49_10" hidden="1">"A34334"</definedName>
    <definedName name="FDD_49_11" hidden="1">"A34699"</definedName>
    <definedName name="FDD_49_12" hidden="1">"A35064"</definedName>
    <definedName name="FDD_49_13" hidden="1">"A35430"</definedName>
    <definedName name="FDD_49_14" hidden="1">"A35795"</definedName>
    <definedName name="FDD_49_2" hidden="1">"A31412"</definedName>
    <definedName name="FDD_49_3" hidden="1">"A31777"</definedName>
    <definedName name="FDD_49_4" hidden="1">"A32142"</definedName>
    <definedName name="FDD_49_5" hidden="1">"A32508"</definedName>
    <definedName name="FDD_49_6" hidden="1">"A32873"</definedName>
    <definedName name="FDD_49_7" hidden="1">"A33238"</definedName>
    <definedName name="FDD_49_8" hidden="1">"A33603"</definedName>
    <definedName name="FDD_49_9" hidden="1">"A33969"</definedName>
    <definedName name="FDD_5_0" hidden="1">"A25569"</definedName>
    <definedName name="FDD_50_0" hidden="1">"A30681"</definedName>
    <definedName name="FDD_50_1" hidden="1">"A31047"</definedName>
    <definedName name="FDD_50_10" hidden="1">"A34334"</definedName>
    <definedName name="FDD_50_11" hidden="1">"A34699"</definedName>
    <definedName name="FDD_50_12" hidden="1">"A35064"</definedName>
    <definedName name="FDD_50_13" hidden="1">"A35430"</definedName>
    <definedName name="FDD_50_14" hidden="1">"A35795"</definedName>
    <definedName name="FDD_50_2" hidden="1">"A31412"</definedName>
    <definedName name="FDD_50_3" hidden="1">"A31777"</definedName>
    <definedName name="FDD_50_4" hidden="1">"A32142"</definedName>
    <definedName name="FDD_50_5" hidden="1">"A32508"</definedName>
    <definedName name="FDD_50_6" hidden="1">"A32873"</definedName>
    <definedName name="FDD_50_7" hidden="1">"A33238"</definedName>
    <definedName name="FDD_50_8" hidden="1">"A33603"</definedName>
    <definedName name="FDD_50_9" hidden="1">"A33969"</definedName>
    <definedName name="FDD_51_0" hidden="1">"A30681"</definedName>
    <definedName name="FDD_51_1" hidden="1">"A31047"</definedName>
    <definedName name="FDD_51_10" hidden="1">"A34334"</definedName>
    <definedName name="FDD_51_11" hidden="1">"A34699"</definedName>
    <definedName name="FDD_51_12" hidden="1">"A35064"</definedName>
    <definedName name="FDD_51_13" hidden="1">"A35430"</definedName>
    <definedName name="FDD_51_14" hidden="1">"A35795"</definedName>
    <definedName name="FDD_51_2" hidden="1">"A31412"</definedName>
    <definedName name="FDD_51_3" hidden="1">"A31777"</definedName>
    <definedName name="FDD_51_4" hidden="1">"A32142"</definedName>
    <definedName name="FDD_51_5" hidden="1">"A32508"</definedName>
    <definedName name="FDD_51_6" hidden="1">"A32873"</definedName>
    <definedName name="FDD_51_7" hidden="1">"A33238"</definedName>
    <definedName name="FDD_51_8" hidden="1">"A33603"</definedName>
    <definedName name="FDD_51_9" hidden="1">"A33969"</definedName>
    <definedName name="FDD_52_0" hidden="1">"A30681"</definedName>
    <definedName name="FDD_52_1" hidden="1">"A31047"</definedName>
    <definedName name="FDD_52_10" hidden="1">"A34334"</definedName>
    <definedName name="FDD_52_11" hidden="1">"A34699"</definedName>
    <definedName name="FDD_52_12" hidden="1">"A35064"</definedName>
    <definedName name="FDD_52_13" hidden="1">"A35430"</definedName>
    <definedName name="FDD_52_14" hidden="1">"A35795"</definedName>
    <definedName name="FDD_52_2" hidden="1">"A31412"</definedName>
    <definedName name="FDD_52_3" hidden="1">"A31777"</definedName>
    <definedName name="FDD_52_4" hidden="1">"A32142"</definedName>
    <definedName name="FDD_52_5" hidden="1">"A32508"</definedName>
    <definedName name="FDD_52_6" hidden="1">"A32873"</definedName>
    <definedName name="FDD_52_7" hidden="1">"A33238"</definedName>
    <definedName name="FDD_52_8" hidden="1">"A33603"</definedName>
    <definedName name="FDD_52_9" hidden="1">"A33969"</definedName>
    <definedName name="FDD_53_0" hidden="1">"U30681"</definedName>
    <definedName name="FDD_53_1" hidden="1">"A31047"</definedName>
    <definedName name="FDD_53_10" hidden="1">"A34334"</definedName>
    <definedName name="FDD_53_11" hidden="1">"A34699"</definedName>
    <definedName name="FDD_53_12" hidden="1">"A35064"</definedName>
    <definedName name="FDD_53_13" hidden="1">"A35430"</definedName>
    <definedName name="FDD_53_14" hidden="1">"A35795"</definedName>
    <definedName name="FDD_53_2" hidden="1">"A31412"</definedName>
    <definedName name="FDD_53_3" hidden="1">"A31777"</definedName>
    <definedName name="FDD_53_4" hidden="1">"A32142"</definedName>
    <definedName name="FDD_53_5" hidden="1">"A32508"</definedName>
    <definedName name="FDD_53_6" hidden="1">"A32873"</definedName>
    <definedName name="FDD_53_7" hidden="1">"A33238"</definedName>
    <definedName name="FDD_53_8" hidden="1">"A33603"</definedName>
    <definedName name="FDD_53_9" hidden="1">"A33969"</definedName>
    <definedName name="FDD_54_0" hidden="1">"A30681"</definedName>
    <definedName name="FDD_54_1" hidden="1">"A31047"</definedName>
    <definedName name="FDD_54_10" hidden="1">"A34334"</definedName>
    <definedName name="FDD_54_11" hidden="1">"A34699"</definedName>
    <definedName name="FDD_54_12" hidden="1">"A35064"</definedName>
    <definedName name="FDD_54_13" hidden="1">"A35430"</definedName>
    <definedName name="FDD_54_14" hidden="1">"A35795"</definedName>
    <definedName name="FDD_54_2" hidden="1">"A31412"</definedName>
    <definedName name="FDD_54_3" hidden="1">"A31777"</definedName>
    <definedName name="FDD_54_4" hidden="1">"A32142"</definedName>
    <definedName name="FDD_54_5" hidden="1">"A32508"</definedName>
    <definedName name="FDD_54_6" hidden="1">"A32873"</definedName>
    <definedName name="FDD_54_7" hidden="1">"A33238"</definedName>
    <definedName name="FDD_54_8" hidden="1">"A33603"</definedName>
    <definedName name="FDD_54_9" hidden="1">"A33969"</definedName>
    <definedName name="FDD_55_0" hidden="1">"A30681"</definedName>
    <definedName name="FDD_55_1" hidden="1">"A31047"</definedName>
    <definedName name="FDD_55_10" hidden="1">"A34334"</definedName>
    <definedName name="FDD_55_11" hidden="1">"A34699"</definedName>
    <definedName name="FDD_55_12" hidden="1">"A35064"</definedName>
    <definedName name="FDD_55_13" hidden="1">"A35430"</definedName>
    <definedName name="FDD_55_14" hidden="1">"A35795"</definedName>
    <definedName name="FDD_55_2" hidden="1">"A31412"</definedName>
    <definedName name="FDD_55_3" hidden="1">"A31777"</definedName>
    <definedName name="FDD_55_4" hidden="1">"A32142"</definedName>
    <definedName name="FDD_55_5" hidden="1">"A32508"</definedName>
    <definedName name="FDD_55_6" hidden="1">"A32873"</definedName>
    <definedName name="FDD_55_7" hidden="1">"A33238"</definedName>
    <definedName name="FDD_55_8" hidden="1">"A33603"</definedName>
    <definedName name="FDD_55_9" hidden="1">"A33969"</definedName>
    <definedName name="FDD_56_0" hidden="1">"A30681"</definedName>
    <definedName name="FDD_56_1" hidden="1">"A31047"</definedName>
    <definedName name="FDD_56_10" hidden="1">"A34334"</definedName>
    <definedName name="FDD_56_11" hidden="1">"A34699"</definedName>
    <definedName name="FDD_56_12" hidden="1">"A35064"</definedName>
    <definedName name="FDD_56_13" hidden="1">"A35430"</definedName>
    <definedName name="FDD_56_14" hidden="1">"A35795"</definedName>
    <definedName name="FDD_56_2" hidden="1">"A31412"</definedName>
    <definedName name="FDD_56_3" hidden="1">"A31777"</definedName>
    <definedName name="FDD_56_4" hidden="1">"A32142"</definedName>
    <definedName name="FDD_56_5" hidden="1">"A32508"</definedName>
    <definedName name="FDD_56_6" hidden="1">"A32873"</definedName>
    <definedName name="FDD_56_7" hidden="1">"A33238"</definedName>
    <definedName name="FDD_56_8" hidden="1">"A33603"</definedName>
    <definedName name="FDD_56_9" hidden="1">"A33969"</definedName>
    <definedName name="FDD_57_0" hidden="1">"A30681"</definedName>
    <definedName name="FDD_57_1" hidden="1">"A31047"</definedName>
    <definedName name="FDD_57_10" hidden="1">"A34334"</definedName>
    <definedName name="FDD_57_11" hidden="1">"A34699"</definedName>
    <definedName name="FDD_57_12" hidden="1">"A35064"</definedName>
    <definedName name="FDD_57_13" hidden="1">"A35430"</definedName>
    <definedName name="FDD_57_14" hidden="1">"A35795"</definedName>
    <definedName name="FDD_57_2" hidden="1">"A31412"</definedName>
    <definedName name="FDD_57_3" hidden="1">"A31777"</definedName>
    <definedName name="FDD_57_4" hidden="1">"A32142"</definedName>
    <definedName name="FDD_57_5" hidden="1">"A32508"</definedName>
    <definedName name="FDD_57_6" hidden="1">"A32873"</definedName>
    <definedName name="FDD_57_7" hidden="1">"A33238"</definedName>
    <definedName name="FDD_57_8" hidden="1">"A33603"</definedName>
    <definedName name="FDD_57_9" hidden="1">"A33969"</definedName>
    <definedName name="FDD_58_0" hidden="1">"A30681"</definedName>
    <definedName name="FDD_58_1" hidden="1">"A31047"</definedName>
    <definedName name="FDD_58_10" hidden="1">"A34334"</definedName>
    <definedName name="FDD_58_11" hidden="1">"A34699"</definedName>
    <definedName name="FDD_58_12" hidden="1">"A35064"</definedName>
    <definedName name="FDD_58_13" hidden="1">"A35430"</definedName>
    <definedName name="FDD_58_14" hidden="1">"A35795"</definedName>
    <definedName name="FDD_58_2" hidden="1">"A31412"</definedName>
    <definedName name="FDD_58_3" hidden="1">"A31777"</definedName>
    <definedName name="FDD_58_4" hidden="1">"A32142"</definedName>
    <definedName name="FDD_58_5" hidden="1">"A32508"</definedName>
    <definedName name="FDD_58_6" hidden="1">"A32873"</definedName>
    <definedName name="FDD_58_7" hidden="1">"A33238"</definedName>
    <definedName name="FDD_58_8" hidden="1">"A33603"</definedName>
    <definedName name="FDD_58_9" hidden="1">"A33969"</definedName>
    <definedName name="FDD_59_0" hidden="1">"A30681"</definedName>
    <definedName name="FDD_59_1" hidden="1">"A31047"</definedName>
    <definedName name="FDD_59_10" hidden="1">"A34334"</definedName>
    <definedName name="FDD_59_11" hidden="1">"A34699"</definedName>
    <definedName name="FDD_59_12" hidden="1">"A35064"</definedName>
    <definedName name="FDD_59_13" hidden="1">"A35430"</definedName>
    <definedName name="FDD_59_14" hidden="1">"A35795"</definedName>
    <definedName name="FDD_59_2" hidden="1">"A31412"</definedName>
    <definedName name="FDD_59_3" hidden="1">"A31777"</definedName>
    <definedName name="FDD_59_4" hidden="1">"A32142"</definedName>
    <definedName name="FDD_59_5" hidden="1">"A32508"</definedName>
    <definedName name="FDD_59_6" hidden="1">"A32873"</definedName>
    <definedName name="FDD_59_7" hidden="1">"A33238"</definedName>
    <definedName name="FDD_59_8" hidden="1">"A33603"</definedName>
    <definedName name="FDD_59_9" hidden="1">"A33969"</definedName>
    <definedName name="FDD_6_0" hidden="1">"A25569"</definedName>
    <definedName name="FDD_60_0" hidden="1">"A30681"</definedName>
    <definedName name="FDD_60_1" hidden="1">"A31047"</definedName>
    <definedName name="FDD_60_10" hidden="1">"A34334"</definedName>
    <definedName name="FDD_60_11" hidden="1">"A34699"</definedName>
    <definedName name="FDD_60_12" hidden="1">"A35064"</definedName>
    <definedName name="FDD_60_13" hidden="1">"A35430"</definedName>
    <definedName name="FDD_60_14" hidden="1">"A35795"</definedName>
    <definedName name="FDD_60_2" hidden="1">"A31412"</definedName>
    <definedName name="FDD_60_3" hidden="1">"A31777"</definedName>
    <definedName name="FDD_60_4" hidden="1">"A32142"</definedName>
    <definedName name="FDD_60_5" hidden="1">"A32508"</definedName>
    <definedName name="FDD_60_6" hidden="1">"A32873"</definedName>
    <definedName name="FDD_60_7" hidden="1">"A33238"</definedName>
    <definedName name="FDD_60_8" hidden="1">"A33603"</definedName>
    <definedName name="FDD_60_9" hidden="1">"A33969"</definedName>
    <definedName name="FDD_61_0" hidden="1">"A30681"</definedName>
    <definedName name="FDD_61_1" hidden="1">"A31047"</definedName>
    <definedName name="FDD_61_10" hidden="1">"A34334"</definedName>
    <definedName name="FDD_61_11" hidden="1">"A34699"</definedName>
    <definedName name="FDD_61_12" hidden="1">"A35064"</definedName>
    <definedName name="FDD_61_13" hidden="1">"A35430"</definedName>
    <definedName name="FDD_61_14" hidden="1">"A35795"</definedName>
    <definedName name="FDD_61_2" hidden="1">"A31412"</definedName>
    <definedName name="FDD_61_3" hidden="1">"A31777"</definedName>
    <definedName name="FDD_61_4" hidden="1">"A32142"</definedName>
    <definedName name="FDD_61_5" hidden="1">"A32508"</definedName>
    <definedName name="FDD_61_6" hidden="1">"A32873"</definedName>
    <definedName name="FDD_61_7" hidden="1">"A33238"</definedName>
    <definedName name="FDD_61_8" hidden="1">"A33603"</definedName>
    <definedName name="FDD_61_9" hidden="1">"A33969"</definedName>
    <definedName name="FDD_62_0" hidden="1">"A30681"</definedName>
    <definedName name="FDD_62_1" hidden="1">"A31047"</definedName>
    <definedName name="FDD_62_10" hidden="1">"A34334"</definedName>
    <definedName name="FDD_62_11" hidden="1">"A34699"</definedName>
    <definedName name="FDD_62_12" hidden="1">"A35064"</definedName>
    <definedName name="FDD_62_13" hidden="1">"A35430"</definedName>
    <definedName name="FDD_62_14" hidden="1">"A35795"</definedName>
    <definedName name="FDD_62_2" hidden="1">"A31412"</definedName>
    <definedName name="FDD_62_3" hidden="1">"A31777"</definedName>
    <definedName name="FDD_62_4" hidden="1">"A32142"</definedName>
    <definedName name="FDD_62_5" hidden="1">"A32508"</definedName>
    <definedName name="FDD_62_6" hidden="1">"A32873"</definedName>
    <definedName name="FDD_62_7" hidden="1">"A33238"</definedName>
    <definedName name="FDD_62_8" hidden="1">"A33603"</definedName>
    <definedName name="FDD_62_9" hidden="1">"A33969"</definedName>
    <definedName name="FDD_63_0" hidden="1">"A30681"</definedName>
    <definedName name="FDD_63_1" hidden="1">"A31047"</definedName>
    <definedName name="FDD_63_10" hidden="1">"A34334"</definedName>
    <definedName name="FDD_63_11" hidden="1">"A34699"</definedName>
    <definedName name="FDD_63_12" hidden="1">"A35064"</definedName>
    <definedName name="FDD_63_13" hidden="1">"A35430"</definedName>
    <definedName name="FDD_63_14" hidden="1">"A35795"</definedName>
    <definedName name="FDD_63_2" hidden="1">"A31412"</definedName>
    <definedName name="FDD_63_3" hidden="1">"A31777"</definedName>
    <definedName name="FDD_63_4" hidden="1">"A32142"</definedName>
    <definedName name="FDD_63_5" hidden="1">"A32508"</definedName>
    <definedName name="FDD_63_6" hidden="1">"A32873"</definedName>
    <definedName name="FDD_63_7" hidden="1">"A33238"</definedName>
    <definedName name="FDD_63_8" hidden="1">"A33603"</definedName>
    <definedName name="FDD_63_9" hidden="1">"A33969"</definedName>
    <definedName name="FDD_64_0" hidden="1">"A30681"</definedName>
    <definedName name="FDD_64_1" hidden="1">"A31047"</definedName>
    <definedName name="FDD_64_10" hidden="1">"A34334"</definedName>
    <definedName name="FDD_64_11" hidden="1">"A34699"</definedName>
    <definedName name="FDD_64_12" hidden="1">"A35064"</definedName>
    <definedName name="FDD_64_13" hidden="1">"A35430"</definedName>
    <definedName name="FDD_64_14" hidden="1">"A35795"</definedName>
    <definedName name="FDD_64_2" hidden="1">"A31412"</definedName>
    <definedName name="FDD_64_3" hidden="1">"A31777"</definedName>
    <definedName name="FDD_64_4" hidden="1">"A32142"</definedName>
    <definedName name="FDD_64_5" hidden="1">"A32508"</definedName>
    <definedName name="FDD_64_6" hidden="1">"A32873"</definedName>
    <definedName name="FDD_64_7" hidden="1">"A33238"</definedName>
    <definedName name="FDD_64_8" hidden="1">"A33603"</definedName>
    <definedName name="FDD_64_9" hidden="1">"A33969"</definedName>
    <definedName name="FDD_65_0" hidden="1">"A30681"</definedName>
    <definedName name="FDD_65_1" hidden="1">"A31047"</definedName>
    <definedName name="FDD_65_10" hidden="1">"A34334"</definedName>
    <definedName name="FDD_65_11" hidden="1">"A34699"</definedName>
    <definedName name="FDD_65_12" hidden="1">"A35064"</definedName>
    <definedName name="FDD_65_13" hidden="1">"A35430"</definedName>
    <definedName name="FDD_65_14" hidden="1">"A35795"</definedName>
    <definedName name="FDD_65_2" hidden="1">"A31412"</definedName>
    <definedName name="FDD_65_3" hidden="1">"A31777"</definedName>
    <definedName name="FDD_65_4" hidden="1">"A32142"</definedName>
    <definedName name="FDD_65_5" hidden="1">"A32508"</definedName>
    <definedName name="FDD_65_6" hidden="1">"A32873"</definedName>
    <definedName name="FDD_65_7" hidden="1">"A33238"</definedName>
    <definedName name="FDD_65_8" hidden="1">"A33603"</definedName>
    <definedName name="FDD_65_9" hidden="1">"A33969"</definedName>
    <definedName name="FDD_66_0" hidden="1">"A30681"</definedName>
    <definedName name="FDD_66_1" hidden="1">"A31047"</definedName>
    <definedName name="FDD_66_10" hidden="1">"A34334"</definedName>
    <definedName name="FDD_66_11" hidden="1">"A34699"</definedName>
    <definedName name="FDD_66_12" hidden="1">"A35064"</definedName>
    <definedName name="FDD_66_13" hidden="1">"A35430"</definedName>
    <definedName name="FDD_66_14" hidden="1">"A35795"</definedName>
    <definedName name="FDD_66_2" hidden="1">"A31412"</definedName>
    <definedName name="FDD_66_3" hidden="1">"A31777"</definedName>
    <definedName name="FDD_66_4" hidden="1">"A32142"</definedName>
    <definedName name="FDD_66_5" hidden="1">"A32508"</definedName>
    <definedName name="FDD_66_6" hidden="1">"A32873"</definedName>
    <definedName name="FDD_66_7" hidden="1">"A33238"</definedName>
    <definedName name="FDD_66_8" hidden="1">"A33603"</definedName>
    <definedName name="FDD_66_9" hidden="1">"A33969"</definedName>
    <definedName name="FDD_67_0" hidden="1">"A30681"</definedName>
    <definedName name="FDD_67_1" hidden="1">"A31047"</definedName>
    <definedName name="FDD_67_10" hidden="1">"A34334"</definedName>
    <definedName name="FDD_67_11" hidden="1">"A34699"</definedName>
    <definedName name="FDD_67_12" hidden="1">"A35064"</definedName>
    <definedName name="FDD_67_13" hidden="1">"A35430"</definedName>
    <definedName name="FDD_67_14" hidden="1">"A35795"</definedName>
    <definedName name="FDD_67_2" hidden="1">"A31412"</definedName>
    <definedName name="FDD_67_3" hidden="1">"A31777"</definedName>
    <definedName name="FDD_67_4" hidden="1">"A32142"</definedName>
    <definedName name="FDD_67_5" hidden="1">"A32508"</definedName>
    <definedName name="FDD_67_6" hidden="1">"A32873"</definedName>
    <definedName name="FDD_67_7" hidden="1">"A33238"</definedName>
    <definedName name="FDD_67_8" hidden="1">"A33603"</definedName>
    <definedName name="FDD_67_9" hidden="1">"A33969"</definedName>
    <definedName name="FDD_68_0" hidden="1">"A30681"</definedName>
    <definedName name="FDD_68_1" hidden="1">"A31047"</definedName>
    <definedName name="FDD_68_10" hidden="1">"A34334"</definedName>
    <definedName name="FDD_68_11" hidden="1">"A34699"</definedName>
    <definedName name="FDD_68_12" hidden="1">"A35064"</definedName>
    <definedName name="FDD_68_13" hidden="1">"A35430"</definedName>
    <definedName name="FDD_68_14" hidden="1">"A35795"</definedName>
    <definedName name="FDD_68_2" hidden="1">"A31412"</definedName>
    <definedName name="FDD_68_3" hidden="1">"A31777"</definedName>
    <definedName name="FDD_68_4" hidden="1">"A32142"</definedName>
    <definedName name="FDD_68_5" hidden="1">"A32508"</definedName>
    <definedName name="FDD_68_6" hidden="1">"A32873"</definedName>
    <definedName name="FDD_68_7" hidden="1">"A33238"</definedName>
    <definedName name="FDD_68_8" hidden="1">"A33603"</definedName>
    <definedName name="FDD_68_9" hidden="1">"A33969"</definedName>
    <definedName name="FDD_69_0" hidden="1">"U30681"</definedName>
    <definedName name="FDD_69_1" hidden="1">"A31047"</definedName>
    <definedName name="FDD_69_10" hidden="1">"A34334"</definedName>
    <definedName name="FDD_69_11" hidden="1">"A34699"</definedName>
    <definedName name="FDD_69_12" hidden="1">"A35064"</definedName>
    <definedName name="FDD_69_13" hidden="1">"A35430"</definedName>
    <definedName name="FDD_69_14" hidden="1">"A35795"</definedName>
    <definedName name="FDD_69_2" hidden="1">"A31412"</definedName>
    <definedName name="FDD_69_3" hidden="1">"A31777"</definedName>
    <definedName name="FDD_69_4" hidden="1">"A32142"</definedName>
    <definedName name="FDD_69_5" hidden="1">"A32508"</definedName>
    <definedName name="FDD_69_6" hidden="1">"A32873"</definedName>
    <definedName name="FDD_69_7" hidden="1">"A33238"</definedName>
    <definedName name="FDD_69_8" hidden="1">"A33603"</definedName>
    <definedName name="FDD_69_9" hidden="1">"A33969"</definedName>
    <definedName name="FDD_7_0" hidden="1">"A25569"</definedName>
    <definedName name="FDD_70_0" hidden="1">"A30681"</definedName>
    <definedName name="FDD_70_1" hidden="1">"A31047"</definedName>
    <definedName name="FDD_70_10" hidden="1">"A34334"</definedName>
    <definedName name="FDD_70_11" hidden="1">"A34699"</definedName>
    <definedName name="FDD_70_12" hidden="1">"A35064"</definedName>
    <definedName name="FDD_70_13" hidden="1">"A35430"</definedName>
    <definedName name="FDD_70_14" hidden="1">"A35795"</definedName>
    <definedName name="FDD_70_2" hidden="1">"A31412"</definedName>
    <definedName name="FDD_70_3" hidden="1">"A31777"</definedName>
    <definedName name="FDD_70_4" hidden="1">"A32142"</definedName>
    <definedName name="FDD_70_5" hidden="1">"A32508"</definedName>
    <definedName name="FDD_70_6" hidden="1">"A32873"</definedName>
    <definedName name="FDD_70_7" hidden="1">"A33238"</definedName>
    <definedName name="FDD_70_8" hidden="1">"A33603"</definedName>
    <definedName name="FDD_70_9" hidden="1">"A33969"</definedName>
    <definedName name="FDD_71_0" hidden="1">"A30681"</definedName>
    <definedName name="FDD_71_1" hidden="1">"A31047"</definedName>
    <definedName name="FDD_71_10" hidden="1">"A34334"</definedName>
    <definedName name="FDD_71_11" hidden="1">"A34699"</definedName>
    <definedName name="FDD_71_12" hidden="1">"A35064"</definedName>
    <definedName name="FDD_71_13" hidden="1">"A35430"</definedName>
    <definedName name="FDD_71_14" hidden="1">"A35795"</definedName>
    <definedName name="FDD_71_2" hidden="1">"A31412"</definedName>
    <definedName name="FDD_71_3" hidden="1">"A31777"</definedName>
    <definedName name="FDD_71_4" hidden="1">"A32142"</definedName>
    <definedName name="FDD_71_5" hidden="1">"A32508"</definedName>
    <definedName name="FDD_71_6" hidden="1">"A32873"</definedName>
    <definedName name="FDD_71_7" hidden="1">"A33238"</definedName>
    <definedName name="FDD_71_8" hidden="1">"A33603"</definedName>
    <definedName name="FDD_71_9" hidden="1">"A33969"</definedName>
    <definedName name="FDD_72_0" hidden="1">"A30681"</definedName>
    <definedName name="FDD_72_1" hidden="1">"A31047"</definedName>
    <definedName name="FDD_72_10" hidden="1">"A34334"</definedName>
    <definedName name="FDD_72_11" hidden="1">"A34699"</definedName>
    <definedName name="FDD_72_12" hidden="1">"A35064"</definedName>
    <definedName name="FDD_72_13" hidden="1">"A35430"</definedName>
    <definedName name="FDD_72_14" hidden="1">"A35795"</definedName>
    <definedName name="FDD_72_2" hidden="1">"A31412"</definedName>
    <definedName name="FDD_72_3" hidden="1">"A31777"</definedName>
    <definedName name="FDD_72_4" hidden="1">"A32142"</definedName>
    <definedName name="FDD_72_5" hidden="1">"A32508"</definedName>
    <definedName name="FDD_72_6" hidden="1">"A32873"</definedName>
    <definedName name="FDD_72_7" hidden="1">"A33238"</definedName>
    <definedName name="FDD_72_8" hidden="1">"A33603"</definedName>
    <definedName name="FDD_72_9" hidden="1">"A33969"</definedName>
    <definedName name="FDD_73_0" hidden="1">"A30681"</definedName>
    <definedName name="FDD_73_1" hidden="1">"A31047"</definedName>
    <definedName name="FDD_73_10" hidden="1">"A34334"</definedName>
    <definedName name="FDD_73_11" hidden="1">"A34699"</definedName>
    <definedName name="FDD_73_12" hidden="1">"A35064"</definedName>
    <definedName name="FDD_73_13" hidden="1">"A35430"</definedName>
    <definedName name="FDD_73_14" hidden="1">"A35795"</definedName>
    <definedName name="FDD_73_2" hidden="1">"A31412"</definedName>
    <definedName name="FDD_73_3" hidden="1">"A31777"</definedName>
    <definedName name="FDD_73_4" hidden="1">"A32142"</definedName>
    <definedName name="FDD_73_5" hidden="1">"A32508"</definedName>
    <definedName name="FDD_73_6" hidden="1">"A32873"</definedName>
    <definedName name="FDD_73_7" hidden="1">"A33238"</definedName>
    <definedName name="FDD_73_8" hidden="1">"A33603"</definedName>
    <definedName name="FDD_73_9" hidden="1">"A33969"</definedName>
    <definedName name="FDD_74_0" hidden="1">"A30681"</definedName>
    <definedName name="FDD_74_1" hidden="1">"A31047"</definedName>
    <definedName name="FDD_74_10" hidden="1">"A34334"</definedName>
    <definedName name="FDD_74_11" hidden="1">"A34699"</definedName>
    <definedName name="FDD_74_12" hidden="1">"A35064"</definedName>
    <definedName name="FDD_74_13" hidden="1">"A35430"</definedName>
    <definedName name="FDD_74_14" hidden="1">"A35795"</definedName>
    <definedName name="FDD_74_2" hidden="1">"A31412"</definedName>
    <definedName name="FDD_74_3" hidden="1">"A31777"</definedName>
    <definedName name="FDD_74_4" hidden="1">"A32142"</definedName>
    <definedName name="FDD_74_5" hidden="1">"A32508"</definedName>
    <definedName name="FDD_74_6" hidden="1">"A32873"</definedName>
    <definedName name="FDD_74_7" hidden="1">"A33238"</definedName>
    <definedName name="FDD_74_8" hidden="1">"A33603"</definedName>
    <definedName name="FDD_74_9" hidden="1">"A33969"</definedName>
    <definedName name="FDD_75_0" hidden="1">"A30681"</definedName>
    <definedName name="FDD_75_1" hidden="1">"A31047"</definedName>
    <definedName name="FDD_75_10" hidden="1">"A34334"</definedName>
    <definedName name="FDD_75_11" hidden="1">"A34699"</definedName>
    <definedName name="FDD_75_12" hidden="1">"A35064"</definedName>
    <definedName name="FDD_75_13" hidden="1">"A35430"</definedName>
    <definedName name="FDD_75_14" hidden="1">"A35795"</definedName>
    <definedName name="FDD_75_2" hidden="1">"A31412"</definedName>
    <definedName name="FDD_75_3" hidden="1">"A31777"</definedName>
    <definedName name="FDD_75_4" hidden="1">"A32142"</definedName>
    <definedName name="FDD_75_5" hidden="1">"A32508"</definedName>
    <definedName name="FDD_75_6" hidden="1">"A32873"</definedName>
    <definedName name="FDD_75_7" hidden="1">"A33238"</definedName>
    <definedName name="FDD_75_8" hidden="1">"A33603"</definedName>
    <definedName name="FDD_75_9" hidden="1">"A33969"</definedName>
    <definedName name="FDD_76_0" hidden="1">"A30681"</definedName>
    <definedName name="FDD_76_1" hidden="1">"A31047"</definedName>
    <definedName name="FDD_76_10" hidden="1">"A34334"</definedName>
    <definedName name="FDD_76_11" hidden="1">"A34699"</definedName>
    <definedName name="FDD_76_12" hidden="1">"A35064"</definedName>
    <definedName name="FDD_76_13" hidden="1">"A35430"</definedName>
    <definedName name="FDD_76_14" hidden="1">"A35795"</definedName>
    <definedName name="FDD_76_2" hidden="1">"A31412"</definedName>
    <definedName name="FDD_76_3" hidden="1">"A31777"</definedName>
    <definedName name="FDD_76_4" hidden="1">"A32142"</definedName>
    <definedName name="FDD_76_5" hidden="1">"A32508"</definedName>
    <definedName name="FDD_76_6" hidden="1">"A32873"</definedName>
    <definedName name="FDD_76_7" hidden="1">"A33238"</definedName>
    <definedName name="FDD_76_8" hidden="1">"A33603"</definedName>
    <definedName name="FDD_76_9" hidden="1">"A33969"</definedName>
    <definedName name="FDD_77_0" hidden="1">"A30681"</definedName>
    <definedName name="FDD_77_1" hidden="1">"A31047"</definedName>
    <definedName name="FDD_77_10" hidden="1">"A34334"</definedName>
    <definedName name="FDD_77_11" hidden="1">"A34699"</definedName>
    <definedName name="FDD_77_12" hidden="1">"A35064"</definedName>
    <definedName name="FDD_77_13" hidden="1">"A35430"</definedName>
    <definedName name="FDD_77_14" hidden="1">"A35795"</definedName>
    <definedName name="FDD_77_2" hidden="1">"A31412"</definedName>
    <definedName name="FDD_77_3" hidden="1">"A31777"</definedName>
    <definedName name="FDD_77_4" hidden="1">"A32142"</definedName>
    <definedName name="FDD_77_5" hidden="1">"A32508"</definedName>
    <definedName name="FDD_77_6" hidden="1">"A32873"</definedName>
    <definedName name="FDD_77_7" hidden="1">"A33238"</definedName>
    <definedName name="FDD_77_8" hidden="1">"A33603"</definedName>
    <definedName name="FDD_77_9" hidden="1">"A33969"</definedName>
    <definedName name="FDD_78_0" hidden="1">"A30681"</definedName>
    <definedName name="FDD_78_1" hidden="1">"A31047"</definedName>
    <definedName name="FDD_78_10" hidden="1">"A34334"</definedName>
    <definedName name="FDD_78_11" hidden="1">"A34699"</definedName>
    <definedName name="FDD_78_12" hidden="1">"A35064"</definedName>
    <definedName name="FDD_78_13" hidden="1">"A35430"</definedName>
    <definedName name="FDD_78_14" hidden="1">"A35795"</definedName>
    <definedName name="FDD_78_2" hidden="1">"A31412"</definedName>
    <definedName name="FDD_78_3" hidden="1">"A31777"</definedName>
    <definedName name="FDD_78_4" hidden="1">"A32142"</definedName>
    <definedName name="FDD_78_5" hidden="1">"A32508"</definedName>
    <definedName name="FDD_78_6" hidden="1">"A32873"</definedName>
    <definedName name="FDD_78_7" hidden="1">"A33238"</definedName>
    <definedName name="FDD_78_8" hidden="1">"A33603"</definedName>
    <definedName name="FDD_78_9" hidden="1">"A33969"</definedName>
    <definedName name="FDD_79_0" hidden="1">"A30681"</definedName>
    <definedName name="FDD_79_1" hidden="1">"A31047"</definedName>
    <definedName name="FDD_79_10" hidden="1">"A34334"</definedName>
    <definedName name="FDD_79_11" hidden="1">"A34699"</definedName>
    <definedName name="FDD_79_12" hidden="1">"A35064"</definedName>
    <definedName name="FDD_79_13" hidden="1">"A35430"</definedName>
    <definedName name="FDD_79_14" hidden="1">"A35795"</definedName>
    <definedName name="FDD_79_2" hidden="1">"A31412"</definedName>
    <definedName name="FDD_79_3" hidden="1">"A31777"</definedName>
    <definedName name="FDD_79_4" hidden="1">"A32142"</definedName>
    <definedName name="FDD_79_5" hidden="1">"A32508"</definedName>
    <definedName name="FDD_79_6" hidden="1">"A32873"</definedName>
    <definedName name="FDD_79_7" hidden="1">"A33238"</definedName>
    <definedName name="FDD_79_8" hidden="1">"A33603"</definedName>
    <definedName name="FDD_79_9" hidden="1">"A33969"</definedName>
    <definedName name="FDD_8_0" hidden="1">"A25569"</definedName>
    <definedName name="FDD_80_0" hidden="1">"A30681"</definedName>
    <definedName name="FDD_80_1" hidden="1">"A31047"</definedName>
    <definedName name="FDD_80_10" hidden="1">"A34334"</definedName>
    <definedName name="FDD_80_11" hidden="1">"A34699"</definedName>
    <definedName name="FDD_80_12" hidden="1">"A35064"</definedName>
    <definedName name="FDD_80_13" hidden="1">"A35430"</definedName>
    <definedName name="FDD_80_14" hidden="1">"A35795"</definedName>
    <definedName name="FDD_80_2" hidden="1">"A31412"</definedName>
    <definedName name="FDD_80_3" hidden="1">"A31777"</definedName>
    <definedName name="FDD_80_4" hidden="1">"A32142"</definedName>
    <definedName name="FDD_80_5" hidden="1">"A32508"</definedName>
    <definedName name="FDD_80_6" hidden="1">"A32873"</definedName>
    <definedName name="FDD_80_7" hidden="1">"A33238"</definedName>
    <definedName name="FDD_80_8" hidden="1">"A33603"</definedName>
    <definedName name="FDD_80_9" hidden="1">"A33969"</definedName>
    <definedName name="FDD_81_0" hidden="1">"A30681"</definedName>
    <definedName name="FDD_81_1" hidden="1">"A31047"</definedName>
    <definedName name="FDD_81_10" hidden="1">"A34334"</definedName>
    <definedName name="FDD_81_11" hidden="1">"A34699"</definedName>
    <definedName name="FDD_81_12" hidden="1">"A35064"</definedName>
    <definedName name="FDD_81_13" hidden="1">"A35430"</definedName>
    <definedName name="FDD_81_14" hidden="1">"A35795"</definedName>
    <definedName name="FDD_81_2" hidden="1">"A31412"</definedName>
    <definedName name="FDD_81_3" hidden="1">"A31777"</definedName>
    <definedName name="FDD_81_4" hidden="1">"A32142"</definedName>
    <definedName name="FDD_81_5" hidden="1">"A32508"</definedName>
    <definedName name="FDD_81_6" hidden="1">"A32873"</definedName>
    <definedName name="FDD_81_7" hidden="1">"A33238"</definedName>
    <definedName name="FDD_81_8" hidden="1">"A33603"</definedName>
    <definedName name="FDD_81_9" hidden="1">"A33969"</definedName>
    <definedName name="FDD_82_0" hidden="1">"A30681"</definedName>
    <definedName name="FDD_82_1" hidden="1">"A31047"</definedName>
    <definedName name="FDD_82_10" hidden="1">"A34334"</definedName>
    <definedName name="FDD_82_11" hidden="1">"A34699"</definedName>
    <definedName name="FDD_82_12" hidden="1">"A35064"</definedName>
    <definedName name="FDD_82_13" hidden="1">"A35430"</definedName>
    <definedName name="FDD_82_14" hidden="1">"A35795"</definedName>
    <definedName name="FDD_82_2" hidden="1">"A31412"</definedName>
    <definedName name="FDD_82_3" hidden="1">"A31777"</definedName>
    <definedName name="FDD_82_4" hidden="1">"A32142"</definedName>
    <definedName name="FDD_82_5" hidden="1">"A32508"</definedName>
    <definedName name="FDD_82_6" hidden="1">"A32873"</definedName>
    <definedName name="FDD_82_7" hidden="1">"A33238"</definedName>
    <definedName name="FDD_82_8" hidden="1">"A33603"</definedName>
    <definedName name="FDD_82_9" hidden="1">"A33969"</definedName>
    <definedName name="FDD_83_0" hidden="1">"A30681"</definedName>
    <definedName name="FDD_83_1" hidden="1">"A31047"</definedName>
    <definedName name="FDD_83_10" hidden="1">"A34334"</definedName>
    <definedName name="FDD_83_11" hidden="1">"A34699"</definedName>
    <definedName name="FDD_83_12" hidden="1">"A35064"</definedName>
    <definedName name="FDD_83_13" hidden="1">"A35430"</definedName>
    <definedName name="FDD_83_14" hidden="1">"A35795"</definedName>
    <definedName name="FDD_83_2" hidden="1">"A31412"</definedName>
    <definedName name="FDD_83_3" hidden="1">"A31777"</definedName>
    <definedName name="FDD_83_4" hidden="1">"A32142"</definedName>
    <definedName name="FDD_83_5" hidden="1">"A32508"</definedName>
    <definedName name="FDD_83_6" hidden="1">"A32873"</definedName>
    <definedName name="FDD_83_7" hidden="1">"A33238"</definedName>
    <definedName name="FDD_83_8" hidden="1">"A33603"</definedName>
    <definedName name="FDD_83_9" hidden="1">"A33969"</definedName>
    <definedName name="FDD_84_0" hidden="1">"A30681"</definedName>
    <definedName name="FDD_84_1" hidden="1">"A31047"</definedName>
    <definedName name="FDD_84_10" hidden="1">"A34334"</definedName>
    <definedName name="FDD_84_11" hidden="1">"A34699"</definedName>
    <definedName name="FDD_84_12" hidden="1">"A35064"</definedName>
    <definedName name="FDD_84_13" hidden="1">"A35430"</definedName>
    <definedName name="FDD_84_14" hidden="1">"A35795"</definedName>
    <definedName name="FDD_84_2" hidden="1">"A31412"</definedName>
    <definedName name="FDD_84_3" hidden="1">"A31777"</definedName>
    <definedName name="FDD_84_4" hidden="1">"A32142"</definedName>
    <definedName name="FDD_84_5" hidden="1">"A32508"</definedName>
    <definedName name="FDD_84_6" hidden="1">"A32873"</definedName>
    <definedName name="FDD_84_7" hidden="1">"A33238"</definedName>
    <definedName name="FDD_84_8" hidden="1">"A33603"</definedName>
    <definedName name="FDD_84_9" hidden="1">"A33969"</definedName>
    <definedName name="FDD_85_0" hidden="1">"A30681"</definedName>
    <definedName name="FDD_85_1" hidden="1">"A31047"</definedName>
    <definedName name="FDD_85_10" hidden="1">"A34334"</definedName>
    <definedName name="FDD_85_11" hidden="1">"A34699"</definedName>
    <definedName name="FDD_85_12" hidden="1">"A35064"</definedName>
    <definedName name="FDD_85_13" hidden="1">"A35430"</definedName>
    <definedName name="FDD_85_14" hidden="1">"A35795"</definedName>
    <definedName name="FDD_85_2" hidden="1">"A31412"</definedName>
    <definedName name="FDD_85_3" hidden="1">"A31777"</definedName>
    <definedName name="FDD_85_4" hidden="1">"A32142"</definedName>
    <definedName name="FDD_85_5" hidden="1">"A32508"</definedName>
    <definedName name="FDD_85_6" hidden="1">"A32873"</definedName>
    <definedName name="FDD_85_7" hidden="1">"A33238"</definedName>
    <definedName name="FDD_85_8" hidden="1">"A33603"</definedName>
    <definedName name="FDD_85_9" hidden="1">"A33969"</definedName>
    <definedName name="FDD_86_0" hidden="1">"A30681"</definedName>
    <definedName name="FDD_86_1" hidden="1">"A31047"</definedName>
    <definedName name="FDD_86_10" hidden="1">"A34334"</definedName>
    <definedName name="FDD_86_11" hidden="1">"A34699"</definedName>
    <definedName name="FDD_86_12" hidden="1">"A35064"</definedName>
    <definedName name="FDD_86_13" hidden="1">"A35430"</definedName>
    <definedName name="FDD_86_14" hidden="1">"A35795"</definedName>
    <definedName name="FDD_86_2" hidden="1">"A31412"</definedName>
    <definedName name="FDD_86_3" hidden="1">"A31777"</definedName>
    <definedName name="FDD_86_4" hidden="1">"A32142"</definedName>
    <definedName name="FDD_86_5" hidden="1">"A32508"</definedName>
    <definedName name="FDD_86_6" hidden="1">"A32873"</definedName>
    <definedName name="FDD_86_7" hidden="1">"A33238"</definedName>
    <definedName name="FDD_86_8" hidden="1">"A33603"</definedName>
    <definedName name="FDD_86_9" hidden="1">"A33969"</definedName>
    <definedName name="FDD_87_0" hidden="1">"A30681"</definedName>
    <definedName name="FDD_87_1" hidden="1">"A31047"</definedName>
    <definedName name="FDD_87_10" hidden="1">"A34334"</definedName>
    <definedName name="FDD_87_11" hidden="1">"A34699"</definedName>
    <definedName name="FDD_87_12" hidden="1">"A35064"</definedName>
    <definedName name="FDD_87_13" hidden="1">"A35430"</definedName>
    <definedName name="FDD_87_14" hidden="1">"A35795"</definedName>
    <definedName name="FDD_87_2" hidden="1">"A31412"</definedName>
    <definedName name="FDD_87_3" hidden="1">"A31777"</definedName>
    <definedName name="FDD_87_4" hidden="1">"A32142"</definedName>
    <definedName name="FDD_87_5" hidden="1">"A32508"</definedName>
    <definedName name="FDD_87_6" hidden="1">"A32873"</definedName>
    <definedName name="FDD_87_7" hidden="1">"A33238"</definedName>
    <definedName name="FDD_87_8" hidden="1">"A33603"</definedName>
    <definedName name="FDD_87_9" hidden="1">"A33969"</definedName>
    <definedName name="FDD_88_0" hidden="1">"A30681"</definedName>
    <definedName name="FDD_88_1" hidden="1">"A31047"</definedName>
    <definedName name="FDD_88_10" hidden="1">"A34334"</definedName>
    <definedName name="FDD_88_11" hidden="1">"A34699"</definedName>
    <definedName name="FDD_88_12" hidden="1">"A35064"</definedName>
    <definedName name="FDD_88_13" hidden="1">"A35430"</definedName>
    <definedName name="FDD_88_14" hidden="1">"A35795"</definedName>
    <definedName name="FDD_88_2" hidden="1">"A31412"</definedName>
    <definedName name="FDD_88_3" hidden="1">"A31777"</definedName>
    <definedName name="FDD_88_4" hidden="1">"A32142"</definedName>
    <definedName name="FDD_88_5" hidden="1">"A32508"</definedName>
    <definedName name="FDD_88_6" hidden="1">"A32873"</definedName>
    <definedName name="FDD_88_7" hidden="1">"A33238"</definedName>
    <definedName name="FDD_88_8" hidden="1">"A33603"</definedName>
    <definedName name="FDD_88_9" hidden="1">"A33969"</definedName>
    <definedName name="FDD_89_0" hidden="1">"A30681"</definedName>
    <definedName name="FDD_89_1" hidden="1">"A31047"</definedName>
    <definedName name="FDD_89_10" hidden="1">"A34334"</definedName>
    <definedName name="FDD_89_11" hidden="1">"A34699"</definedName>
    <definedName name="FDD_89_12" hidden="1">"A35064"</definedName>
    <definedName name="FDD_89_13" hidden="1">"A35430"</definedName>
    <definedName name="FDD_89_14" hidden="1">"A35795"</definedName>
    <definedName name="FDD_89_2" hidden="1">"A31412"</definedName>
    <definedName name="FDD_89_3" hidden="1">"A31777"</definedName>
    <definedName name="FDD_89_4" hidden="1">"A32142"</definedName>
    <definedName name="FDD_89_5" hidden="1">"A32508"</definedName>
    <definedName name="FDD_89_6" hidden="1">"A32873"</definedName>
    <definedName name="FDD_89_7" hidden="1">"A33238"</definedName>
    <definedName name="FDD_89_8" hidden="1">"A33603"</definedName>
    <definedName name="FDD_89_9" hidden="1">"A33969"</definedName>
    <definedName name="FDD_9_0" hidden="1">"A25569"</definedName>
    <definedName name="FDD_90_0" hidden="1">"A30681"</definedName>
    <definedName name="FDD_90_1" hidden="1">"A31047"</definedName>
    <definedName name="FDD_90_10" hidden="1">"A34334"</definedName>
    <definedName name="FDD_90_11" hidden="1">"A34699"</definedName>
    <definedName name="FDD_90_12" hidden="1">"A35064"</definedName>
    <definedName name="FDD_90_13" hidden="1">"A35430"</definedName>
    <definedName name="FDD_90_14" hidden="1">"A35795"</definedName>
    <definedName name="FDD_90_2" hidden="1">"A31412"</definedName>
    <definedName name="FDD_90_3" hidden="1">"A31777"</definedName>
    <definedName name="FDD_90_4" hidden="1">"A32142"</definedName>
    <definedName name="FDD_90_5" hidden="1">"A32508"</definedName>
    <definedName name="FDD_90_6" hidden="1">"A32873"</definedName>
    <definedName name="FDD_90_7" hidden="1">"A33238"</definedName>
    <definedName name="FDD_90_8" hidden="1">"A33603"</definedName>
    <definedName name="FDD_90_9" hidden="1">"A33969"</definedName>
    <definedName name="FDD_91_0" hidden="1">"A30681"</definedName>
    <definedName name="FDD_91_1" hidden="1">"A31047"</definedName>
    <definedName name="FDD_91_10" hidden="1">"A34334"</definedName>
    <definedName name="FDD_91_11" hidden="1">"A34699"</definedName>
    <definedName name="FDD_91_12" hidden="1">"A35064"</definedName>
    <definedName name="FDD_91_13" hidden="1">"A35430"</definedName>
    <definedName name="FDD_91_14" hidden="1">"A35795"</definedName>
    <definedName name="FDD_91_2" hidden="1">"A31412"</definedName>
    <definedName name="FDD_91_3" hidden="1">"A31777"</definedName>
    <definedName name="FDD_91_4" hidden="1">"A32142"</definedName>
    <definedName name="FDD_91_5" hidden="1">"A32508"</definedName>
    <definedName name="FDD_91_6" hidden="1">"A32873"</definedName>
    <definedName name="FDD_91_7" hidden="1">"A33238"</definedName>
    <definedName name="FDD_91_8" hidden="1">"A33603"</definedName>
    <definedName name="FDD_91_9" hidden="1">"A33969"</definedName>
    <definedName name="FDD_92_0" hidden="1">"A30681"</definedName>
    <definedName name="FDD_92_1" hidden="1">"A31047"</definedName>
    <definedName name="FDD_92_10" hidden="1">"A34334"</definedName>
    <definedName name="FDD_92_11" hidden="1">"A34699"</definedName>
    <definedName name="FDD_92_12" hidden="1">"A35064"</definedName>
    <definedName name="FDD_92_13" hidden="1">"A35430"</definedName>
    <definedName name="FDD_92_14" hidden="1">"A35795"</definedName>
    <definedName name="FDD_92_2" hidden="1">"A31412"</definedName>
    <definedName name="FDD_92_3" hidden="1">"A31777"</definedName>
    <definedName name="FDD_92_4" hidden="1">"A32142"</definedName>
    <definedName name="FDD_92_5" hidden="1">"A32508"</definedName>
    <definedName name="FDD_92_6" hidden="1">"A32873"</definedName>
    <definedName name="FDD_92_7" hidden="1">"A33238"</definedName>
    <definedName name="FDD_92_8" hidden="1">"A33603"</definedName>
    <definedName name="FDD_92_9" hidden="1">"A33969"</definedName>
    <definedName name="FDD_93_0" hidden="1">"A30681"</definedName>
    <definedName name="FDD_93_1" hidden="1">"A31047"</definedName>
    <definedName name="FDD_93_10" hidden="1">"A34334"</definedName>
    <definedName name="FDD_93_11" hidden="1">"A34699"</definedName>
    <definedName name="FDD_93_12" hidden="1">"A35064"</definedName>
    <definedName name="FDD_93_13" hidden="1">"A35430"</definedName>
    <definedName name="FDD_93_14" hidden="1">"A35795"</definedName>
    <definedName name="FDD_93_2" hidden="1">"A31412"</definedName>
    <definedName name="FDD_93_3" hidden="1">"A31777"</definedName>
    <definedName name="FDD_93_4" hidden="1">"A32142"</definedName>
    <definedName name="FDD_93_5" hidden="1">"A32508"</definedName>
    <definedName name="FDD_93_6" hidden="1">"A32873"</definedName>
    <definedName name="FDD_93_7" hidden="1">"A33238"</definedName>
    <definedName name="FDD_93_8" hidden="1">"A33603"</definedName>
    <definedName name="FDD_93_9" hidden="1">"A33969"</definedName>
    <definedName name="FDD_94_0" hidden="1">"A30681"</definedName>
    <definedName name="FDD_94_1" hidden="1">"A31047"</definedName>
    <definedName name="FDD_94_10" hidden="1">"A34334"</definedName>
    <definedName name="FDD_94_11" hidden="1">"A34699"</definedName>
    <definedName name="FDD_94_12" hidden="1">"A35064"</definedName>
    <definedName name="FDD_94_13" hidden="1">"A35430"</definedName>
    <definedName name="FDD_94_14" hidden="1">"A35795"</definedName>
    <definedName name="FDD_94_2" hidden="1">"A31412"</definedName>
    <definedName name="FDD_94_3" hidden="1">"A31777"</definedName>
    <definedName name="FDD_94_4" hidden="1">"A32142"</definedName>
    <definedName name="FDD_94_5" hidden="1">"A32508"</definedName>
    <definedName name="FDD_94_6" hidden="1">"A32873"</definedName>
    <definedName name="FDD_94_7" hidden="1">"A33238"</definedName>
    <definedName name="FDD_94_8" hidden="1">"A33603"</definedName>
    <definedName name="FDD_94_9" hidden="1">"A33969"</definedName>
    <definedName name="FDD_95_0" hidden="1">"A30681"</definedName>
    <definedName name="FDD_95_1" hidden="1">"A31047"</definedName>
    <definedName name="FDD_95_10" hidden="1">"A34334"</definedName>
    <definedName name="FDD_95_11" hidden="1">"A34699"</definedName>
    <definedName name="FDD_95_12" hidden="1">"A35064"</definedName>
    <definedName name="FDD_95_13" hidden="1">"A35430"</definedName>
    <definedName name="FDD_95_14" hidden="1">"A35795"</definedName>
    <definedName name="FDD_95_2" hidden="1">"A31412"</definedName>
    <definedName name="FDD_95_3" hidden="1">"A31777"</definedName>
    <definedName name="FDD_95_4" hidden="1">"A32142"</definedName>
    <definedName name="FDD_95_5" hidden="1">"A32508"</definedName>
    <definedName name="FDD_95_6" hidden="1">"A32873"</definedName>
    <definedName name="FDD_95_7" hidden="1">"A33238"</definedName>
    <definedName name="FDD_95_8" hidden="1">"A33603"</definedName>
    <definedName name="FDD_95_9" hidden="1">"A33969"</definedName>
    <definedName name="FDD_96_0" hidden="1">"U30681"</definedName>
    <definedName name="FDD_96_1" hidden="1">"A31047"</definedName>
    <definedName name="FDD_96_10" hidden="1">"A34334"</definedName>
    <definedName name="FDD_96_11" hidden="1">"A34699"</definedName>
    <definedName name="FDD_96_12" hidden="1">"A35064"</definedName>
    <definedName name="FDD_96_13" hidden="1">"A35430"</definedName>
    <definedName name="FDD_96_14" hidden="1">"A35795"</definedName>
    <definedName name="FDD_96_2" hidden="1">"A31412"</definedName>
    <definedName name="FDD_96_3" hidden="1">"A31777"</definedName>
    <definedName name="FDD_96_4" hidden="1">"A32142"</definedName>
    <definedName name="FDD_96_5" hidden="1">"A32508"</definedName>
    <definedName name="FDD_96_6" hidden="1">"A32873"</definedName>
    <definedName name="FDD_96_7" hidden="1">"A33238"</definedName>
    <definedName name="FDD_96_8" hidden="1">"A33603"</definedName>
    <definedName name="FDD_96_9" hidden="1">"A33969"</definedName>
    <definedName name="FDD_97_0" hidden="1">"U30681"</definedName>
    <definedName name="FDD_97_1" hidden="1">"A31047"</definedName>
    <definedName name="FDD_97_10" hidden="1">"A34334"</definedName>
    <definedName name="FDD_97_11" hidden="1">"A34699"</definedName>
    <definedName name="FDD_97_12" hidden="1">"A35064"</definedName>
    <definedName name="FDD_97_13" hidden="1">"A35430"</definedName>
    <definedName name="FDD_97_14" hidden="1">"A35795"</definedName>
    <definedName name="FDD_97_2" hidden="1">"A31412"</definedName>
    <definedName name="FDD_97_3" hidden="1">"A31777"</definedName>
    <definedName name="FDD_97_4" hidden="1">"A32142"</definedName>
    <definedName name="FDD_97_5" hidden="1">"A32508"</definedName>
    <definedName name="FDD_97_6" hidden="1">"A32873"</definedName>
    <definedName name="FDD_97_7" hidden="1">"A33238"</definedName>
    <definedName name="FDD_97_8" hidden="1">"A33603"</definedName>
    <definedName name="FDD_97_9" hidden="1">"A33969"</definedName>
    <definedName name="FDD_98_0" hidden="1">"U30681"</definedName>
    <definedName name="FDD_98_1" hidden="1">"A31047"</definedName>
    <definedName name="FDD_98_10" hidden="1">"A34334"</definedName>
    <definedName name="FDD_98_11" hidden="1">"A34699"</definedName>
    <definedName name="FDD_98_12" hidden="1">"A35064"</definedName>
    <definedName name="FDD_98_13" hidden="1">"A35430"</definedName>
    <definedName name="FDD_98_14" hidden="1">"A35795"</definedName>
    <definedName name="FDD_98_2" hidden="1">"A31412"</definedName>
    <definedName name="FDD_98_3" hidden="1">"A31777"</definedName>
    <definedName name="FDD_98_4" hidden="1">"A32142"</definedName>
    <definedName name="FDD_98_5" hidden="1">"A32508"</definedName>
    <definedName name="FDD_98_6" hidden="1">"A32873"</definedName>
    <definedName name="FDD_98_7" hidden="1">"A33238"</definedName>
    <definedName name="FDD_98_8" hidden="1">"A33603"</definedName>
    <definedName name="FDD_98_9" hidden="1">"A33969"</definedName>
    <definedName name="FDD_99_0" hidden="1">"U30681"</definedName>
    <definedName name="FDD_99_1" hidden="1">"A31047"</definedName>
    <definedName name="FDD_99_10" hidden="1">"A34334"</definedName>
    <definedName name="FDD_99_11" hidden="1">"A34699"</definedName>
    <definedName name="FDD_99_12" hidden="1">"A35064"</definedName>
    <definedName name="FDD_99_13" hidden="1">"A35430"</definedName>
    <definedName name="FDD_99_14" hidden="1">"A35795"</definedName>
    <definedName name="FDD_99_2" hidden="1">"A31412"</definedName>
    <definedName name="FDD_99_3" hidden="1">"A31777"</definedName>
    <definedName name="FDD_99_4" hidden="1">"A32142"</definedName>
    <definedName name="FDD_99_5" hidden="1">"A32508"</definedName>
    <definedName name="FDD_99_6" hidden="1">"A32873"</definedName>
    <definedName name="FDD_99_7" hidden="1">"A33238"</definedName>
    <definedName name="FDD_99_8" hidden="1">"A33603"</definedName>
    <definedName name="FDD_99_9" hidden="1">"A33969"</definedName>
    <definedName name="FDP_0_1_aUrv" hidden="1">#REF!</definedName>
    <definedName name="FDP_10_1_aDrv" hidden="1">#REF!</definedName>
    <definedName name="FDP_107_1_aUrv" hidden="1">#REF!</definedName>
    <definedName name="FDP_11_1_aDrv" hidden="1">#REF!</definedName>
    <definedName name="FDP_111_1_aUrv" hidden="1">#REF!</definedName>
    <definedName name="FDP_112_1_aUrv" hidden="1">#REF!</definedName>
    <definedName name="FDP_113_1_aUrv" hidden="1">#REF!</definedName>
    <definedName name="FDP_114_1_aUrv" hidden="1">#REF!</definedName>
    <definedName name="FDP_115_1_aUrv" hidden="1">#REF!</definedName>
    <definedName name="FDP_12_1_aDrv" hidden="1">#REF!</definedName>
    <definedName name="FDP_126_1_aUrv" hidden="1">#REF!</definedName>
    <definedName name="FDP_127_1_aUrv" hidden="1">#REF!</definedName>
    <definedName name="FDP_128_1_aUrv" hidden="1">#REF!</definedName>
    <definedName name="FDP_129_1_aUrv" hidden="1">#REF!</definedName>
    <definedName name="FDP_13_1_aDrv" hidden="1">#REF!</definedName>
    <definedName name="FDP_131_1_aDrv" hidden="1">#REF!</definedName>
    <definedName name="FDP_134_1_aDrv" hidden="1">#REF!</definedName>
    <definedName name="FDP_135_1_aDrv" hidden="1">#REF!</definedName>
    <definedName name="FDP_137_1_aDdv" hidden="1">#REF!</definedName>
    <definedName name="FDP_139_1_aUrv" hidden="1">#REF!</definedName>
    <definedName name="FDP_14_1_aDrv" hidden="1">#REF!</definedName>
    <definedName name="FDP_140_1_aUrv" hidden="1">#REF!</definedName>
    <definedName name="FDP_141_1_aUrv" hidden="1">#REF!</definedName>
    <definedName name="FDP_143_1_aUrv" hidden="1">#REF!</definedName>
    <definedName name="FDP_144_1_aUrv" hidden="1">#REF!</definedName>
    <definedName name="FDP_15_1_aDrv" hidden="1">#REF!</definedName>
    <definedName name="FDP_16_1_aDrv" hidden="1">#REF!</definedName>
    <definedName name="FDP_17_1_aDrv" hidden="1">#REF!</definedName>
    <definedName name="FDP_18_1_aDrv" hidden="1">#REF!</definedName>
    <definedName name="FDP_19_1_aDrv" hidden="1">#REF!</definedName>
    <definedName name="FDP_20_1_aUrv" hidden="1">#REF!</definedName>
    <definedName name="FDP_21_1_aUrv" hidden="1">#REF!</definedName>
    <definedName name="FDP_22_1_aUrv" hidden="1">#REF!</definedName>
    <definedName name="FDP_23_1_aUrv" hidden="1">#REF!</definedName>
    <definedName name="FDP_24_1_aUrv" hidden="1">#REF!</definedName>
    <definedName name="FDP_25_1_aUrv" hidden="1">#REF!</definedName>
    <definedName name="FDP_26_1_aUrv" hidden="1">#REF!</definedName>
    <definedName name="FDP_27_1_aUrv" hidden="1">#REF!</definedName>
    <definedName name="FDP_28_1_aUrv" hidden="1">#REF!</definedName>
    <definedName name="FDP_280_1_aSrv" hidden="1">[9]Forecasts_VDF!#REF!</definedName>
    <definedName name="FDP_281_1_aSrv" hidden="1">[9]Forecasts_VDF!#REF!</definedName>
    <definedName name="FDP_282_1_aSrv" hidden="1">[9]Forecasts_VDF!#REF!</definedName>
    <definedName name="FDP_283_1_aSrv" hidden="1">[9]Forecasts_VDF!#REF!</definedName>
    <definedName name="FDP_29_1_aUrv" hidden="1">#REF!</definedName>
    <definedName name="FDP_30_1_aUrv" hidden="1">#REF!</definedName>
    <definedName name="FDP_31_1_aUrv" hidden="1">#REF!</definedName>
    <definedName name="FDP_32_1_aUrv" hidden="1">#REF!</definedName>
    <definedName name="FDP_33_1_aUrv" hidden="1">#REF!</definedName>
    <definedName name="FDP_34_1_aUrv" hidden="1">#REF!</definedName>
    <definedName name="FDP_35_1_aUrv" hidden="1">#REF!</definedName>
    <definedName name="FDP_36_1_aUrv" hidden="1">#REF!</definedName>
    <definedName name="FDP_37_1_aUrv" hidden="1">#REF!</definedName>
    <definedName name="FDP_38_1_aUrv" hidden="1">#REF!</definedName>
    <definedName name="FDP_39_1_aUrv" hidden="1">#REF!</definedName>
    <definedName name="FDP_41_1_aUrv" hidden="1">#REF!</definedName>
    <definedName name="FDP_42_1_aUrv" hidden="1">#REF!</definedName>
    <definedName name="FDP_43_1_aUrv" hidden="1">#REF!</definedName>
    <definedName name="FDP_44_1_aUrv" hidden="1">#REF!</definedName>
    <definedName name="FDP_45_1_aUrv" hidden="1">#REF!</definedName>
    <definedName name="FDP_46_1_aUrv" hidden="1">#REF!</definedName>
    <definedName name="FDP_47_1_aUrv" hidden="1">#REF!</definedName>
    <definedName name="FDP_48_1_aUrv" hidden="1">#REF!</definedName>
    <definedName name="FDP_49_1_aUrv" hidden="1">#REF!</definedName>
    <definedName name="FDP_50_1_aUrv" hidden="1">#REF!</definedName>
    <definedName name="FDP_51_1_aUrv" hidden="1">#REF!</definedName>
    <definedName name="FDP_52_1_aUrv" hidden="1">#REF!</definedName>
    <definedName name="FDP_53_1_aUrv" hidden="1">#REF!</definedName>
    <definedName name="FDP_53_1_rUrv" hidden="1">#REF!</definedName>
    <definedName name="FDP_54_1_aUrv" hidden="1">#REF!</definedName>
    <definedName name="FDP_55_1_aUrv" hidden="1">#REF!</definedName>
    <definedName name="FDP_8_1_aDrv" hidden="1">#REF!</definedName>
    <definedName name="FDP_9_1_aDrv" hidden="1">#REF!</definedName>
    <definedName name="FFF" hidden="1">#REF!</definedName>
    <definedName name="ffff" localSheetId="1" hidden="1">{#N/A,#N/A,FALSE,"PR_09_P";#N/A,#N/A,FALSE,"P_09_P3";#N/A,#N/A,FALSE,"PR_09_P1";#N/A,#N/A,FALSE,"Res_márgenes_09_P";#N/A,#N/A,FALSE,"PR_09";#N/A,#N/A,FALSE,"Resultados_09_P";#N/A,#N/A,FALSE,"Pbeneficios_09_P";#N/A,#N/A,FALSE,"CTC_09_P";#N/A,#N/A,FALSE,"TASA_09_P";#N/A,#N/A,FALSE,"TPerú_09_P";#N/A,#N/A,FALSE,"CANTV_09_P";#N/A,#N/A,FALSE,"TLD_09_P";#N/A,#N/A,FALSE,"RUMANIA_09_P";#N/A,#N/A,FALSE,"Gerenciamiento_09_P";#N/A,#N/A,FALSE,"Financiero_09_P";#N/A,#N/A,FALSE,"Estructura_09_P";#N/A,#N/A,FALSE,"Desinv_09_P";#N/A,#N/A,FALSE,"FComercio_09_P"}</definedName>
    <definedName name="ffff" localSheetId="2" hidden="1">{#N/A,#N/A,FALSE,"PR_09_P";#N/A,#N/A,FALSE,"P_09_P3";#N/A,#N/A,FALSE,"PR_09_P1";#N/A,#N/A,FALSE,"Res_márgenes_09_P";#N/A,#N/A,FALSE,"PR_09";#N/A,#N/A,FALSE,"Resultados_09_P";#N/A,#N/A,FALSE,"Pbeneficios_09_P";#N/A,#N/A,FALSE,"CTC_09_P";#N/A,#N/A,FALSE,"TASA_09_P";#N/A,#N/A,FALSE,"TPerú_09_P";#N/A,#N/A,FALSE,"CANTV_09_P";#N/A,#N/A,FALSE,"TLD_09_P";#N/A,#N/A,FALSE,"RUMANIA_09_P";#N/A,#N/A,FALSE,"Gerenciamiento_09_P";#N/A,#N/A,FALSE,"Financiero_09_P";#N/A,#N/A,FALSE,"Estructura_09_P";#N/A,#N/A,FALSE,"Desinv_09_P";#N/A,#N/A,FALSE,"FComercio_09_P"}</definedName>
    <definedName name="ffff" hidden="1">{#N/A,#N/A,FALSE,"PR_09_P";#N/A,#N/A,FALSE,"P_09_P3";#N/A,#N/A,FALSE,"PR_09_P1";#N/A,#N/A,FALSE,"Res_márgenes_09_P";#N/A,#N/A,FALSE,"PR_09";#N/A,#N/A,FALSE,"Resultados_09_P";#N/A,#N/A,FALSE,"Pbeneficios_09_P";#N/A,#N/A,FALSE,"CTC_09_P";#N/A,#N/A,FALSE,"TASA_09_P";#N/A,#N/A,FALSE,"TPerú_09_P";#N/A,#N/A,FALSE,"CANTV_09_P";#N/A,#N/A,FALSE,"TLD_09_P";#N/A,#N/A,FALSE,"RUMANIA_09_P";#N/A,#N/A,FALSE,"Gerenciamiento_09_P";#N/A,#N/A,FALSE,"Financiero_09_P";#N/A,#N/A,FALSE,"Estructura_09_P";#N/A,#N/A,FALSE,"Desinv_09_P";#N/A,#N/A,FALSE,"FComercio_09_P"}</definedName>
    <definedName name="FFFFFFFFFF" hidden="1">#REF!</definedName>
    <definedName name="ffw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ffw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ffw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Fig" localSheetId="1" hidden="1">{"det (May)",#N/A,FALSE,"June";"sum (MAY YTD)",#N/A,FALSE,"June YTD"}</definedName>
    <definedName name="Fig" localSheetId="2" hidden="1">{"det (May)",#N/A,FALSE,"June";"sum (MAY YTD)",#N/A,FALSE,"June YTD"}</definedName>
    <definedName name="Fig" hidden="1">{"det (May)",#N/A,FALSE,"June";"sum (MAY YTD)",#N/A,FALSE,"June YTD"}</definedName>
    <definedName name="fin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a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a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a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Financ.Resumen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Financ.Resumen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Financ.Resume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Fluxo" localSheetId="1" hidden="1">{#N/A,#N/A,FALSE,"OUT";#N/A,#N/A,FALSE,"NOV"}</definedName>
    <definedName name="Fluxo" localSheetId="2" hidden="1">{#N/A,#N/A,FALSE,"OUT";#N/A,#N/A,FALSE,"NOV"}</definedName>
    <definedName name="Fluxo" hidden="1">{#N/A,#N/A,FALSE,"OUT";#N/A,#N/A,FALSE,"NOV"}</definedName>
    <definedName name="Fluxo_Jan_Fev" localSheetId="1" hidden="1">{#N/A,#N/A,FALSE,"OUT";#N/A,#N/A,FALSE,"NOV"}</definedName>
    <definedName name="Fluxo_Jan_Fev" localSheetId="2" hidden="1">{#N/A,#N/A,FALSE,"OUT";#N/A,#N/A,FALSE,"NOV"}</definedName>
    <definedName name="Fluxo_Jan_Fev" hidden="1">{#N/A,#N/A,FALSE,"OUT";#N/A,#N/A,FALSE,"NOV"}</definedName>
    <definedName name="FOLHA01" localSheetId="1" hidden="1">{#N/A,#N/A,TRUE,"Serviços"}</definedName>
    <definedName name="FOLHA01" localSheetId="2" hidden="1">{#N/A,#N/A,TRUE,"Serviços"}</definedName>
    <definedName name="FOLHA01" hidden="1">{#N/A,#N/A,TRUE,"Serviços"}</definedName>
    <definedName name="folha1" localSheetId="1" hidden="1">{#N/A,#N/A,TRUE,"Serviços"}</definedName>
    <definedName name="folha1" localSheetId="2" hidden="1">{#N/A,#N/A,TRUE,"Serviços"}</definedName>
    <definedName name="folha1" hidden="1">{#N/A,#N/A,TRUE,"Serviços"}</definedName>
    <definedName name="fresfg" localSheetId="1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fresfg" localSheetId="2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fresfg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fsad" localSheetId="1" hidden="1">{#N/A,#N/A,FALSE,"Aging Summary";#N/A,#N/A,FALSE,"Ratio Analysis";#N/A,#N/A,FALSE,"Test 120 Day Accts";#N/A,#N/A,FALSE,"Tickmarks"}</definedName>
    <definedName name="fsad" localSheetId="2" hidden="1">{#N/A,#N/A,FALSE,"Aging Summary";#N/A,#N/A,FALSE,"Ratio Analysis";#N/A,#N/A,FALSE,"Test 120 Day Accts";#N/A,#N/A,FALSE,"Tickmarks"}</definedName>
    <definedName name="fsad" hidden="1">{#N/A,#N/A,FALSE,"Aging Summary";#N/A,#N/A,FALSE,"Ratio Analysis";#N/A,#N/A,FALSE,"Test 120 Day Accts";#N/A,#N/A,FALSE,"Tickmarks"}</definedName>
    <definedName name="fsdfsdfsdf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fsdfsdfsdf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fsdfsdfsdf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fthju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fthju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fthju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g7o" localSheetId="1" hidden="1">{#N/A,#N/A,FALSE,"model"}</definedName>
    <definedName name="g7o" localSheetId="2" hidden="1">{#N/A,#N/A,FALSE,"model"}</definedName>
    <definedName name="g7o" hidden="1">{#N/A,#N/A,FALSE,"model"}</definedName>
    <definedName name="ger" hidden="1">#N/A</definedName>
    <definedName name="gg" localSheetId="1" hidden="1">{"CONTROL",#N/A,TRUE,"JV_CTRL2";"JOURNAL",#N/A,TRUE,"JV_CTRL2";"REGISTER_START",#N/A,TRUE,"JV_CTRL2";"REGISTER_2225 ON",#N/A,TRUE,"JV_CTRL2";"REGISTER_BLANK",#N/A,TRUE,"JV_CTRL2";"REGISTER_OTHERS",#N/A,TRUE,"JV_CTRL2"}</definedName>
    <definedName name="gg" localSheetId="2" hidden="1">{"CONTROL",#N/A,TRUE,"JV_CTRL2";"JOURNAL",#N/A,TRUE,"JV_CTRL2";"REGISTER_START",#N/A,TRUE,"JV_CTRL2";"REGISTER_2225 ON",#N/A,TRUE,"JV_CTRL2";"REGISTER_BLANK",#N/A,TRUE,"JV_CTRL2";"REGISTER_OTHERS",#N/A,TRUE,"JV_CTRL2"}</definedName>
    <definedName name="gg" hidden="1">{"CONTROL",#N/A,TRUE,"JV_CTRL2";"JOURNAL",#N/A,TRUE,"JV_CTRL2";"REGISTER_START",#N/A,TRUE,"JV_CTRL2";"REGISTER_2225 ON",#N/A,TRUE,"JV_CTRL2";"REGISTER_BLANK",#N/A,TRUE,"JV_CTRL2";"REGISTER_OTHERS",#N/A,TRUE,"JV_CTRL2"}</definedName>
    <definedName name="gggg" localSheetId="1" hidden="1">{#N/A,#N/A,FALSE,"Carátula EE.FF.  (1)";#N/A,#N/A,FALSE,"Carátula Rtados. Gestión (2)";#N/A,#N/A,FALSE,"Resultados Gestión Junio'98 (3)";#N/A,#N/A,FALSE,"Carátula Rtados. Margenes (4)";#N/A,#N/A,FALSE,"Márgenes Junio'98 Abv.TASA (5)";#N/A,#N/A,FALSE,"Márgenes Junio'98 TASA (6)";#N/A,#N/A,FALSE,"Carátula Balance  (7)";#N/A,#N/A,FALSE,"B. P. Equivalencia Junio'98 (8)";#N/A,#N/A,FALSE,"Carátula Balance  (9)";#N/A,#N/A,FALSE,"B.Consolidado Junio'98 TASA(10)"}</definedName>
    <definedName name="gggg" localSheetId="2" hidden="1">{#N/A,#N/A,FALSE,"Carátula EE.FF.  (1)";#N/A,#N/A,FALSE,"Carátula Rtados. Gestión (2)";#N/A,#N/A,FALSE,"Resultados Gestión Junio'98 (3)";#N/A,#N/A,FALSE,"Carátula Rtados. Margenes (4)";#N/A,#N/A,FALSE,"Márgenes Junio'98 Abv.TASA (5)";#N/A,#N/A,FALSE,"Márgenes Junio'98 TASA (6)";#N/A,#N/A,FALSE,"Carátula Balance  (7)";#N/A,#N/A,FALSE,"B. P. Equivalencia Junio'98 (8)";#N/A,#N/A,FALSE,"Carátula Balance  (9)";#N/A,#N/A,FALSE,"B.Consolidado Junio'98 TASA(10)"}</definedName>
    <definedName name="gggg" hidden="1">{#N/A,#N/A,FALSE,"Carátula EE.FF.  (1)";#N/A,#N/A,FALSE,"Carátula Rtados. Gestión (2)";#N/A,#N/A,FALSE,"Resultados Gestión Junio'98 (3)";#N/A,#N/A,FALSE,"Carátula Rtados. Margenes (4)";#N/A,#N/A,FALSE,"Márgenes Junio'98 Abv.TASA (5)";#N/A,#N/A,FALSE,"Márgenes Junio'98 TASA (6)";#N/A,#N/A,FALSE,"Carátula Balance  (7)";#N/A,#N/A,FALSE,"B. P. Equivalencia Junio'98 (8)";#N/A,#N/A,FALSE,"Carátula Balance  (9)";#N/A,#N/A,FALSE,"B.Consolidado Junio'98 TASA(10)"}</definedName>
    <definedName name="gggggggggg" hidden="1">#REF!</definedName>
    <definedName name="ghlk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hlk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hlk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giçgui" localSheetId="1" hidden="1">{#N/A,#N/A,FALSE,"model"}</definedName>
    <definedName name="giçgui" localSheetId="2" hidden="1">{#N/A,#N/A,FALSE,"model"}</definedName>
    <definedName name="giçgui" hidden="1">{#N/A,#N/A,FALSE,"model"}</definedName>
    <definedName name="giu" localSheetId="1" hidden="1">{#N/A,#N/A,FALSE,"BALANCE";#N/A,#N/A,FALSE,"CUENTA DE PYG";#N/A,#N/A,FALSE,"RATIOS"}</definedName>
    <definedName name="giu" localSheetId="2" hidden="1">{#N/A,#N/A,FALSE,"BALANCE";#N/A,#N/A,FALSE,"CUENTA DE PYG";#N/A,#N/A,FALSE,"RATIOS"}</definedName>
    <definedName name="giu" hidden="1">{#N/A,#N/A,FALSE,"BALANCE";#N/A,#N/A,FALSE,"CUENTA DE PYG";#N/A,#N/A,FALSE,"RATIOS"}</definedName>
    <definedName name="giuç" localSheetId="1" hidden="1">{#N/A,#N/A,FALSE,"model"}</definedName>
    <definedName name="giuç" localSheetId="2" hidden="1">{#N/A,#N/A,FALSE,"model"}</definedName>
    <definedName name="giuç" hidden="1">{#N/A,#N/A,FALSE,"model"}</definedName>
    <definedName name="go8giu" localSheetId="1" hidden="1">{#N/A,#N/A,FALSE,"model"}</definedName>
    <definedName name="go8giu" localSheetId="2" hidden="1">{#N/A,#N/A,FALSE,"model"}</definedName>
    <definedName name="go8giu" hidden="1">{#N/A,#N/A,FALSE,"model"}</definedName>
    <definedName name="gtryfj" localSheetId="1" hidden="1">{#N/A,#N/A,TRUE,"Serviços"}</definedName>
    <definedName name="gtryfj" localSheetId="2" hidden="1">{#N/A,#N/A,TRUE,"Serviços"}</definedName>
    <definedName name="gtryfj" hidden="1">{#N/A,#N/A,TRUE,"Serviços"}</definedName>
    <definedName name="guo" localSheetId="1" hidden="1">{"'PXR_6500'!$A$1:$I$124"}</definedName>
    <definedName name="guo" localSheetId="2" hidden="1">{"'PXR_6500'!$A$1:$I$124"}</definedName>
    <definedName name="guo" hidden="1">{"'PXR_6500'!$A$1:$I$124"}</definedName>
    <definedName name="gyou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gyou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gyou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H" localSheetId="1" hidden="1">{#N/A,#N/A,FALSE,"Relatórios";"Vendas e Custos",#N/A,FALSE,"Vendas e Custos";"Premissas",#N/A,FALSE,"Premissas";"Projeções",#N/A,FALSE,"Projeções";"Dolar",#N/A,FALSE,"Dolar";"Original",#N/A,FALSE,"Original e UFIR"}</definedName>
    <definedName name="H" localSheetId="2" hidden="1">{#N/A,#N/A,FALSE,"Relatórios";"Vendas e Custos",#N/A,FALSE,"Vendas e Custos";"Premissas",#N/A,FALSE,"Premissas";"Projeções",#N/A,FALSE,"Projeções";"Dolar",#N/A,FALSE,"Dolar";"Original",#N/A,FALSE,"Original e UFIR"}</definedName>
    <definedName name="H" hidden="1">{#N/A,#N/A,FALSE,"Relatórios";"Vendas e Custos",#N/A,FALSE,"Vendas e Custos";"Premissas",#N/A,FALSE,"Premissas";"Projeções",#N/A,FALSE,"Projeções";"Dolar",#N/A,FALSE,"Dolar";"Original",#N/A,FALSE,"Original e UFIR"}</definedName>
    <definedName name="hhh" localSheetId="1" hidden="1">{"'PXR_6500'!$A$1:$I$124"}</definedName>
    <definedName name="hhh" localSheetId="2" hidden="1">{"'PXR_6500'!$A$1:$I$124"}</definedName>
    <definedName name="hhh" hidden="1">{"'PXR_6500'!$A$1:$I$124"}</definedName>
    <definedName name="hhhh" localSheetId="1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hhhh" localSheetId="2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hhhh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hj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hj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hj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hn.ExtDb" hidden="1">FALSE</definedName>
    <definedName name="hn.ModelType" hidden="1">"DEAL"</definedName>
    <definedName name="hn.ModelVersion" hidden="1">1</definedName>
    <definedName name="hn.NoUpload" hidden="1">0</definedName>
    <definedName name="hn.RolledForward" hidden="1">FALSE</definedName>
    <definedName name="ho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ho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ho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hoçh" localSheetId="1" hidden="1">{"'PXR_6500'!$A$1:$I$124"}</definedName>
    <definedName name="hoçh" localSheetId="2" hidden="1">{"'PXR_6500'!$A$1:$I$124"}</definedName>
    <definedName name="hoçh" hidden="1">{"'PXR_6500'!$A$1:$I$124"}</definedName>
    <definedName name="hola" hidden="1">#REF!</definedName>
    <definedName name="hola2" hidden="1">#REF!</definedName>
    <definedName name="hoo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hoo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hoo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hthj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hthj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hthj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HTML" localSheetId="1" hidden="1">{"'PXR_6500'!$A$1:$I$124"}</definedName>
    <definedName name="HTML" localSheetId="2" hidden="1">{"'PXR_6500'!$A$1:$I$124"}</definedName>
    <definedName name="HTML" hidden="1">{"'PXR_6500'!$A$1:$I$124"}</definedName>
    <definedName name="HTML_CodePage" hidden="1">1252</definedName>
    <definedName name="HTML_Control" localSheetId="1" hidden="1">{"'PXR_6500'!$A$1:$I$124"}</definedName>
    <definedName name="HTML_Control" localSheetId="2" hidden="1">{"'PXR_6500'!$A$1:$I$124"}</definedName>
    <definedName name="HTML_Control" hidden="1">{"'PXR_6500'!$A$1:$I$124"}</definedName>
    <definedName name="HTML_Control_1" localSheetId="1" hidden="1">{"'Índice'!$A$1:$K$49"}</definedName>
    <definedName name="HTML_Control_1" localSheetId="2" hidden="1">{"'Índice'!$A$1:$K$49"}</definedName>
    <definedName name="HTML_Control_1" hidden="1">{"'Índice'!$A$1:$K$49"}</definedName>
    <definedName name="HTML_Control_1_1" localSheetId="1" hidden="1">{"'Índice'!$A$1:$K$49"}</definedName>
    <definedName name="HTML_Control_1_1" localSheetId="2" hidden="1">{"'Índice'!$A$1:$K$49"}</definedName>
    <definedName name="HTML_Control_1_1" hidden="1">{"'Índice'!$A$1:$K$49"}</definedName>
    <definedName name="HTML_Control_1_1_1" localSheetId="1" hidden="1">{"'Índice'!$A$1:$K$49"}</definedName>
    <definedName name="HTML_Control_1_1_1" localSheetId="2" hidden="1">{"'Índice'!$A$1:$K$49"}</definedName>
    <definedName name="HTML_Control_1_1_1" hidden="1">{"'Índice'!$A$1:$K$49"}</definedName>
    <definedName name="HTML_Control_1_1_1_1" localSheetId="1" hidden="1">{"'Índice'!$A$1:$K$49"}</definedName>
    <definedName name="HTML_Control_1_1_1_1" localSheetId="2" hidden="1">{"'Índice'!$A$1:$K$49"}</definedName>
    <definedName name="HTML_Control_1_1_1_1" hidden="1">{"'Índice'!$A$1:$K$49"}</definedName>
    <definedName name="HTML_Control_1_1_2" localSheetId="1" hidden="1">{"'Índice'!$A$1:$K$49"}</definedName>
    <definedName name="HTML_Control_1_1_2" localSheetId="2" hidden="1">{"'Índice'!$A$1:$K$49"}</definedName>
    <definedName name="HTML_Control_1_1_2" hidden="1">{"'Índice'!$A$1:$K$49"}</definedName>
    <definedName name="HTML_Control_1_2" localSheetId="1" hidden="1">{"'Índice'!$A$1:$K$49"}</definedName>
    <definedName name="HTML_Control_1_2" localSheetId="2" hidden="1">{"'Índice'!$A$1:$K$49"}</definedName>
    <definedName name="HTML_Control_1_2" hidden="1">{"'Índice'!$A$1:$K$49"}</definedName>
    <definedName name="HTML_Control_1_2_1" localSheetId="1" hidden="1">{"'Índice'!$A$1:$K$49"}</definedName>
    <definedName name="HTML_Control_1_2_1" localSheetId="2" hidden="1">{"'Índice'!$A$1:$K$49"}</definedName>
    <definedName name="HTML_Control_1_2_1" hidden="1">{"'Índice'!$A$1:$K$49"}</definedName>
    <definedName name="HTML_Control_1_3" localSheetId="1" hidden="1">{"'Índice'!$A$1:$K$49"}</definedName>
    <definedName name="HTML_Control_1_3" localSheetId="2" hidden="1">{"'Índice'!$A$1:$K$49"}</definedName>
    <definedName name="HTML_Control_1_3" hidden="1">{"'Índice'!$A$1:$K$49"}</definedName>
    <definedName name="HTML_Control_1_3_1" localSheetId="1" hidden="1">{"'Índice'!$A$1:$K$49"}</definedName>
    <definedName name="HTML_Control_1_3_1" localSheetId="2" hidden="1">{"'Índice'!$A$1:$K$49"}</definedName>
    <definedName name="HTML_Control_1_3_1" hidden="1">{"'Índice'!$A$1:$K$49"}</definedName>
    <definedName name="HTML_Control_1_4" localSheetId="1" hidden="1">{"'Índice'!$A$1:$K$49"}</definedName>
    <definedName name="HTML_Control_1_4" localSheetId="2" hidden="1">{"'Índice'!$A$1:$K$49"}</definedName>
    <definedName name="HTML_Control_1_4" hidden="1">{"'Índice'!$A$1:$K$49"}</definedName>
    <definedName name="HTML_Control_1_5" localSheetId="1" hidden="1">{"'Índice'!$A$1:$K$49"}</definedName>
    <definedName name="HTML_Control_1_5" localSheetId="2" hidden="1">{"'Índice'!$A$1:$K$49"}</definedName>
    <definedName name="HTML_Control_1_5" hidden="1">{"'Índice'!$A$1:$K$49"}</definedName>
    <definedName name="HTML_Control_2" localSheetId="1" hidden="1">{"'Índice'!$A$1:$K$49"}</definedName>
    <definedName name="HTML_Control_2" localSheetId="2" hidden="1">{"'Índice'!$A$1:$K$49"}</definedName>
    <definedName name="HTML_Control_2" hidden="1">{"'Índice'!$A$1:$K$49"}</definedName>
    <definedName name="HTML_Control_2_1" localSheetId="1" hidden="1">{"'Índice'!$A$1:$K$49"}</definedName>
    <definedName name="HTML_Control_2_1" localSheetId="2" hidden="1">{"'Índice'!$A$1:$K$49"}</definedName>
    <definedName name="HTML_Control_2_1" hidden="1">{"'Índice'!$A$1:$K$49"}</definedName>
    <definedName name="HTML_Control_3" localSheetId="1" hidden="1">{"'Índice'!$A$1:$K$49"}</definedName>
    <definedName name="HTML_Control_3" localSheetId="2" hidden="1">{"'Índice'!$A$1:$K$49"}</definedName>
    <definedName name="HTML_Control_3" hidden="1">{"'Índice'!$A$1:$K$49"}</definedName>
    <definedName name="HTML_Control_3_1" localSheetId="1" hidden="1">{"'Índice'!$A$1:$K$49"}</definedName>
    <definedName name="HTML_Control_3_1" localSheetId="2" hidden="1">{"'Índice'!$A$1:$K$49"}</definedName>
    <definedName name="HTML_Control_3_1" hidden="1">{"'Índice'!$A$1:$K$49"}</definedName>
    <definedName name="HTML_Control_4" localSheetId="1" hidden="1">{"'Índice'!$A$1:$K$49"}</definedName>
    <definedName name="HTML_Control_4" localSheetId="2" hidden="1">{"'Índice'!$A$1:$K$49"}</definedName>
    <definedName name="HTML_Control_4" hidden="1">{"'Índice'!$A$1:$K$49"}</definedName>
    <definedName name="HTML_Control_5" localSheetId="1" hidden="1">{"'Índice'!$A$1:$K$49"}</definedName>
    <definedName name="HTML_Control_5" localSheetId="2" hidden="1">{"'Índice'!$A$1:$K$49"}</definedName>
    <definedName name="HTML_Control_5" hidden="1">{"'Índice'!$A$1:$K$49"}</definedName>
    <definedName name="HTML_Control2" localSheetId="1" hidden="1">{"'171'!$A$1:$Z$50"}</definedName>
    <definedName name="HTML_Control2" localSheetId="2" hidden="1">{"'171'!$A$1:$Z$50"}</definedName>
    <definedName name="HTML_Control2" hidden="1">{"'171'!$A$1:$Z$50"}</definedName>
    <definedName name="HTML_Description" hidden="1">""</definedName>
    <definedName name="HTML_Email" hidden="1">""</definedName>
    <definedName name="HTML_Header" hidden="1">""</definedName>
    <definedName name="HTML_LastUpdate" hidden="1">"16/06/98"</definedName>
    <definedName name="HTML_LineAfter" hidden="1">FALSE</definedName>
    <definedName name="HTML_LineBefore" hidden="1">FALSE</definedName>
    <definedName name="HTML_Name" hidden="1">"Setor de Custos"</definedName>
    <definedName name="HTML_OBDlg2" hidden="1">TRUE</definedName>
    <definedName name="HTML_OBDlg4" hidden="1">TRUE</definedName>
    <definedName name="HTML_OS" hidden="1">0</definedName>
    <definedName name="HTML_PathFile" hidden="1">"D:\FIX\Mai98\PXR6500.htm"</definedName>
    <definedName name="HTML_PathFileMac" hidden="1">"Macintosh HD:HomePageStuff:New_Home_Page:datafile:ctryprem.html"</definedName>
    <definedName name="HTML_Title" hidden="1">""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  <definedName name="huy" localSheetId="1" hidden="1">{"'Sheet1'!$L$16"}</definedName>
    <definedName name="huy" localSheetId="2" hidden="1">{"'Sheet1'!$L$16"}</definedName>
    <definedName name="huy" hidden="1">{"'Sheet1'!$L$16"}</definedName>
    <definedName name="hxgasygxbiuxhio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hxgasygxbiuxhio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hxgasygxbiuxhio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I8O" localSheetId="1" hidden="1">{#N/A,#N/A,FALSE,"JUN";#N/A,#N/A,FALSE,"JUL"}</definedName>
    <definedName name="I8O" localSheetId="2" hidden="1">{#N/A,#N/A,FALSE,"JUN";#N/A,#N/A,FALSE,"JUL"}</definedName>
    <definedName name="I8O" hidden="1">{#N/A,#N/A,FALSE,"JUN";#N/A,#N/A,FALSE,"JUL"}</definedName>
    <definedName name="I9O" localSheetId="1" hidden="1">{#N/A,#N/A,FALSE,"JUN";#N/A,#N/A,FALSE,"JUL"}</definedName>
    <definedName name="I9O" localSheetId="2" hidden="1">{#N/A,#N/A,FALSE,"JUN";#N/A,#N/A,FALSE,"JUL"}</definedName>
    <definedName name="I9O" hidden="1">{#N/A,#N/A,FALSE,"JUN";#N/A,#N/A,FALSE,"JUL"}</definedName>
    <definedName name="INCOME_PTE" localSheetId="1" hidden="1">{#N/A,#N/A,FALSE,"JUN";#N/A,#N/A,FALSE,"JUL"}</definedName>
    <definedName name="INCOME_PTE" localSheetId="2" hidden="1">{#N/A,#N/A,FALSE,"JUN";#N/A,#N/A,FALSE,"JUL"}</definedName>
    <definedName name="INCOME_PTE" hidden="1">{#N/A,#N/A,FALSE,"JUN";#N/A,#N/A,FALSE,"JUL"}</definedName>
    <definedName name="inf" localSheetId="1" hidden="1">{#N/A,#N/A,FALSE,"YTD";#N/A,#N/A,FALSE,"MTD"}</definedName>
    <definedName name="inf" localSheetId="2" hidden="1">{#N/A,#N/A,FALSE,"YTD";#N/A,#N/A,FALSE,"MTD"}</definedName>
    <definedName name="inf" hidden="1">{#N/A,#N/A,FALSE,"YTD";#N/A,#N/A,FALSE,"MTD"}</definedName>
    <definedName name="Inflación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flación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flació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ón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ón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ó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es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es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nversiones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"c1449"</definedName>
    <definedName name="IQ_ACCOUNTING_STANDARD" hidden="1">"c4539"</definedName>
    <definedName name="IQ_ACCOUNTING_STANDARD_CIQ" hidden="1">"c5092"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"c2108"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CIQ" hidden="1">"c4984"</definedName>
    <definedName name="IQ_AVG_INDUSTRY_REC_NO" hidden="1">"c4454"</definedName>
    <definedName name="IQ_AVG_INDUSTRY_REC_NO_CIQ" hidden="1">"c4983"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EST_CIQ" hidden="1">"c4541"</definedName>
    <definedName name="IQ_BASIC_OUTSTANDING_CURRENT_HIGH_EST" hidden="1">"c4129"</definedName>
    <definedName name="IQ_BASIC_OUTSTANDING_CURRENT_HIGH_EST_CIQ" hidden="1">"c4542"</definedName>
    <definedName name="IQ_BASIC_OUTSTANDING_CURRENT_LOW_EST" hidden="1">"c4130"</definedName>
    <definedName name="IQ_BASIC_OUTSTANDING_CURRENT_LOW_EST_CIQ" hidden="1">"c4543"</definedName>
    <definedName name="IQ_BASIC_OUTSTANDING_CURRENT_MEDIAN_EST" hidden="1">"c4131"</definedName>
    <definedName name="IQ_BASIC_OUTSTANDING_CURRENT_MEDIAN_EST_CIQ" hidden="1">"c4544"</definedName>
    <definedName name="IQ_BASIC_OUTSTANDING_CURRENT_NUM_EST" hidden="1">"c4132"</definedName>
    <definedName name="IQ_BASIC_OUTSTANDING_CURRENT_NUM_EST_CIQ" hidden="1">"c4545"</definedName>
    <definedName name="IQ_BASIC_OUTSTANDING_CURRENT_STDDEV_EST" hidden="1">"c4133"</definedName>
    <definedName name="IQ_BASIC_OUTSTANDING_CURRENT_STDDEV_EST_CIQ" hidden="1">"c4546"</definedName>
    <definedName name="IQ_BASIC_OUTSTANDING_EST" hidden="1">"c4134"</definedName>
    <definedName name="IQ_BASIC_OUTSTANDING_EST_CIQ" hidden="1">"c4547"</definedName>
    <definedName name="IQ_BASIC_OUTSTANDING_HIGH_EST" hidden="1">"c4135"</definedName>
    <definedName name="IQ_BASIC_OUTSTANDING_HIGH_EST_CIQ" hidden="1">"c4548"</definedName>
    <definedName name="IQ_BASIC_OUTSTANDING_LOW_EST" hidden="1">"c4136"</definedName>
    <definedName name="IQ_BASIC_OUTSTANDING_LOW_EST_CIQ" hidden="1">"c4549"</definedName>
    <definedName name="IQ_BASIC_OUTSTANDING_MEDIAN_EST" hidden="1">"c4137"</definedName>
    <definedName name="IQ_BASIC_OUTSTANDING_MEDIAN_EST_CIQ" hidden="1">"c4550"</definedName>
    <definedName name="IQ_BASIC_OUTSTANDING_NUM_EST" hidden="1">"c4138"</definedName>
    <definedName name="IQ_BASIC_OUTSTANDING_NUM_EST_CIQ" hidden="1">"c4551"</definedName>
    <definedName name="IQ_BASIC_OUTSTANDING_STDDEV_EST" hidden="1">"c4139"</definedName>
    <definedName name="IQ_BASIC_OUTSTANDING_STDDEV_EST_CIQ" hidden="1">"c4552"</definedName>
    <definedName name="IQ_BASIC_WEIGHT" hidden="1">"c87"</definedName>
    <definedName name="IQ_BASIC_WEIGHT_EST" hidden="1">"c4140"</definedName>
    <definedName name="IQ_BASIC_WEIGHT_EST_CIQ" hidden="1">"c4553"</definedName>
    <definedName name="IQ_BASIC_WEIGHT_GUIDANCE" hidden="1">"c4141"</definedName>
    <definedName name="IQ_BASIC_WEIGHT_HIGH_EST" hidden="1">"c4142"</definedName>
    <definedName name="IQ_BASIC_WEIGHT_HIGH_EST_CIQ" hidden="1">"c4554"</definedName>
    <definedName name="IQ_BASIC_WEIGHT_LOW_EST" hidden="1">"c4143"</definedName>
    <definedName name="IQ_BASIC_WEIGHT_LOW_EST_CIQ" hidden="1">"c4555"</definedName>
    <definedName name="IQ_BASIC_WEIGHT_MEDIAN_EST" hidden="1">"c4144"</definedName>
    <definedName name="IQ_BASIC_WEIGHT_MEDIAN_EST_CIQ" hidden="1">"c4556"</definedName>
    <definedName name="IQ_BASIC_WEIGHT_NUM_EST" hidden="1">"c4145"</definedName>
    <definedName name="IQ_BASIC_WEIGHT_NUM_EST_CIQ" hidden="1">"c4557"</definedName>
    <definedName name="IQ_BASIC_WEIGHT_STDDEV_EST" hidden="1">"c4146"</definedName>
    <definedName name="IQ_BASIC_WEIGHT_STDDEV_EST_CIQ" hidden="1">"c4558"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PRIMARY_GIC" hidden="1">"c15584"</definedName>
    <definedName name="IQ_BUS_SEG_PRIMARY_GIC_ABS" hidden="1">"c15572"</definedName>
    <definedName name="IQ_BUS_SEG_REV" hidden="1">"c4068"</definedName>
    <definedName name="IQ_BUS_SEG_REV_ABS" hidden="1">"c4090"</definedName>
    <definedName name="IQ_BUS_SEG_REV_TOTAL" hidden="1">"c4106"</definedName>
    <definedName name="IQ_BUS_SEG_SECONDARY_GIC" hidden="1">"c15585"</definedName>
    <definedName name="IQ_BUS_SEG_SECONDARY_GIC_ABS" hidden="1">"c15573"</definedName>
    <definedName name="IQ_BUSINESS_DESCRIPTION" hidden="1">"c322"</definedName>
    <definedName name="IQ_BV_ACT_OR_EST_CIQ" hidden="1">"c5068"</definedName>
    <definedName name="IQ_BV_ACT_OR_EST_REUT" hidden="1">"c5471"</definedName>
    <definedName name="IQ_BV_EST" hidden="1">"c5624"</definedName>
    <definedName name="IQ_BV_EST_CIQ" hidden="1">"c4737"</definedName>
    <definedName name="IQ_BV_EST_REUT" hidden="1">"c5403"</definedName>
    <definedName name="IQ_BV_HIGH_EST" hidden="1">"c5626"</definedName>
    <definedName name="IQ_BV_HIGH_EST_CIQ" hidden="1">"c4739"</definedName>
    <definedName name="IQ_BV_HIGH_EST_REUT" hidden="1">"c5405"</definedName>
    <definedName name="IQ_BV_LOW_EST" hidden="1">"c5627"</definedName>
    <definedName name="IQ_BV_LOW_EST_CIQ" hidden="1">"c4740"</definedName>
    <definedName name="IQ_BV_LOW_EST_REUT" hidden="1">"c5406"</definedName>
    <definedName name="IQ_BV_MEDIAN_EST" hidden="1">"c5625"</definedName>
    <definedName name="IQ_BV_MEDIAN_EST_CIQ" hidden="1">"c4738"</definedName>
    <definedName name="IQ_BV_MEDIAN_EST_REUT" hidden="1">"c5404"</definedName>
    <definedName name="IQ_BV_NUM_EST" hidden="1">"c5628"</definedName>
    <definedName name="IQ_BV_NUM_EST_CIQ" hidden="1">"c4741"</definedName>
    <definedName name="IQ_BV_NUM_EST_REUT" hidden="1">"c5407"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CIQ" hidden="1">"c5072"</definedName>
    <definedName name="IQ_BV_SHARE_ACT_OR_EST_REUT" hidden="1">"c5477"</definedName>
    <definedName name="IQ_BV_SHARE_EST" hidden="1">"c3541"</definedName>
    <definedName name="IQ_BV_SHARE_EST_CIQ" hidden="1">"c3800"</definedName>
    <definedName name="IQ_BV_SHARE_EST_REUT" hidden="1">"c5439"</definedName>
    <definedName name="IQ_BV_SHARE_HIGH_EST" hidden="1">"c3542"</definedName>
    <definedName name="IQ_BV_SHARE_HIGH_EST_CIQ" hidden="1">"c3802"</definedName>
    <definedName name="IQ_BV_SHARE_HIGH_EST_REUT" hidden="1">"c5441"</definedName>
    <definedName name="IQ_BV_SHARE_LOW_EST" hidden="1">"c3543"</definedName>
    <definedName name="IQ_BV_SHARE_LOW_EST_CIQ" hidden="1">"c3803"</definedName>
    <definedName name="IQ_BV_SHARE_LOW_EST_REUT" hidden="1">"c5442"</definedName>
    <definedName name="IQ_BV_SHARE_MEDIAN_EST" hidden="1">"c3544"</definedName>
    <definedName name="IQ_BV_SHARE_MEDIAN_EST_CIQ" hidden="1">"c3801"</definedName>
    <definedName name="IQ_BV_SHARE_MEDIAN_EST_REUT" hidden="1">"c5440"</definedName>
    <definedName name="IQ_BV_SHARE_NUM_EST" hidden="1">"c3539"</definedName>
    <definedName name="IQ_BV_SHARE_NUM_EST_CIQ" hidden="1">"c3804"</definedName>
    <definedName name="IQ_BV_SHARE_NUM_EST_REUT" hidden="1">"c5443"</definedName>
    <definedName name="IQ_BV_SHARE_STDDEV_EST" hidden="1">"c3540"</definedName>
    <definedName name="IQ_BV_SHARE_STDDEV_EST_CIQ" hidden="1">"c3805"</definedName>
    <definedName name="IQ_BV_SHARE_STDDEV_EST_REUT" hidden="1">"c5444"</definedName>
    <definedName name="IQ_BV_STDDEV_EST" hidden="1">"c5629"</definedName>
    <definedName name="IQ_BV_STDDEV_EST_CIQ" hidden="1">"c4742"</definedName>
    <definedName name="IQ_BV_STDDEV_EST_REUT" hidden="1">"c5408"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REUT" hidden="1">"c6800"</definedName>
    <definedName name="IQ_CAL_Y" hidden="1">"c102"</definedName>
    <definedName name="IQ_CAL_Y_EST" hidden="1">"c6797"</definedName>
    <definedName name="IQ_CAL_Y_EST_CIQ" hidden="1">"c6809"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CIQ" hidden="1">"c5071"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CIQ" hidden="1">"c3807"</definedName>
    <definedName name="IQ_CAPEX_EST_REUT" hidden="1">"c3969"</definedName>
    <definedName name="IQ_CAPEX_FIN" hidden="1">"c112"</definedName>
    <definedName name="IQ_CAPEX_GUIDANCE" hidden="1">"c4150"</definedName>
    <definedName name="IQ_CAPEX_GUIDANCE_CIQ" hidden="1">"c4562"</definedName>
    <definedName name="IQ_CAPEX_HIGH_EST" hidden="1">"c3524"</definedName>
    <definedName name="IQ_CAPEX_HIGH_EST_CIQ" hidden="1">"c3809"</definedName>
    <definedName name="IQ_CAPEX_HIGH_EST_REUT" hidden="1">"c3971"</definedName>
    <definedName name="IQ_CAPEX_HIGH_GUIDANCE" hidden="1">"c4180"</definedName>
    <definedName name="IQ_CAPEX_HIGH_GUIDANCE_CIQ" hidden="1">"c4592"</definedName>
    <definedName name="IQ_CAPEX_INS" hidden="1">"c113"</definedName>
    <definedName name="IQ_CAPEX_LOW_EST" hidden="1">"c3525"</definedName>
    <definedName name="IQ_CAPEX_LOW_EST_CIQ" hidden="1">"c3810"</definedName>
    <definedName name="IQ_CAPEX_LOW_EST_REUT" hidden="1">"c3972"</definedName>
    <definedName name="IQ_CAPEX_LOW_GUIDANCE" hidden="1">"c4220"</definedName>
    <definedName name="IQ_CAPEX_LOW_GUIDANCE_CIQ" hidden="1">"c4632"</definedName>
    <definedName name="IQ_CAPEX_MEDIAN_EST" hidden="1">"c3526"</definedName>
    <definedName name="IQ_CAPEX_MEDIAN_EST_CIQ" hidden="1">"c3808"</definedName>
    <definedName name="IQ_CAPEX_MEDIAN_EST_REUT" hidden="1">"c3970"</definedName>
    <definedName name="IQ_CAPEX_NUM_EST" hidden="1">"c3521"</definedName>
    <definedName name="IQ_CAPEX_NUM_EST_CIQ" hidden="1">"c3811"</definedName>
    <definedName name="IQ_CAPEX_NUM_EST_REUT" hidden="1">"c3973"</definedName>
    <definedName name="IQ_CAPEX_STDDEV_EST" hidden="1">"c3522"</definedName>
    <definedName name="IQ_CAPEX_STDDEV_EST_CIQ" hidden="1">"c3812"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"c1630"</definedName>
    <definedName name="IQ_CASH_CONVERSION" hidden="1">"c117"</definedName>
    <definedName name="IQ_CASH_DIVIDENDS_NET_INCOME_FDIC" hidden="1">"c6738"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ACT_OR_EST_CIQ" hidden="1">"c4566"</definedName>
    <definedName name="IQ_CASH_FLOW_EST" hidden="1">"c4153"</definedName>
    <definedName name="IQ_CASH_FLOW_EST_CIQ" hidden="1">"c4565"</definedName>
    <definedName name="IQ_CASH_FLOW_GUIDANCE" hidden="1">"c4155"</definedName>
    <definedName name="IQ_CASH_FLOW_GUIDANCE_CIQ" hidden="1">"c4567"</definedName>
    <definedName name="IQ_CASH_FLOW_HIGH_EST" hidden="1">"c4156"</definedName>
    <definedName name="IQ_CASH_FLOW_HIGH_EST_CIQ" hidden="1">"c4568"</definedName>
    <definedName name="IQ_CASH_FLOW_HIGH_GUIDANCE" hidden="1">"c4201"</definedName>
    <definedName name="IQ_CASH_FLOW_HIGH_GUIDANCE_CIQ" hidden="1">"c4613"</definedName>
    <definedName name="IQ_CASH_FLOW_LOW_EST" hidden="1">"c4157"</definedName>
    <definedName name="IQ_CASH_FLOW_LOW_EST_CIQ" hidden="1">"c4569"</definedName>
    <definedName name="IQ_CASH_FLOW_LOW_GUIDANCE" hidden="1">"c4241"</definedName>
    <definedName name="IQ_CASH_FLOW_LOW_GUIDANCE_CIQ" hidden="1">"c4653"</definedName>
    <definedName name="IQ_CASH_FLOW_MEDIAN_EST" hidden="1">"c4158"</definedName>
    <definedName name="IQ_CASH_FLOW_MEDIAN_EST_CIQ" hidden="1">"c4570"</definedName>
    <definedName name="IQ_CASH_FLOW_NUM_EST" hidden="1">"c4159"</definedName>
    <definedName name="IQ_CASH_FLOW_NUM_EST_CIQ" hidden="1">"c4571"</definedName>
    <definedName name="IQ_CASH_FLOW_STDDEV_EST" hidden="1">"c4160"</definedName>
    <definedName name="IQ_CASH_FLOW_STDDEV_EST_CIQ" hidden="1">"c4572"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EST" hidden="1">"c4163"</definedName>
    <definedName name="IQ_CASH_OPER_EST_CIQ" hidden="1">"c4575"</definedName>
    <definedName name="IQ_CASH_OPER_GUIDANCE" hidden="1">"c4165"</definedName>
    <definedName name="IQ_CASH_OPER_GUIDANCE_CIQ" hidden="1">"c4577"</definedName>
    <definedName name="IQ_CASH_OPER_HIGH_EST" hidden="1">"c4166"</definedName>
    <definedName name="IQ_CASH_OPER_HIGH_EST_CIQ" hidden="1">"c4578"</definedName>
    <definedName name="IQ_CASH_OPER_HIGH_GUIDANCE" hidden="1">"c4185"</definedName>
    <definedName name="IQ_CASH_OPER_HIGH_GUIDANCE_CIQ" hidden="1">"c4597"</definedName>
    <definedName name="IQ_CASH_OPER_LOW_EST" hidden="1">"c4244"</definedName>
    <definedName name="IQ_CASH_OPER_LOW_EST_CIQ" hidden="1">"c4768"</definedName>
    <definedName name="IQ_CASH_OPER_LOW_GUIDANCE" hidden="1">"c4225"</definedName>
    <definedName name="IQ_CASH_OPER_LOW_GUIDANCE_CIQ" hidden="1">"c4637"</definedName>
    <definedName name="IQ_CASH_OPER_MEDIAN_EST" hidden="1">"c4245"</definedName>
    <definedName name="IQ_CASH_OPER_MEDIAN_EST_CIQ" hidden="1">"c4771"</definedName>
    <definedName name="IQ_CASH_OPER_NUM_EST" hidden="1">"c4246"</definedName>
    <definedName name="IQ_CASH_OPER_NUM_EST_CIQ" hidden="1">"c4772"</definedName>
    <definedName name="IQ_CASH_OPER_STDDEV_EST" hidden="1">"c4247"</definedName>
    <definedName name="IQ_CASH_OPER_STDDEV_EST_CIQ" hidden="1">"c4773"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EST_CIQ" hidden="1">"c4775"</definedName>
    <definedName name="IQ_CASH_ST_INVEST_GUIDANCE" hidden="1">"c4250"</definedName>
    <definedName name="IQ_CASH_ST_INVEST_GUIDANCE_CIQ" hidden="1">"c4776"</definedName>
    <definedName name="IQ_CASH_ST_INVEST_HIGH_EST" hidden="1">"c4251"</definedName>
    <definedName name="IQ_CASH_ST_INVEST_HIGH_EST_CIQ" hidden="1">"c4777"</definedName>
    <definedName name="IQ_CASH_ST_INVEST_HIGH_GUIDANCE" hidden="1">"c4195"</definedName>
    <definedName name="IQ_CASH_ST_INVEST_HIGH_GUIDANCE_CIQ" hidden="1">"c4607"</definedName>
    <definedName name="IQ_CASH_ST_INVEST_LOW_EST" hidden="1">"c4252"</definedName>
    <definedName name="IQ_CASH_ST_INVEST_LOW_EST_CIQ" hidden="1">"c4778"</definedName>
    <definedName name="IQ_CASH_ST_INVEST_LOW_GUIDANCE" hidden="1">"c4235"</definedName>
    <definedName name="IQ_CASH_ST_INVEST_LOW_GUIDANCE_CIQ" hidden="1">"c4647"</definedName>
    <definedName name="IQ_CASH_ST_INVEST_MEDIAN_EST" hidden="1">"c4253"</definedName>
    <definedName name="IQ_CASH_ST_INVEST_MEDIAN_EST_CIQ" hidden="1">"c4779"</definedName>
    <definedName name="IQ_CASH_ST_INVEST_NUM_EST" hidden="1">"c4254"</definedName>
    <definedName name="IQ_CASH_ST_INVEST_NUM_EST_CIQ" hidden="1">"c4780"</definedName>
    <definedName name="IQ_CASH_ST_INVEST_STDDEV_EST" hidden="1">"c4255"</definedName>
    <definedName name="IQ_CASH_ST_INVEST_STDDEV_EST_CIQ" hidden="1">"c4781"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CIQ" hidden="1">"c5061"</definedName>
    <definedName name="IQ_CFPS_ACT_OR_EST_REUT" hidden="1">"c5463"</definedName>
    <definedName name="IQ_CFPS_EST" hidden="1">"c1667"</definedName>
    <definedName name="IQ_CFPS_EST_CIQ" hidden="1">"c3675"</definedName>
    <definedName name="IQ_CFPS_EST_REUT" hidden="1">"c3844"</definedName>
    <definedName name="IQ_CFPS_GUIDANCE" hidden="1">"c4256"</definedName>
    <definedName name="IQ_CFPS_GUIDANCE_CIQ" hidden="1">"c4782"</definedName>
    <definedName name="IQ_CFPS_HIGH_EST" hidden="1">"c1669"</definedName>
    <definedName name="IQ_CFPS_HIGH_EST_CIQ" hidden="1">"c3677"</definedName>
    <definedName name="IQ_CFPS_HIGH_EST_REUT" hidden="1">"c3846"</definedName>
    <definedName name="IQ_CFPS_HIGH_GUIDANCE" hidden="1">"c4167"</definedName>
    <definedName name="IQ_CFPS_HIGH_GUIDANCE_CIQ" hidden="1">"c4579"</definedName>
    <definedName name="IQ_CFPS_LOW_EST" hidden="1">"c1670"</definedName>
    <definedName name="IQ_CFPS_LOW_EST_CIQ" hidden="1">"c3678"</definedName>
    <definedName name="IQ_CFPS_LOW_EST_REUT" hidden="1">"c3847"</definedName>
    <definedName name="IQ_CFPS_LOW_GUIDANCE" hidden="1">"c4207"</definedName>
    <definedName name="IQ_CFPS_LOW_GUIDANCE_CIQ" hidden="1">"c4619"</definedName>
    <definedName name="IQ_CFPS_MEDIAN_EST" hidden="1">"c1668"</definedName>
    <definedName name="IQ_CFPS_MEDIAN_EST_CIQ" hidden="1">"c3676"</definedName>
    <definedName name="IQ_CFPS_MEDIAN_EST_REUT" hidden="1">"c3845"</definedName>
    <definedName name="IQ_CFPS_NUM_EST" hidden="1">"c1671"</definedName>
    <definedName name="IQ_CFPS_NUM_EST_CIQ" hidden="1">"c3679"</definedName>
    <definedName name="IQ_CFPS_NUM_EST_REUT" hidden="1">"c3848"</definedName>
    <definedName name="IQ_CFPS_STDDEV_EST" hidden="1">"c1672"</definedName>
    <definedName name="IQ_CFPS_STDDEV_EST_CIQ" hidden="1">"c3680"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E" hidden="1">"c2192"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BENCHMARK" hidden="1">"c6780"</definedName>
    <definedName name="IQ_CURRENT_BENCHMARK_CIQID" hidden="1">"c6781"</definedName>
    <definedName name="IQ_CURRENT_BENCHMARK_MATURITY" hidden="1">"c6782"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EST_CIQ" hidden="1">"c4783"</definedName>
    <definedName name="IQ_DEBT_EQUITY_HIGH_EST" hidden="1">"c4258"</definedName>
    <definedName name="IQ_DEBT_EQUITY_HIGH_EST_CIQ" hidden="1">"c4784"</definedName>
    <definedName name="IQ_DEBT_EQUITY_LOW_EST" hidden="1">"c4259"</definedName>
    <definedName name="IQ_DEBT_EQUITY_LOW_EST_CIQ" hidden="1">"c4785"</definedName>
    <definedName name="IQ_DEBT_EQUITY_MEDIAN_EST" hidden="1">"c4260"</definedName>
    <definedName name="IQ_DEBT_EQUITY_MEDIAN_EST_CIQ" hidden="1">"c4786"</definedName>
    <definedName name="IQ_DEBT_EQUITY_NUM_EST" hidden="1">"c4261"</definedName>
    <definedName name="IQ_DEBT_EQUITY_NUM_EST_CIQ" hidden="1">"c4787"</definedName>
    <definedName name="IQ_DEBT_EQUITY_STDDEV_EST" hidden="1">"c4262"</definedName>
    <definedName name="IQ_DEBT_EQUITY_STDDEV_EST_CIQ" hidden="1">"c4788"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CIQ" hidden="1">"c4767"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EST_CIQ" hidden="1">"c4789"</definedName>
    <definedName name="IQ_DILUT_OUTSTANDING_CURRENT_HIGH_EST" hidden="1">"c4264"</definedName>
    <definedName name="IQ_DILUT_OUTSTANDING_CURRENT_HIGH_EST_CIQ" hidden="1">"c4790"</definedName>
    <definedName name="IQ_DILUT_OUTSTANDING_CURRENT_LOW_EST" hidden="1">"c4265"</definedName>
    <definedName name="IQ_DILUT_OUTSTANDING_CURRENT_LOW_EST_CIQ" hidden="1">"c4791"</definedName>
    <definedName name="IQ_DILUT_OUTSTANDING_CURRENT_MEDIAN_EST" hidden="1">"c4266"</definedName>
    <definedName name="IQ_DILUT_OUTSTANDING_CURRENT_MEDIAN_EST_CIQ" hidden="1">"c4792"</definedName>
    <definedName name="IQ_DILUT_OUTSTANDING_CURRENT_NUM_EST" hidden="1">"c4267"</definedName>
    <definedName name="IQ_DILUT_OUTSTANDING_CURRENT_NUM_EST_CIQ" hidden="1">"c4793"</definedName>
    <definedName name="IQ_DILUT_OUTSTANDING_CURRENT_STDDEV_EST" hidden="1">"c4268"</definedName>
    <definedName name="IQ_DILUT_OUTSTANDING_CURRENT_STDDEV_EST_CIQ" hidden="1">"c4794"</definedName>
    <definedName name="IQ_DILUT_WEIGHT" hidden="1">"c326"</definedName>
    <definedName name="IQ_DILUT_WEIGHT_EST" hidden="1">"c4269"</definedName>
    <definedName name="IQ_DILUT_WEIGHT_EST_CIQ" hidden="1">"c4795"</definedName>
    <definedName name="IQ_DILUT_WEIGHT_GUIDANCE" hidden="1">"c4270"</definedName>
    <definedName name="IQ_DILUT_WEIGHT_HIGH_EST" hidden="1">"c4271"</definedName>
    <definedName name="IQ_DILUT_WEIGHT_HIGH_EST_CIQ" hidden="1">"c4796"</definedName>
    <definedName name="IQ_DILUT_WEIGHT_LOW_EST" hidden="1">"c4272"</definedName>
    <definedName name="IQ_DILUT_WEIGHT_LOW_EST_CIQ" hidden="1">"c4797"</definedName>
    <definedName name="IQ_DILUT_WEIGHT_MEDIAN_EST" hidden="1">"c4273"</definedName>
    <definedName name="IQ_DILUT_WEIGHT_MEDIAN_EST_CIQ" hidden="1">"c4798"</definedName>
    <definedName name="IQ_DILUT_WEIGHT_NUM_EST" hidden="1">"c4274"</definedName>
    <definedName name="IQ_DILUT_WEIGHT_NUM_EST_CIQ" hidden="1">"c4799"</definedName>
    <definedName name="IQ_DILUT_WEIGHT_STDDEV_EST" hidden="1">"c4275"</definedName>
    <definedName name="IQ_DILUT_WEIGHT_STDDEV_EST_CIQ" hidden="1">"c4800"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EST" hidden="1">"c4277"</definedName>
    <definedName name="IQ_DISTRIBUTABLE_CASH_EST_CIQ" hidden="1">"c4802"</definedName>
    <definedName name="IQ_DISTRIBUTABLE_CASH_GUIDANCE" hidden="1">"c4279"</definedName>
    <definedName name="IQ_DISTRIBUTABLE_CASH_GUIDANCE_CIQ" hidden="1">"c4804"</definedName>
    <definedName name="IQ_DISTRIBUTABLE_CASH_HIGH_EST" hidden="1">"c4280"</definedName>
    <definedName name="IQ_DISTRIBUTABLE_CASH_HIGH_EST_CIQ" hidden="1">"c4805"</definedName>
    <definedName name="IQ_DISTRIBUTABLE_CASH_HIGH_GUIDANCE" hidden="1">"c4198"</definedName>
    <definedName name="IQ_DISTRIBUTABLE_CASH_HIGH_GUIDANCE_CIQ" hidden="1">"c4610"</definedName>
    <definedName name="IQ_DISTRIBUTABLE_CASH_LOW_EST" hidden="1">"c4281"</definedName>
    <definedName name="IQ_DISTRIBUTABLE_CASH_LOW_EST_CIQ" hidden="1">"c4806"</definedName>
    <definedName name="IQ_DISTRIBUTABLE_CASH_LOW_GUIDANCE" hidden="1">"c4238"</definedName>
    <definedName name="IQ_DISTRIBUTABLE_CASH_LOW_GUIDANCE_CIQ" hidden="1">"c4650"</definedName>
    <definedName name="IQ_DISTRIBUTABLE_CASH_MEDIAN_EST" hidden="1">"c4282"</definedName>
    <definedName name="IQ_DISTRIBUTABLE_CASH_MEDIAN_EST_CIQ" hidden="1">"c4807"</definedName>
    <definedName name="IQ_DISTRIBUTABLE_CASH_NUM_EST" hidden="1">"c4283"</definedName>
    <definedName name="IQ_DISTRIBUTABLE_CASH_NUM_EST_CIQ" hidden="1">"c4808"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STRIBUTABLE_CASH_SHARE_EST" hidden="1">"c4285"</definedName>
    <definedName name="IQ_DISTRIBUTABLE_CASH_SHARE_EST_CIQ" hidden="1">"c4810"</definedName>
    <definedName name="IQ_DISTRIBUTABLE_CASH_SHARE_GUIDANCE" hidden="1">"c4287"</definedName>
    <definedName name="IQ_DISTRIBUTABLE_CASH_SHARE_GUIDANCE_CIQ" hidden="1">"c4812"</definedName>
    <definedName name="IQ_DISTRIBUTABLE_CASH_SHARE_HIGH_EST" hidden="1">"c4288"</definedName>
    <definedName name="IQ_DISTRIBUTABLE_CASH_SHARE_HIGH_EST_CIQ" hidden="1">"c4813"</definedName>
    <definedName name="IQ_DISTRIBUTABLE_CASH_SHARE_HIGH_GUIDANCE" hidden="1">"c4199"</definedName>
    <definedName name="IQ_DISTRIBUTABLE_CASH_SHARE_HIGH_GUIDANCE_CIQ" hidden="1">"c4611"</definedName>
    <definedName name="IQ_DISTRIBUTABLE_CASH_SHARE_LOW_EST" hidden="1">"c4289"</definedName>
    <definedName name="IQ_DISTRIBUTABLE_CASH_SHARE_LOW_EST_CIQ" hidden="1">"c4814"</definedName>
    <definedName name="IQ_DISTRIBUTABLE_CASH_SHARE_LOW_GUIDANCE" hidden="1">"c4239"</definedName>
    <definedName name="IQ_DISTRIBUTABLE_CASH_SHARE_LOW_GUIDANCE_CIQ" hidden="1">"c4651"</definedName>
    <definedName name="IQ_DISTRIBUTABLE_CASH_SHARE_MEDIAN_EST" hidden="1">"c4290"</definedName>
    <definedName name="IQ_DISTRIBUTABLE_CASH_SHARE_MEDIAN_EST_CIQ" hidden="1">"c4815"</definedName>
    <definedName name="IQ_DISTRIBUTABLE_CASH_SHARE_NUM_EST" hidden="1">"c4291"</definedName>
    <definedName name="IQ_DISTRIBUTABLE_CASH_SHARE_NUM_EST_CIQ" hidden="1">"c4816"</definedName>
    <definedName name="IQ_DISTRIBUTABLE_CASH_SHARE_STDDEV_EST" hidden="1">"c4292"</definedName>
    <definedName name="IQ_DISTRIBUTABLE_CASH_SHARE_STDDEV_EST_CIQ" hidden="1">"c4817"</definedName>
    <definedName name="IQ_DISTRIBUTABLE_CASH_STDDEV_EST" hidden="1">"c4294"</definedName>
    <definedName name="IQ_DISTRIBUTABLE_CASH_STDDEV_EST_CIQ" hidden="1">"c4819"</definedName>
    <definedName name="IQ_DIV_AMOUNT" hidden="1">"c3041"</definedName>
    <definedName name="IQ_DIV_PAYMENT_DATE" hidden="1">"c2106"</definedName>
    <definedName name="IQ_DIV_RECORD_DATE" hidden="1">"c2105"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EST_CIQ" hidden="1">"c4821"</definedName>
    <definedName name="IQ_DIVIDEND_HIGH_EST" hidden="1">"c4297"</definedName>
    <definedName name="IQ_DIVIDEND_HIGH_EST_CIQ" hidden="1">"c4822"</definedName>
    <definedName name="IQ_DIVIDEND_LOW_EST" hidden="1">"c4298"</definedName>
    <definedName name="IQ_DIVIDEND_LOW_EST_CIQ" hidden="1">"c4823"</definedName>
    <definedName name="IQ_DIVIDEND_MEDIAN_EST" hidden="1">"c4299"</definedName>
    <definedName name="IQ_DIVIDEND_MEDIAN_EST_CIQ" hidden="1">"c4824"</definedName>
    <definedName name="IQ_DIVIDEND_NUM_EST" hidden="1">"c4300"</definedName>
    <definedName name="IQ_DIVIDEND_NUM_EST_CIQ" hidden="1">"c4825"</definedName>
    <definedName name="IQ_DIVIDEND_STDDEV_EST" hidden="1">"c4301"</definedName>
    <definedName name="IQ_DIVIDEND_STDDEV_EST_CIQ" hidden="1">"c4826"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B_OTHER_EXP_INC_TAX_US" hidden="1">"c6787"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CIQ" hidden="1">"c5062"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CIQ" hidden="1">"c3682"</definedName>
    <definedName name="IQ_DPS_EST_REUT" hidden="1">"c3851"</definedName>
    <definedName name="IQ_DPS_GUIDANCE" hidden="1">"c4302"</definedName>
    <definedName name="IQ_DPS_GUIDANCE_CIQ" hidden="1">"c4827"</definedName>
    <definedName name="IQ_DPS_HIGH_EST" hidden="1">"c1676"</definedName>
    <definedName name="IQ_DPS_HIGH_EST_CIQ" hidden="1">"c3684"</definedName>
    <definedName name="IQ_DPS_HIGH_EST_REUT" hidden="1">"c3853"</definedName>
    <definedName name="IQ_DPS_HIGH_GUIDANCE" hidden="1">"c4168"</definedName>
    <definedName name="IQ_DPS_HIGH_GUIDANCE_CIQ" hidden="1">"c4580"</definedName>
    <definedName name="IQ_DPS_LOW_EST" hidden="1">"c1677"</definedName>
    <definedName name="IQ_DPS_LOW_EST_CIQ" hidden="1">"c3685"</definedName>
    <definedName name="IQ_DPS_LOW_EST_REUT" hidden="1">"c3854"</definedName>
    <definedName name="IQ_DPS_LOW_GUIDANCE" hidden="1">"c4208"</definedName>
    <definedName name="IQ_DPS_LOW_GUIDANCE_CIQ" hidden="1">"c4620"</definedName>
    <definedName name="IQ_DPS_MEDIAN_EST" hidden="1">"c1675"</definedName>
    <definedName name="IQ_DPS_MEDIAN_EST_CIQ" hidden="1">"c3683"</definedName>
    <definedName name="IQ_DPS_MEDIAN_EST_REUT" hidden="1">"c3852"</definedName>
    <definedName name="IQ_DPS_NUM_EST" hidden="1">"c1678"</definedName>
    <definedName name="IQ_DPS_NUM_EST_CIQ" hidden="1">"c3686"</definedName>
    <definedName name="IQ_DPS_NUM_EST_REUT" hidden="1">"c3855"</definedName>
    <definedName name="IQ_DPS_STDDEV_EST" hidden="1">"c1679"</definedName>
    <definedName name="IQ_DPS_STDDEV_EST_CIQ" hidden="1">"c3687"</definedName>
    <definedName name="IQ_DPS_STDDEV_EST_REUT" hidden="1">"c3856"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CIQ" hidden="1">"c5063"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CIQ" hidden="1">"c4674"</definedName>
    <definedName name="IQ_EBIT_EST_REUT" hidden="1">"c5333"</definedName>
    <definedName name="IQ_EBIT_EXCL_SBC" hidden="1">"c3082"</definedName>
    <definedName name="IQ_EBIT_GUIDANCE" hidden="1">"c4303"</definedName>
    <definedName name="IQ_EBIT_GUIDANCE_CIQ" hidden="1">"c4828"</definedName>
    <definedName name="IQ_EBIT_GW_ACT_OR_EST" hidden="1">"c4306"</definedName>
    <definedName name="IQ_EBIT_GW_ACT_OR_EST_CIQ" hidden="1">"c4831"</definedName>
    <definedName name="IQ_EBIT_GW_EST" hidden="1">"c4305"</definedName>
    <definedName name="IQ_EBIT_GW_EST_CIQ" hidden="1">"c4830"</definedName>
    <definedName name="IQ_EBIT_GW_GUIDANCE" hidden="1">"c4307"</definedName>
    <definedName name="IQ_EBIT_GW_GUIDANCE_CIQ" hidden="1">"c4832"</definedName>
    <definedName name="IQ_EBIT_GW_HIGH_EST" hidden="1">"c4308"</definedName>
    <definedName name="IQ_EBIT_GW_HIGH_EST_CIQ" hidden="1">"c4833"</definedName>
    <definedName name="IQ_EBIT_GW_HIGH_GUIDANCE" hidden="1">"c4171"</definedName>
    <definedName name="IQ_EBIT_GW_HIGH_GUIDANCE_CIQ" hidden="1">"c4583"</definedName>
    <definedName name="IQ_EBIT_GW_LOW_EST" hidden="1">"c4309"</definedName>
    <definedName name="IQ_EBIT_GW_LOW_EST_CIQ" hidden="1">"c4834"</definedName>
    <definedName name="IQ_EBIT_GW_LOW_GUIDANCE" hidden="1">"c4211"</definedName>
    <definedName name="IQ_EBIT_GW_LOW_GUIDANCE_CIQ" hidden="1">"c4623"</definedName>
    <definedName name="IQ_EBIT_GW_MEDIAN_EST" hidden="1">"c4310"</definedName>
    <definedName name="IQ_EBIT_GW_MEDIAN_EST_CIQ" hidden="1">"c4835"</definedName>
    <definedName name="IQ_EBIT_GW_NUM_EST" hidden="1">"c4311"</definedName>
    <definedName name="IQ_EBIT_GW_NUM_EST_CIQ" hidden="1">"c4836"</definedName>
    <definedName name="IQ_EBIT_GW_STDDEV_EST" hidden="1">"c4312"</definedName>
    <definedName name="IQ_EBIT_GW_STDDEV_EST_CIQ" hidden="1">"c4837"</definedName>
    <definedName name="IQ_EBIT_HIGH_EST" hidden="1">"c1683"</definedName>
    <definedName name="IQ_EBIT_HIGH_EST_CIQ" hidden="1">"c4676"</definedName>
    <definedName name="IQ_EBIT_HIGH_EST_REUT" hidden="1">"c5335"</definedName>
    <definedName name="IQ_EBIT_HIGH_GUIDANCE" hidden="1">"c4172"</definedName>
    <definedName name="IQ_EBIT_HIGH_GUIDANCE_CIQ" hidden="1">"c4584"</definedName>
    <definedName name="IQ_EBIT_INT" hidden="1">"c360"</definedName>
    <definedName name="IQ_EBIT_LOW_EST" hidden="1">"c1684"</definedName>
    <definedName name="IQ_EBIT_LOW_EST_CIQ" hidden="1">"c4677"</definedName>
    <definedName name="IQ_EBIT_LOW_EST_REUT" hidden="1">"c5336"</definedName>
    <definedName name="IQ_EBIT_LOW_GUIDANCE" hidden="1">"c4212"</definedName>
    <definedName name="IQ_EBIT_LOW_GUIDANCE_CIQ" hidden="1">"c4624"</definedName>
    <definedName name="IQ_EBIT_MARGIN" hidden="1">"c359"</definedName>
    <definedName name="IQ_EBIT_MEDIAN_EST" hidden="1">"c1682"</definedName>
    <definedName name="IQ_EBIT_MEDIAN_EST_CIQ" hidden="1">"c4675"</definedName>
    <definedName name="IQ_EBIT_MEDIAN_EST_REUT" hidden="1">"c5334"</definedName>
    <definedName name="IQ_EBIT_NUM_EST" hidden="1">"c1685"</definedName>
    <definedName name="IQ_EBIT_NUM_EST_CIQ" hidden="1">"c4678"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EST" hidden="1">"c4315"</definedName>
    <definedName name="IQ_EBIT_SBC_EST_CIQ" hidden="1">"c4840"</definedName>
    <definedName name="IQ_EBIT_SBC_GUIDANCE" hidden="1">"c4317"</definedName>
    <definedName name="IQ_EBIT_SBC_GUIDANCE_CIQ" hidden="1">"c4842"</definedName>
    <definedName name="IQ_EBIT_SBC_GW_ACT_OR_EST" hidden="1">"c4320"</definedName>
    <definedName name="IQ_EBIT_SBC_GW_ACT_OR_EST_CIQ" hidden="1">"c4845"</definedName>
    <definedName name="IQ_EBIT_SBC_GW_EST" hidden="1">"c4319"</definedName>
    <definedName name="IQ_EBIT_SBC_GW_EST_CIQ" hidden="1">"c4844"</definedName>
    <definedName name="IQ_EBIT_SBC_GW_GUIDANCE" hidden="1">"c4321"</definedName>
    <definedName name="IQ_EBIT_SBC_GW_GUIDANCE_CIQ" hidden="1">"c4846"</definedName>
    <definedName name="IQ_EBIT_SBC_GW_HIGH_EST" hidden="1">"c4322"</definedName>
    <definedName name="IQ_EBIT_SBC_GW_HIGH_EST_CIQ" hidden="1">"c4847"</definedName>
    <definedName name="IQ_EBIT_SBC_GW_HIGH_GUIDANCE" hidden="1">"c4193"</definedName>
    <definedName name="IQ_EBIT_SBC_GW_HIGH_GUIDANCE_CIQ" hidden="1">"c4605"</definedName>
    <definedName name="IQ_EBIT_SBC_GW_LOW_EST" hidden="1">"c4323"</definedName>
    <definedName name="IQ_EBIT_SBC_GW_LOW_EST_CIQ" hidden="1">"c4848"</definedName>
    <definedName name="IQ_EBIT_SBC_GW_LOW_GUIDANCE" hidden="1">"c4233"</definedName>
    <definedName name="IQ_EBIT_SBC_GW_LOW_GUIDANCE_CIQ" hidden="1">"c4645"</definedName>
    <definedName name="IQ_EBIT_SBC_GW_MEDIAN_EST" hidden="1">"c4324"</definedName>
    <definedName name="IQ_EBIT_SBC_GW_MEDIAN_EST_CIQ" hidden="1">"c4849"</definedName>
    <definedName name="IQ_EBIT_SBC_GW_NUM_EST" hidden="1">"c4325"</definedName>
    <definedName name="IQ_EBIT_SBC_GW_NUM_EST_CIQ" hidden="1">"c4850"</definedName>
    <definedName name="IQ_EBIT_SBC_GW_STDDEV_EST" hidden="1">"c4326"</definedName>
    <definedName name="IQ_EBIT_SBC_GW_STDDEV_EST_CIQ" hidden="1">"c4851"</definedName>
    <definedName name="IQ_EBIT_SBC_HIGH_EST" hidden="1">"c4328"</definedName>
    <definedName name="IQ_EBIT_SBC_HIGH_EST_CIQ" hidden="1">"c4853"</definedName>
    <definedName name="IQ_EBIT_SBC_HIGH_GUIDANCE" hidden="1">"c4192"</definedName>
    <definedName name="IQ_EBIT_SBC_HIGH_GUIDANCE_CIQ" hidden="1">"c4604"</definedName>
    <definedName name="IQ_EBIT_SBC_LOW_EST" hidden="1">"c4329"</definedName>
    <definedName name="IQ_EBIT_SBC_LOW_EST_CIQ" hidden="1">"c4854"</definedName>
    <definedName name="IQ_EBIT_SBC_LOW_GUIDANCE" hidden="1">"c4232"</definedName>
    <definedName name="IQ_EBIT_SBC_LOW_GUIDANCE_CIQ" hidden="1">"c4644"</definedName>
    <definedName name="IQ_EBIT_SBC_MEDIAN_EST" hidden="1">"c4330"</definedName>
    <definedName name="IQ_EBIT_SBC_MEDIAN_EST_CIQ" hidden="1">"c4855"</definedName>
    <definedName name="IQ_EBIT_SBC_NUM_EST" hidden="1">"c4331"</definedName>
    <definedName name="IQ_EBIT_SBC_NUM_EST_CIQ" hidden="1">"c4856"</definedName>
    <definedName name="IQ_EBIT_SBC_STDDEV_EST" hidden="1">"c4332"</definedName>
    <definedName name="IQ_EBIT_SBC_STDDEV_EST_CIQ" hidden="1">"c4857"</definedName>
    <definedName name="IQ_EBIT_STDDEV_EST" hidden="1">"c1686"</definedName>
    <definedName name="IQ_EBIT_STDDEV_EST_CIQ" hidden="1">"c4679"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CIQ" hidden="1">"c5060"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XCL_SBC" hidden="1">"c3081"</definedName>
    <definedName name="IQ_EBITDA_GUIDANCE" hidden="1">"c4334"</definedName>
    <definedName name="IQ_EBITDA_GUIDANCE_CIQ" hidden="1">"c4859"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HIGH_GUIDANCE" hidden="1">"c4170"</definedName>
    <definedName name="IQ_EBITDA_HIGH_GUIDANCE_CIQ" hidden="1">"c4582"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LOW_GUIDANCE" hidden="1">"c4210"</definedName>
    <definedName name="IQ_EBITDA_LOW_GUIDANCE_CIQ" hidden="1">"c4622"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BC_EST" hidden="1">"c4336"</definedName>
    <definedName name="IQ_EBITDA_SBC_EST_CIQ" hidden="1">"c4861"</definedName>
    <definedName name="IQ_EBITDA_SBC_GUIDANCE" hidden="1">"c4338"</definedName>
    <definedName name="IQ_EBITDA_SBC_GUIDANCE_CIQ" hidden="1">"c4863"</definedName>
    <definedName name="IQ_EBITDA_SBC_HIGH_EST" hidden="1">"c4339"</definedName>
    <definedName name="IQ_EBITDA_SBC_HIGH_EST_CIQ" hidden="1">"c4864"</definedName>
    <definedName name="IQ_EBITDA_SBC_HIGH_GUIDANCE" hidden="1">"c4194"</definedName>
    <definedName name="IQ_EBITDA_SBC_HIGH_GUIDANCE_CIQ" hidden="1">"c4606"</definedName>
    <definedName name="IQ_EBITDA_SBC_LOW_EST" hidden="1">"c4340"</definedName>
    <definedName name="IQ_EBITDA_SBC_LOW_EST_CIQ" hidden="1">"c4865"</definedName>
    <definedName name="IQ_EBITDA_SBC_LOW_GUIDANCE" hidden="1">"c4234"</definedName>
    <definedName name="IQ_EBITDA_SBC_LOW_GUIDANCE_CIQ" hidden="1">"c4646"</definedName>
    <definedName name="IQ_EBITDA_SBC_MEDIAN_EST" hidden="1">"c4341"</definedName>
    <definedName name="IQ_EBITDA_SBC_MEDIAN_EST_CIQ" hidden="1">"c4866"</definedName>
    <definedName name="IQ_EBITDA_SBC_NUM_EST" hidden="1">"c4342"</definedName>
    <definedName name="IQ_EBITDA_SBC_NUM_EST_CIQ" hidden="1">"c4867"</definedName>
    <definedName name="IQ_EBITDA_SBC_STDDEV_EST" hidden="1">"c4343"</definedName>
    <definedName name="IQ_EBITDA_SBC_STDDEV_EST_CIQ" hidden="1">"c4868"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GUIDANCE_CIQ" hidden="1">"c4870"</definedName>
    <definedName name="IQ_EBT_GAAP_HIGH_GUIDANCE" hidden="1">"c4174"</definedName>
    <definedName name="IQ_EBT_GAAP_HIGH_GUIDANCE_CIQ" hidden="1">"c4586"</definedName>
    <definedName name="IQ_EBT_GAAP_LOW_GUIDANCE" hidden="1">"c4214"</definedName>
    <definedName name="IQ_EBT_GAAP_LOW_GUIDANCE_CIQ" hidden="1">"c4626"</definedName>
    <definedName name="IQ_EBT_GUIDANCE" hidden="1">"c4346"</definedName>
    <definedName name="IQ_EBT_GUIDANCE_CIQ" hidden="1">"c4871"</definedName>
    <definedName name="IQ_EBT_GW_GUIDANCE" hidden="1">"c4347"</definedName>
    <definedName name="IQ_EBT_GW_GUIDANCE_CIQ" hidden="1">"c4872"</definedName>
    <definedName name="IQ_EBT_GW_HIGH_GUIDANCE" hidden="1">"c4175"</definedName>
    <definedName name="IQ_EBT_GW_HIGH_GUIDANCE_CIQ" hidden="1">"c4587"</definedName>
    <definedName name="IQ_EBT_GW_LOW_GUIDANCE" hidden="1">"c4215"</definedName>
    <definedName name="IQ_EBT_GW_LOW_GUIDANCE_CIQ" hidden="1">"c4627"</definedName>
    <definedName name="IQ_EBT_HIGH_GUIDANCE" hidden="1">"c4173"</definedName>
    <definedName name="IQ_EBT_HIGH_GUIDANCE_CIQ" hidden="1">"c4585"</definedName>
    <definedName name="IQ_EBT_INCL_MARGIN" hidden="1">"c387"</definedName>
    <definedName name="IQ_EBT_INS" hidden="1">"c388"</definedName>
    <definedName name="IQ_EBT_LOW_GUIDANCE" hidden="1">"c4213"</definedName>
    <definedName name="IQ_EBT_LOW_GUIDANCE_CIQ" hidden="1">"c4625"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EST" hidden="1">"c4349"</definedName>
    <definedName name="IQ_EBT_SBC_EST_CIQ" hidden="1">"c4874"</definedName>
    <definedName name="IQ_EBT_SBC_GUIDANCE" hidden="1">"c4351"</definedName>
    <definedName name="IQ_EBT_SBC_GUIDANCE_CIQ" hidden="1">"c4876"</definedName>
    <definedName name="IQ_EBT_SBC_GW_ACT_OR_EST" hidden="1">"c4354"</definedName>
    <definedName name="IQ_EBT_SBC_GW_ACT_OR_EST_CIQ" hidden="1">"c4879"</definedName>
    <definedName name="IQ_EBT_SBC_GW_EST" hidden="1">"c4353"</definedName>
    <definedName name="IQ_EBT_SBC_GW_EST_CIQ" hidden="1">"c4878"</definedName>
    <definedName name="IQ_EBT_SBC_GW_GUIDANCE" hidden="1">"c4355"</definedName>
    <definedName name="IQ_EBT_SBC_GW_GUIDANCE_CIQ" hidden="1">"c4880"</definedName>
    <definedName name="IQ_EBT_SBC_GW_HIGH_EST" hidden="1">"c4356"</definedName>
    <definedName name="IQ_EBT_SBC_GW_HIGH_EST_CIQ" hidden="1">"c4881"</definedName>
    <definedName name="IQ_EBT_SBC_GW_HIGH_GUIDANCE" hidden="1">"c4191"</definedName>
    <definedName name="IQ_EBT_SBC_GW_HIGH_GUIDANCE_CIQ" hidden="1">"c4603"</definedName>
    <definedName name="IQ_EBT_SBC_GW_LOW_EST" hidden="1">"c4357"</definedName>
    <definedName name="IQ_EBT_SBC_GW_LOW_EST_CIQ" hidden="1">"c4882"</definedName>
    <definedName name="IQ_EBT_SBC_GW_LOW_GUIDANCE" hidden="1">"c4231"</definedName>
    <definedName name="IQ_EBT_SBC_GW_LOW_GUIDANCE_CIQ" hidden="1">"c4643"</definedName>
    <definedName name="IQ_EBT_SBC_GW_MEDIAN_EST" hidden="1">"c4358"</definedName>
    <definedName name="IQ_EBT_SBC_GW_MEDIAN_EST_CIQ" hidden="1">"c4883"</definedName>
    <definedName name="IQ_EBT_SBC_GW_NUM_EST" hidden="1">"c4359"</definedName>
    <definedName name="IQ_EBT_SBC_GW_NUM_EST_CIQ" hidden="1">"c4884"</definedName>
    <definedName name="IQ_EBT_SBC_GW_STDDEV_EST" hidden="1">"c4360"</definedName>
    <definedName name="IQ_EBT_SBC_GW_STDDEV_EST_CIQ" hidden="1">"c4885"</definedName>
    <definedName name="IQ_EBT_SBC_HIGH_EST" hidden="1">"c4362"</definedName>
    <definedName name="IQ_EBT_SBC_HIGH_EST_CIQ" hidden="1">"c4887"</definedName>
    <definedName name="IQ_EBT_SBC_HIGH_GUIDANCE" hidden="1">"c4190"</definedName>
    <definedName name="IQ_EBT_SBC_HIGH_GUIDANCE_CIQ" hidden="1">"c4602"</definedName>
    <definedName name="IQ_EBT_SBC_LOW_EST" hidden="1">"c4363"</definedName>
    <definedName name="IQ_EBT_SBC_LOW_EST_CIQ" hidden="1">"c4888"</definedName>
    <definedName name="IQ_EBT_SBC_LOW_GUIDANCE" hidden="1">"c4230"</definedName>
    <definedName name="IQ_EBT_SBC_LOW_GUIDANCE_CIQ" hidden="1">"c4642"</definedName>
    <definedName name="IQ_EBT_SBC_MEDIAN_EST" hidden="1">"c4364"</definedName>
    <definedName name="IQ_EBT_SBC_MEDIAN_EST_CIQ" hidden="1">"c4889"</definedName>
    <definedName name="IQ_EBT_SBC_NUM_EST" hidden="1">"c4365"</definedName>
    <definedName name="IQ_EBT_SBC_NUM_EST_CIQ" hidden="1">"c4890"</definedName>
    <definedName name="IQ_EBT_SBC_STDDEV_EST" hidden="1">"c4366"</definedName>
    <definedName name="IQ_EBT_SBC_STDDEV_EST_CIQ" hidden="1">"c4891"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CIQ" hidden="1">"c5058"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CIQ" hidden="1">"c4994"</definedName>
    <definedName name="IQ_EPS_EST_REUT" hidden="1">"c5453"</definedName>
    <definedName name="IQ_EPS_EXCL_GUIDANCE" hidden="1">"c4368"</definedName>
    <definedName name="IQ_EPS_EXCL_GUIDANCE_CIQ" hidden="1">"c4893"</definedName>
    <definedName name="IQ_EPS_EXCL_HIGH_GUIDANCE" hidden="1">"c4369"</definedName>
    <definedName name="IQ_EPS_EXCL_HIGH_GUIDANCE_CIQ" hidden="1">"c4894"</definedName>
    <definedName name="IQ_EPS_EXCL_LOW_GUIDANCE" hidden="1">"c4204"</definedName>
    <definedName name="IQ_EPS_EXCL_LOW_GUIDANCE_CIQ" hidden="1">"c4616"</definedName>
    <definedName name="IQ_EPS_GAAP_GUIDANCE" hidden="1">"c4370"</definedName>
    <definedName name="IQ_EPS_GAAP_GUIDANCE_CIQ" hidden="1">"c4895"</definedName>
    <definedName name="IQ_EPS_GAAP_HIGH_GUIDANCE" hidden="1">"c4371"</definedName>
    <definedName name="IQ_EPS_GAAP_HIGH_GUIDANCE_CIQ" hidden="1">"c4896"</definedName>
    <definedName name="IQ_EPS_GAAP_LOW_GUIDANCE" hidden="1">"c4205"</definedName>
    <definedName name="IQ_EPS_GAAP_LOW_GUIDANCE_CIQ" hidden="1">"c4617"</definedName>
    <definedName name="IQ_EPS_GW_ACT_OR_EST" hidden="1">"c2223"</definedName>
    <definedName name="IQ_EPS_GW_ACT_OR_EST_CIQ" hidden="1">"c5066"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CIQ" hidden="1">"c4723"</definedName>
    <definedName name="IQ_EPS_GW_EST_REUT" hidden="1">"c5389"</definedName>
    <definedName name="IQ_EPS_GW_GUIDANCE" hidden="1">"c4372"</definedName>
    <definedName name="IQ_EPS_GW_GUIDANCE_CIQ" hidden="1">"c4897"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HIGH_GUIDANCE" hidden="1">"c4373"</definedName>
    <definedName name="IQ_EPS_GW_HIGH_GUIDANCE_CIQ" hidden="1">"c4898"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LOW_GUIDANCE" hidden="1">"c4206"</definedName>
    <definedName name="IQ_EPS_GW_LOW_GUIDANCE_CIQ" hidden="1">"c4618"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HIGH_EST" hidden="1">"c400"</definedName>
    <definedName name="IQ_EPS_HIGH_EST_CIQ" hidden="1">"c4995"</definedName>
    <definedName name="IQ_EPS_HIGH_EST_REUT" hidden="1">"c5454"</definedName>
    <definedName name="IQ_EPS_LOW_EST" hidden="1">"c401"</definedName>
    <definedName name="IQ_EPS_LOW_EST_CIQ" hidden="1">"c4996"</definedName>
    <definedName name="IQ_EPS_LOW_EST_REUT" hidden="1">"c5455"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REPORT_ACT_OR_EST" hidden="1">"c2224"</definedName>
    <definedName name="IQ_EPS_REPORT_ACT_OR_EST_CIQ" hidden="1">"c5067"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CIQ" hidden="1">"c4730"</definedName>
    <definedName name="IQ_EPS_REPORTED_EST_REUT" hidden="1">"c5396"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SBC_ACT_OR_EST" hidden="1">"c4376"</definedName>
    <definedName name="IQ_EPS_SBC_ACT_OR_EST_CIQ" hidden="1">"c4901"</definedName>
    <definedName name="IQ_EPS_SBC_EST" hidden="1">"c4375"</definedName>
    <definedName name="IQ_EPS_SBC_EST_CIQ" hidden="1">"c4900"</definedName>
    <definedName name="IQ_EPS_SBC_GUIDANCE" hidden="1">"c4377"</definedName>
    <definedName name="IQ_EPS_SBC_GUIDANCE_CIQ" hidden="1">"c4902"</definedName>
    <definedName name="IQ_EPS_SBC_GW_ACT_OR_EST" hidden="1">"c4380"</definedName>
    <definedName name="IQ_EPS_SBC_GW_ACT_OR_EST_CIQ" hidden="1">"c4905"</definedName>
    <definedName name="IQ_EPS_SBC_GW_EST" hidden="1">"c4379"</definedName>
    <definedName name="IQ_EPS_SBC_GW_EST_CIQ" hidden="1">"c4904"</definedName>
    <definedName name="IQ_EPS_SBC_GW_GUIDANCE" hidden="1">"c4381"</definedName>
    <definedName name="IQ_EPS_SBC_GW_GUIDANCE_CIQ" hidden="1">"c4906"</definedName>
    <definedName name="IQ_EPS_SBC_GW_HIGH_EST" hidden="1">"c4382"</definedName>
    <definedName name="IQ_EPS_SBC_GW_HIGH_EST_CIQ" hidden="1">"c4907"</definedName>
    <definedName name="IQ_EPS_SBC_GW_HIGH_GUIDANCE" hidden="1">"c4189"</definedName>
    <definedName name="IQ_EPS_SBC_GW_HIGH_GUIDANCE_CIQ" hidden="1">"c4601"</definedName>
    <definedName name="IQ_EPS_SBC_GW_LOW_EST" hidden="1">"c4383"</definedName>
    <definedName name="IQ_EPS_SBC_GW_LOW_EST_CIQ" hidden="1">"c4908"</definedName>
    <definedName name="IQ_EPS_SBC_GW_LOW_GUIDANCE" hidden="1">"c4229"</definedName>
    <definedName name="IQ_EPS_SBC_GW_LOW_GUIDANCE_CIQ" hidden="1">"c4641"</definedName>
    <definedName name="IQ_EPS_SBC_GW_MEDIAN_EST" hidden="1">"c4384"</definedName>
    <definedName name="IQ_EPS_SBC_GW_MEDIAN_EST_CIQ" hidden="1">"c4909"</definedName>
    <definedName name="IQ_EPS_SBC_GW_NUM_EST" hidden="1">"c4385"</definedName>
    <definedName name="IQ_EPS_SBC_GW_NUM_EST_CIQ" hidden="1">"c4910"</definedName>
    <definedName name="IQ_EPS_SBC_GW_STDDEV_EST" hidden="1">"c4386"</definedName>
    <definedName name="IQ_EPS_SBC_GW_STDDEV_EST_CIQ" hidden="1">"c4911"</definedName>
    <definedName name="IQ_EPS_SBC_HIGH_EST" hidden="1">"c4388"</definedName>
    <definedName name="IQ_EPS_SBC_HIGH_EST_CIQ" hidden="1">"c4913"</definedName>
    <definedName name="IQ_EPS_SBC_HIGH_GUIDANCE" hidden="1">"c4188"</definedName>
    <definedName name="IQ_EPS_SBC_HIGH_GUIDANCE_CIQ" hidden="1">"c4600"</definedName>
    <definedName name="IQ_EPS_SBC_LOW_EST" hidden="1">"c4389"</definedName>
    <definedName name="IQ_EPS_SBC_LOW_EST_CIQ" hidden="1">"c4914"</definedName>
    <definedName name="IQ_EPS_SBC_LOW_GUIDANCE" hidden="1">"c4228"</definedName>
    <definedName name="IQ_EPS_SBC_LOW_GUIDANCE_CIQ" hidden="1">"c4640"</definedName>
    <definedName name="IQ_EPS_SBC_MEDIAN_EST" hidden="1">"c4390"</definedName>
    <definedName name="IQ_EPS_SBC_MEDIAN_EST_CIQ" hidden="1">"c4915"</definedName>
    <definedName name="IQ_EPS_SBC_NUM_EST" hidden="1">"c4391"</definedName>
    <definedName name="IQ_EPS_SBC_NUM_EST_CIQ" hidden="1">"c4916"</definedName>
    <definedName name="IQ_EPS_SBC_STDDEV_EST" hidden="1">"c4392"</definedName>
    <definedName name="IQ_EPS_SBC_STDDEV_EST_CIQ" hidden="1">"c4917"</definedName>
    <definedName name="IQ_EPS_STDDEV_EST" hidden="1">"c403"</definedName>
    <definedName name="IQ_EPS_STDDEV_EST_CIQ" hidden="1">"c4993"</definedName>
    <definedName name="IQ_EPS_STDDEV_EST_REUT" hidden="1">"c5452"</definedName>
    <definedName name="IQ_EQUITY_AFFIL" hidden="1">"c1451"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CIQ" hidden="1">"c4743"</definedName>
    <definedName name="IQ_EST_ACT_BV_REUT" hidden="1">"c5409"</definedName>
    <definedName name="IQ_EST_ACT_BV_SHARE" hidden="1">"c3549"</definedName>
    <definedName name="IQ_EST_ACT_BV_SHARE_CIQ" hidden="1">"c3806"</definedName>
    <definedName name="IQ_EST_ACT_BV_SHARE_REUT" hidden="1">"c5445"</definedName>
    <definedName name="IQ_EST_ACT_CAPEX" hidden="1">"c3546"</definedName>
    <definedName name="IQ_EST_ACT_CAPEX_CIQ" hidden="1">"c3813"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FLOW_CIQ" hidden="1">"c4919"</definedName>
    <definedName name="IQ_EST_ACT_CASH_OPER" hidden="1">"c4395"</definedName>
    <definedName name="IQ_EST_ACT_CASH_OPER_CIQ" hidden="1">"c4920"</definedName>
    <definedName name="IQ_EST_ACT_CFPS" hidden="1">"c1673"</definedName>
    <definedName name="IQ_EST_ACT_CFPS_CIQ" hidden="1">"c3681"</definedName>
    <definedName name="IQ_EST_ACT_CFPS_REUT" hidden="1">"c3850"</definedName>
    <definedName name="IQ_EST_ACT_DISTRIBUTABLE_CASH" hidden="1">"c4396"</definedName>
    <definedName name="IQ_EST_ACT_DISTRIBUTABLE_CASH_CIQ" hidden="1">"c4921"</definedName>
    <definedName name="IQ_EST_ACT_DISTRIBUTABLE_CASH_SHARE" hidden="1">"c4397"</definedName>
    <definedName name="IQ_EST_ACT_DISTRIBUTABLE_CASH_SHARE_CIQ" hidden="1">"c4922"</definedName>
    <definedName name="IQ_EST_ACT_DPS" hidden="1">"c1680"</definedName>
    <definedName name="IQ_EST_ACT_DPS_CIQ" hidden="1">"c3688"</definedName>
    <definedName name="IQ_EST_ACT_DPS_REUT" hidden="1">"c3857"</definedName>
    <definedName name="IQ_EST_ACT_EBIT" hidden="1">"c1687"</definedName>
    <definedName name="IQ_EST_ACT_EBIT_CIQ" hidden="1">"c4680"</definedName>
    <definedName name="IQ_EST_ACT_EBIT_GW" hidden="1">"c4398"</definedName>
    <definedName name="IQ_EST_ACT_EBIT_GW_CIQ" hidden="1">"c4923"</definedName>
    <definedName name="IQ_EST_ACT_EBIT_REUT" hidden="1">"c5339"</definedName>
    <definedName name="IQ_EST_ACT_EBIT_SBC" hidden="1">"c4399"</definedName>
    <definedName name="IQ_EST_ACT_EBIT_SBC_CIQ" hidden="1">"c4924"</definedName>
    <definedName name="IQ_EST_ACT_EBIT_SBC_GW" hidden="1">"c4400"</definedName>
    <definedName name="IQ_EST_ACT_EBIT_SBC_GW_CIQ" hidden="1">"c4925"</definedName>
    <definedName name="IQ_EST_ACT_EBITDA" hidden="1">"c1664"</definedName>
    <definedName name="IQ_EST_ACT_EBITDA_CIQ" hidden="1">"c3667"</definedName>
    <definedName name="IQ_EST_ACT_EBITDA_REUT" hidden="1">"c3836"</definedName>
    <definedName name="IQ_EST_ACT_EBITDA_SBC" hidden="1">"c4401"</definedName>
    <definedName name="IQ_EST_ACT_EBITDA_SBC_CIQ" hidden="1">"c4926"</definedName>
    <definedName name="IQ_EST_ACT_EBT_SBC" hidden="1">"c4402"</definedName>
    <definedName name="IQ_EST_ACT_EBT_SBC_CIQ" hidden="1">"c4927"</definedName>
    <definedName name="IQ_EST_ACT_EBT_SBC_GW" hidden="1">"c4403"</definedName>
    <definedName name="IQ_EST_ACT_EBT_SBC_GW_CIQ" hidden="1">"c4928"</definedName>
    <definedName name="IQ_EST_ACT_EPS" hidden="1">"c1648"</definedName>
    <definedName name="IQ_EST_ACT_EPS_CIQ" hidden="1">"c4998"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CIQ" hidden="1">"c4929"</definedName>
    <definedName name="IQ_EST_ACT_EPS_SBC_GW" hidden="1">"c4405"</definedName>
    <definedName name="IQ_EST_ACT_EPS_SBC_GW_CIQ" hidden="1">"c4930"</definedName>
    <definedName name="IQ_EST_ACT_FFO" hidden="1">"c1666"</definedName>
    <definedName name="IQ_EST_ACT_FFO_ADJ" hidden="1">"c4406"</definedName>
    <definedName name="IQ_EST_ACT_FFO_ADJ_CIQ" hidden="1">"c4931"</definedName>
    <definedName name="IQ_EST_ACT_FFO_CIQ" hidden="1">"c3674"</definedName>
    <definedName name="IQ_EST_ACT_FFO_REUT" hidden="1">"c3843"</definedName>
    <definedName name="IQ_EST_ACT_FFO_SHARE" hidden="1">"c4407"</definedName>
    <definedName name="IQ_EST_ACT_FFO_SHARE_CIQ" hidden="1">"c4932"</definedName>
    <definedName name="IQ_EST_ACT_GROSS_MARGIN" hidden="1">"c5553"</definedName>
    <definedName name="IQ_EST_ACT_MAINT_CAPEX" hidden="1">"c4408"</definedName>
    <definedName name="IQ_EST_ACT_MAINT_CAPEX_CIQ" hidden="1">"c4933"</definedName>
    <definedName name="IQ_EST_ACT_NAV" hidden="1">"c1757"</definedName>
    <definedName name="IQ_EST_ACT_NAV_SHARE" hidden="1">"c5608"</definedName>
    <definedName name="IQ_EST_ACT_NET_DEBT" hidden="1">"c3545"</definedName>
    <definedName name="IQ_EST_ACT_NET_DEBT_CIQ" hidden="1">"c3820"</definedName>
    <definedName name="IQ_EST_ACT_NET_DEBT_REUT" hidden="1">"c5446"</definedName>
    <definedName name="IQ_EST_ACT_NI" hidden="1">"c1722"</definedName>
    <definedName name="IQ_EST_ACT_NI_CIQ" hidden="1">"c4708"</definedName>
    <definedName name="IQ_EST_ACT_NI_GW" hidden="1">"c1729"</definedName>
    <definedName name="IQ_EST_ACT_NI_GW_CIQ" hidden="1">"c4715"</definedName>
    <definedName name="IQ_EST_ACT_NI_GW_REUT" hidden="1">"c5381"</definedName>
    <definedName name="IQ_EST_ACT_NI_REPORTED" hidden="1">"c1736"</definedName>
    <definedName name="IQ_EST_ACT_NI_REPORTED_CIQ" hidden="1">"c4722"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CIQ" hidden="1">"c4934"</definedName>
    <definedName name="IQ_EST_ACT_NI_SBC_GW" hidden="1">"c4410"</definedName>
    <definedName name="IQ_EST_ACT_NI_SBC_GW_CIQ" hidden="1">"c4935"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CIQ" hidden="1">"c4694"</definedName>
    <definedName name="IQ_EST_ACT_PRETAX_GW_INC_REUT" hidden="1">"c5360"</definedName>
    <definedName name="IQ_EST_ACT_PRETAX_INC" hidden="1">"c1701"</definedName>
    <definedName name="IQ_EST_ACT_PRETAX_INC_CIQ" hidden="1">"c4687"</definedName>
    <definedName name="IQ_EST_ACT_PRETAX_INC_REUT" hidden="1">"c5353"</definedName>
    <definedName name="IQ_EST_ACT_PRETAX_REPORT_INC" hidden="1">"c1715"</definedName>
    <definedName name="IQ_EST_ACT_PRETAX_REPORT_INC_CIQ" hidden="1">"c4701"</definedName>
    <definedName name="IQ_EST_ACT_PRETAX_REPORT_INC_REUT" hidden="1">"c5367"</definedName>
    <definedName name="IQ_EST_ACT_RECURRING_PROFIT" hidden="1">"c4411"</definedName>
    <definedName name="IQ_EST_ACT_RECURRING_PROFIT_CIQ" hidden="1">"c4936"</definedName>
    <definedName name="IQ_EST_ACT_RECURRING_PROFIT_SHARE" hidden="1">"c4412"</definedName>
    <definedName name="IQ_EST_ACT_RECURRING_PROFIT_SHARE_CIQ" hidden="1">"c4937"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CIQ" hidden="1">"c3666"</definedName>
    <definedName name="IQ_EST_ACT_REV_REUT" hidden="1">"c3835"</definedName>
    <definedName name="IQ_EST_BV_DIFF_REUT" hidden="1">"c5433"</definedName>
    <definedName name="IQ_EST_BV_SHARE_DIFF" hidden="1">"c4147"</definedName>
    <definedName name="IQ_EST_BV_SHARE_DIFF_CIQ" hidden="1">"c4559"</definedName>
    <definedName name="IQ_EST_BV_SHARE_SURPRISE_PERCENT" hidden="1">"c4148"</definedName>
    <definedName name="IQ_EST_BV_SHARE_SURPRISE_PERCENT_CIQ" hidden="1">"c4560"</definedName>
    <definedName name="IQ_EST_BV_SURPRISE_PERCENT_REUT" hidden="1">"c5434"</definedName>
    <definedName name="IQ_EST_CAPEX_DIFF" hidden="1">"c4149"</definedName>
    <definedName name="IQ_EST_CAPEX_DIFF_CIQ" hidden="1">"c4561"</definedName>
    <definedName name="IQ_EST_CAPEX_GROWTH_1YR" hidden="1">"c3588"</definedName>
    <definedName name="IQ_EST_CAPEX_GROWTH_1YR_CIQ" hidden="1">"c4972"</definedName>
    <definedName name="IQ_EST_CAPEX_GROWTH_1YR_REUT" hidden="1">"c5447"</definedName>
    <definedName name="IQ_EST_CAPEX_GROWTH_2YR" hidden="1">"c3589"</definedName>
    <definedName name="IQ_EST_CAPEX_GROWTH_2YR_CIQ" hidden="1">"c4973"</definedName>
    <definedName name="IQ_EST_CAPEX_GROWTH_2YR_REUT" hidden="1">"c5448"</definedName>
    <definedName name="IQ_EST_CAPEX_GROWTH_Q_1YR" hidden="1">"c3590"</definedName>
    <definedName name="IQ_EST_CAPEX_GROWTH_Q_1YR_CIQ" hidden="1">"c4974"</definedName>
    <definedName name="IQ_EST_CAPEX_GROWTH_Q_1YR_REUT" hidden="1">"c5449"</definedName>
    <definedName name="IQ_EST_CAPEX_SEQ_GROWTH_Q" hidden="1">"c3591"</definedName>
    <definedName name="IQ_EST_CAPEX_SEQ_GROWTH_Q_CIQ" hidden="1">"c4975"</definedName>
    <definedName name="IQ_EST_CAPEX_SEQ_GROWTH_Q_REUT" hidden="1">"c5450"</definedName>
    <definedName name="IQ_EST_CAPEX_SURPRISE_PERCENT" hidden="1">"c4151"</definedName>
    <definedName name="IQ_EST_CAPEX_SURPRISE_PERCENT_CIQ" hidden="1">"c4563"</definedName>
    <definedName name="IQ_EST_CASH_FLOW_DIFF" hidden="1">"c4152"</definedName>
    <definedName name="IQ_EST_CASH_FLOW_DIFF_CIQ" hidden="1">"c4564"</definedName>
    <definedName name="IQ_EST_CASH_FLOW_SURPRISE_PERCENT" hidden="1">"c4161"</definedName>
    <definedName name="IQ_EST_CASH_FLOW_SURPRISE_PERCENT_CIQ" hidden="1">"c4573"</definedName>
    <definedName name="IQ_EST_CASH_OPER_DIFF" hidden="1">"c4162"</definedName>
    <definedName name="IQ_EST_CASH_OPER_DIFF_CIQ" hidden="1">"c4574"</definedName>
    <definedName name="IQ_EST_CASH_OPER_SURPRISE_PERCENT" hidden="1">"c4248"</definedName>
    <definedName name="IQ_EST_CASH_OPER_SURPRISE_PERCENT_CIQ" hidden="1">"c4774"</definedName>
    <definedName name="IQ_EST_CFPS_DIFF" hidden="1">"c1871"</definedName>
    <definedName name="IQ_EST_CFPS_DIFF_CIQ" hidden="1">"c3723"</definedName>
    <definedName name="IQ_EST_CFPS_DIFF_REUT" hidden="1">"c3892"</definedName>
    <definedName name="IQ_EST_CFPS_GROWTH_1YR" hidden="1">"c1774"</definedName>
    <definedName name="IQ_EST_CFPS_GROWTH_1YR_CIQ" hidden="1">"c3709"</definedName>
    <definedName name="IQ_EST_CFPS_GROWTH_1YR_REUT" hidden="1">"c3878"</definedName>
    <definedName name="IQ_EST_CFPS_GROWTH_2YR" hidden="1">"c1775"</definedName>
    <definedName name="IQ_EST_CFPS_GROWTH_2YR_CIQ" hidden="1">"c3710"</definedName>
    <definedName name="IQ_EST_CFPS_GROWTH_2YR_REUT" hidden="1">"c3879"</definedName>
    <definedName name="IQ_EST_CFPS_GROWTH_Q_1YR" hidden="1">"c1776"</definedName>
    <definedName name="IQ_EST_CFPS_GROWTH_Q_1YR_CIQ" hidden="1">"c3711"</definedName>
    <definedName name="IQ_EST_CFPS_GROWTH_Q_1YR_REUT" hidden="1">"c3880"</definedName>
    <definedName name="IQ_EST_CFPS_SEQ_GROWTH_Q" hidden="1">"c1777"</definedName>
    <definedName name="IQ_EST_CFPS_SEQ_GROWTH_Q_CIQ" hidden="1">"c3712"</definedName>
    <definedName name="IQ_EST_CFPS_SEQ_GROWTH_Q_REUT" hidden="1">"c3881"</definedName>
    <definedName name="IQ_EST_CFPS_SURPRISE_PERCENT" hidden="1">"c1872"</definedName>
    <definedName name="IQ_EST_CFPS_SURPRISE_PERCENT_CIQ" hidden="1">"c3724"</definedName>
    <definedName name="IQ_EST_CFPS_SURPRISE_PERCENT_REUT" hidden="1">"c3893"</definedName>
    <definedName name="IQ_EST_CURRENCY" hidden="1">"c2140"</definedName>
    <definedName name="IQ_EST_CURRENCY_CIQ" hidden="1">"c4769"</definedName>
    <definedName name="IQ_EST_CURRENCY_REUT" hidden="1">"c5437"</definedName>
    <definedName name="IQ_EST_DATE" hidden="1">"c1634"</definedName>
    <definedName name="IQ_EST_DATE_CIQ" hidden="1">"c4770"</definedName>
    <definedName name="IQ_EST_DATE_REUT" hidden="1">"c5438"</definedName>
    <definedName name="IQ_EST_DISTRIBUTABLE_CASH_DIFF" hidden="1">"c4276"</definedName>
    <definedName name="IQ_EST_DISTRIBUTABLE_CASH_DIFF_CIQ" hidden="1">"c4801"</definedName>
    <definedName name="IQ_EST_DISTRIBUTABLE_CASH_GROWTH_1YR" hidden="1">"c4413"</definedName>
    <definedName name="IQ_EST_DISTRIBUTABLE_CASH_GROWTH_1YR_CIQ" hidden="1">"c4938"</definedName>
    <definedName name="IQ_EST_DISTRIBUTABLE_CASH_GROWTH_2YR" hidden="1">"c4414"</definedName>
    <definedName name="IQ_EST_DISTRIBUTABLE_CASH_GROWTH_2YR_CIQ" hidden="1">"c4939"</definedName>
    <definedName name="IQ_EST_DISTRIBUTABLE_CASH_GROWTH_Q_1YR" hidden="1">"c4415"</definedName>
    <definedName name="IQ_EST_DISTRIBUTABLE_CASH_GROWTH_Q_1YR_CIQ" hidden="1">"c4940"</definedName>
    <definedName name="IQ_EST_DISTRIBUTABLE_CASH_SEQ_GROWTH_Q" hidden="1">"c4416"</definedName>
    <definedName name="IQ_EST_DISTRIBUTABLE_CASH_SEQ_GROWTH_Q_CIQ" hidden="1">"c4941"</definedName>
    <definedName name="IQ_EST_DISTRIBUTABLE_CASH_SHARE_DIFF" hidden="1">"c4284"</definedName>
    <definedName name="IQ_EST_DISTRIBUTABLE_CASH_SHARE_DIFF_CIQ" hidden="1">"c4809"</definedName>
    <definedName name="IQ_EST_DISTRIBUTABLE_CASH_SHARE_GROWTH_1YR" hidden="1">"c4417"</definedName>
    <definedName name="IQ_EST_DISTRIBUTABLE_CASH_SHARE_GROWTH_1YR_CIQ" hidden="1">"c4942"</definedName>
    <definedName name="IQ_EST_DISTRIBUTABLE_CASH_SHARE_GROWTH_2YR" hidden="1">"c4418"</definedName>
    <definedName name="IQ_EST_DISTRIBUTABLE_CASH_SHARE_GROWTH_2YR_CIQ" hidden="1">"c4943"</definedName>
    <definedName name="IQ_EST_DISTRIBUTABLE_CASH_SHARE_GROWTH_Q_1YR" hidden="1">"c4419"</definedName>
    <definedName name="IQ_EST_DISTRIBUTABLE_CASH_SHARE_GROWTH_Q_1YR_CIQ" hidden="1">"c4944"</definedName>
    <definedName name="IQ_EST_DISTRIBUTABLE_CASH_SHARE_SEQ_GROWTH_Q" hidden="1">"c4420"</definedName>
    <definedName name="IQ_EST_DISTRIBUTABLE_CASH_SHARE_SEQ_GROWTH_Q_CIQ" hidden="1">"c4945"</definedName>
    <definedName name="IQ_EST_DISTRIBUTABLE_CASH_SHARE_SURPRISE_PERCENT" hidden="1">"c4293"</definedName>
    <definedName name="IQ_EST_DISTRIBUTABLE_CASH_SHARE_SURPRISE_PERCENT_CIQ" hidden="1">"c4818"</definedName>
    <definedName name="IQ_EST_DISTRIBUTABLE_CASH_SURPRISE_PERCENT" hidden="1">"c4295"</definedName>
    <definedName name="IQ_EST_DISTRIBUTABLE_CASH_SURPRISE_PERCENT_CIQ" hidden="1">"c4820"</definedName>
    <definedName name="IQ_EST_DPS_DIFF" hidden="1">"c1873"</definedName>
    <definedName name="IQ_EST_DPS_DIFF_CIQ" hidden="1">"c3725"</definedName>
    <definedName name="IQ_EST_DPS_DIFF_REUT" hidden="1">"c3894"</definedName>
    <definedName name="IQ_EST_DPS_GROWTH_1YR" hidden="1">"c1778"</definedName>
    <definedName name="IQ_EST_DPS_GROWTH_1YR_CIQ" hidden="1">"c3713"</definedName>
    <definedName name="IQ_EST_DPS_GROWTH_1YR_REUT" hidden="1">"c3882"</definedName>
    <definedName name="IQ_EST_DPS_GROWTH_2YR" hidden="1">"c1779"</definedName>
    <definedName name="IQ_EST_DPS_GROWTH_2YR_CIQ" hidden="1">"c3714"</definedName>
    <definedName name="IQ_EST_DPS_GROWTH_2YR_REUT" hidden="1">"c3883"</definedName>
    <definedName name="IQ_EST_DPS_GROWTH_Q_1YR" hidden="1">"c1780"</definedName>
    <definedName name="IQ_EST_DPS_GROWTH_Q_1YR_CIQ" hidden="1">"c3715"</definedName>
    <definedName name="IQ_EST_DPS_GROWTH_Q_1YR_REUT" hidden="1">"c3884"</definedName>
    <definedName name="IQ_EST_DPS_SEQ_GROWTH_Q" hidden="1">"c1781"</definedName>
    <definedName name="IQ_EST_DPS_SEQ_GROWTH_Q_CIQ" hidden="1">"c3716"</definedName>
    <definedName name="IQ_EST_DPS_SEQ_GROWTH_Q_REUT" hidden="1">"c3885"</definedName>
    <definedName name="IQ_EST_DPS_SURPRISE_PERCENT" hidden="1">"c1874"</definedName>
    <definedName name="IQ_EST_DPS_SURPRISE_PERCENT_CIQ" hidden="1">"c3726"</definedName>
    <definedName name="IQ_EST_DPS_SURPRISE_PERCENT_REUT" hidden="1">"c3895"</definedName>
    <definedName name="IQ_EST_EBIT_DIFF" hidden="1">"c1875"</definedName>
    <definedName name="IQ_EST_EBIT_DIFF_CIQ" hidden="1">"c4747"</definedName>
    <definedName name="IQ_EST_EBIT_DIFF_REUT" hidden="1">"c5413"</definedName>
    <definedName name="IQ_EST_EBIT_GW_DIFF" hidden="1">"c4304"</definedName>
    <definedName name="IQ_EST_EBIT_GW_DIFF_CIQ" hidden="1">"c4829"</definedName>
    <definedName name="IQ_EST_EBIT_GW_SURPRISE_PERCENT" hidden="1">"c4313"</definedName>
    <definedName name="IQ_EST_EBIT_GW_SURPRISE_PERCENT_CIQ" hidden="1">"c4838"</definedName>
    <definedName name="IQ_EST_EBIT_SBC_DIFF" hidden="1">"c4314"</definedName>
    <definedName name="IQ_EST_EBIT_SBC_DIFF_CIQ" hidden="1">"c4839"</definedName>
    <definedName name="IQ_EST_EBIT_SBC_GW_DIFF" hidden="1">"c4318"</definedName>
    <definedName name="IQ_EST_EBIT_SBC_GW_DIFF_CIQ" hidden="1">"c4843"</definedName>
    <definedName name="IQ_EST_EBIT_SBC_GW_SURPRISE_PERCENT" hidden="1">"c4327"</definedName>
    <definedName name="IQ_EST_EBIT_SBC_GW_SURPRISE_PERCENT_CIQ" hidden="1">"c4852"</definedName>
    <definedName name="IQ_EST_EBIT_SBC_SURPRISE_PERCENT" hidden="1">"c4333"</definedName>
    <definedName name="IQ_EST_EBIT_SBC_SURPRISE_PERCENT_CIQ" hidden="1">"c4858"</definedName>
    <definedName name="IQ_EST_EBIT_SURPRISE_PERCENT" hidden="1">"c1876"</definedName>
    <definedName name="IQ_EST_EBIT_SURPRISE_PERCENT_CIQ" hidden="1">"c4748"</definedName>
    <definedName name="IQ_EST_EBIT_SURPRISE_PERCENT_REUT" hidden="1">"c5414"</definedName>
    <definedName name="IQ_EST_EBITDA_DIFF" hidden="1">"c1867"</definedName>
    <definedName name="IQ_EST_EBITDA_DIFF_CIQ" hidden="1">"c3719"</definedName>
    <definedName name="IQ_EST_EBITDA_DIFF_REUT" hidden="1">"c3888"</definedName>
    <definedName name="IQ_EST_EBITDA_GROWTH_1YR" hidden="1">"c1766"</definedName>
    <definedName name="IQ_EST_EBITDA_GROWTH_1YR_CIQ" hidden="1">"c3695"</definedName>
    <definedName name="IQ_EST_EBITDA_GROWTH_1YR_REUT" hidden="1">"c3864"</definedName>
    <definedName name="IQ_EST_EBITDA_GROWTH_2YR" hidden="1">"c1767"</definedName>
    <definedName name="IQ_EST_EBITDA_GROWTH_2YR_CIQ" hidden="1">"c3696"</definedName>
    <definedName name="IQ_EST_EBITDA_GROWTH_2YR_REUT" hidden="1">"c3865"</definedName>
    <definedName name="IQ_EST_EBITDA_GROWTH_Q_1YR" hidden="1">"c1768"</definedName>
    <definedName name="IQ_EST_EBITDA_GROWTH_Q_1YR_CIQ" hidden="1">"c3697"</definedName>
    <definedName name="IQ_EST_EBITDA_GROWTH_Q_1YR_REUT" hidden="1">"c3866"</definedName>
    <definedName name="IQ_EST_EBITDA_SBC_DIFF" hidden="1">"c4335"</definedName>
    <definedName name="IQ_EST_EBITDA_SBC_DIFF_CIQ" hidden="1">"c4860"</definedName>
    <definedName name="IQ_EST_EBITDA_SBC_SURPRISE_PERCENT" hidden="1">"c4344"</definedName>
    <definedName name="IQ_EST_EBITDA_SBC_SURPRISE_PERCENT_CIQ" hidden="1">"c4869"</definedName>
    <definedName name="IQ_EST_EBITDA_SEQ_GROWTH_Q" hidden="1">"c1769"</definedName>
    <definedName name="IQ_EST_EBITDA_SEQ_GROWTH_Q_CIQ" hidden="1">"c3698"</definedName>
    <definedName name="IQ_EST_EBITDA_SEQ_GROWTH_Q_REUT" hidden="1">"c3867"</definedName>
    <definedName name="IQ_EST_EBITDA_SURPRISE_PERCENT" hidden="1">"c1868"</definedName>
    <definedName name="IQ_EST_EBITDA_SURPRISE_PERCENT_CIQ" hidden="1">"c3720"</definedName>
    <definedName name="IQ_EST_EBITDA_SURPRISE_PERCENT_REUT" hidden="1">"c3889"</definedName>
    <definedName name="IQ_EST_EBT_SBC_DIFF" hidden="1">"c4348"</definedName>
    <definedName name="IQ_EST_EBT_SBC_DIFF_CIQ" hidden="1">"c4873"</definedName>
    <definedName name="IQ_EST_EBT_SBC_GW_DIFF" hidden="1">"c4352"</definedName>
    <definedName name="IQ_EST_EBT_SBC_GW_DIFF_CIQ" hidden="1">"c4877"</definedName>
    <definedName name="IQ_EST_EBT_SBC_GW_SURPRISE_PERCENT" hidden="1">"c4361"</definedName>
    <definedName name="IQ_EST_EBT_SBC_GW_SURPRISE_PERCENT_CIQ" hidden="1">"c4886"</definedName>
    <definedName name="IQ_EST_EBT_SBC_SURPRISE_PERCENT" hidden="1">"c4367"</definedName>
    <definedName name="IQ_EST_EBT_SBC_SURPRISE_PERCENT_CIQ" hidden="1">"c4892"</definedName>
    <definedName name="IQ_EST_EPS_DIFF" hidden="1">"c1864"</definedName>
    <definedName name="IQ_EST_EPS_DIFF_CIQ" hidden="1">"c4999"</definedName>
    <definedName name="IQ_EST_EPS_DIFF_REUT" hidden="1">"c5458"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2YR" hidden="1">"c1637"</definedName>
    <definedName name="IQ_EST_EPS_GROWTH_2YR_CIQ" hidden="1">"c3689"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HIGH_REUT" hidden="1">"c5322"</definedName>
    <definedName name="IQ_EST_EPS_GROWTH_5YR_LOW" hidden="1">"c1658"</definedName>
    <definedName name="IQ_EST_EPS_GROWTH_5YR_LOW_CIQ" hidden="1">"c4664"</definedName>
    <definedName name="IQ_EST_EPS_GROWTH_5YR_LOW_REUT" hidden="1">"c5323"</definedName>
    <definedName name="IQ_EST_EPS_GROWTH_5YR_MEDIAN" hidden="1">"c1656"</definedName>
    <definedName name="IQ_EST_EPS_GROWTH_5YR_MEDIAN_CIQ" hidden="1">"c5480"</definedName>
    <definedName name="IQ_EST_EPS_GROWTH_5YR_MEDIAN_REUT" hidden="1">"c5321"</definedName>
    <definedName name="IQ_EST_EPS_GROWTH_5YR_NUM" hidden="1">"c1659"</definedName>
    <definedName name="IQ_EST_EPS_GROWTH_5YR_NUM_CIQ" hidden="1">"c4665"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5YR_STDDEV_REUT" hidden="1">"c5325"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EPS_SBC_DIFF" hidden="1">"c4374"</definedName>
    <definedName name="IQ_EST_EPS_SBC_DIFF_CIQ" hidden="1">"c4899"</definedName>
    <definedName name="IQ_EST_EPS_SBC_GW_DIFF" hidden="1">"c4378"</definedName>
    <definedName name="IQ_EST_EPS_SBC_GW_DIFF_CIQ" hidden="1">"c4903"</definedName>
    <definedName name="IQ_EST_EPS_SBC_GW_SURPRISE_PERCENT" hidden="1">"c4387"</definedName>
    <definedName name="IQ_EST_EPS_SBC_GW_SURPRISE_PERCENT_CIQ" hidden="1">"c4912"</definedName>
    <definedName name="IQ_EST_EPS_SBC_SURPRISE_PERCENT" hidden="1">"c4393"</definedName>
    <definedName name="IQ_EST_EPS_SBC_SURPRISE_PERCENT_CIQ" hidden="1">"c4918"</definedName>
    <definedName name="IQ_EST_EPS_SEQ_GROWTH_Q" hidden="1">"c1764"</definedName>
    <definedName name="IQ_EST_EPS_SEQ_GROWTH_Q_CIQ" hidden="1">"c3690"</definedName>
    <definedName name="IQ_EST_EPS_SEQ_GROWTH_Q_REUT" hidden="1">"c3859"</definedName>
    <definedName name="IQ_EST_EPS_SURPRISE_PERCENT" hidden="1">"c1635"</definedName>
    <definedName name="IQ_EST_EPS_SURPRISE_PERCENT_CIQ" hidden="1">"c5000"</definedName>
    <definedName name="IQ_EST_EPS_SURPRISE_PERCENT_REUT" hidden="1">"c5459"</definedName>
    <definedName name="IQ_EST_FFO_ADJ_DIFF" hidden="1">"c4433"</definedName>
    <definedName name="IQ_EST_FFO_ADJ_DIFF_CIQ" hidden="1">"c4958"</definedName>
    <definedName name="IQ_EST_FFO_ADJ_GROWTH_1YR" hidden="1">"c4421"</definedName>
    <definedName name="IQ_EST_FFO_ADJ_GROWTH_1YR_CIQ" hidden="1">"c4946"</definedName>
    <definedName name="IQ_EST_FFO_ADJ_GROWTH_2YR" hidden="1">"c4422"</definedName>
    <definedName name="IQ_EST_FFO_ADJ_GROWTH_2YR_CIQ" hidden="1">"c4947"</definedName>
    <definedName name="IQ_EST_FFO_ADJ_GROWTH_Q_1YR" hidden="1">"c4423"</definedName>
    <definedName name="IQ_EST_FFO_ADJ_GROWTH_Q_1YR_CIQ" hidden="1">"c4948"</definedName>
    <definedName name="IQ_EST_FFO_ADJ_SEQ_GROWTH_Q" hidden="1">"c4424"</definedName>
    <definedName name="IQ_EST_FFO_ADJ_SEQ_GROWTH_Q_CIQ" hidden="1">"c4949"</definedName>
    <definedName name="IQ_EST_FFO_ADJ_SURPRISE_PERCENT" hidden="1">"c4442"</definedName>
    <definedName name="IQ_EST_FFO_ADJ_SURPRISE_PERCENT_CIQ" hidden="1">"c4967"</definedName>
    <definedName name="IQ_EST_FFO_DIFF" hidden="1">"c1869"</definedName>
    <definedName name="IQ_EST_FFO_DIFF_CIQ" hidden="1">"c3721"</definedName>
    <definedName name="IQ_EST_FFO_DIFF_REUT" hidden="1">"c3890"</definedName>
    <definedName name="IQ_EST_FFO_GROWTH_1YR" hidden="1">"c1770"</definedName>
    <definedName name="IQ_EST_FFO_GROWTH_1YR_CIQ" hidden="1">"c3705"</definedName>
    <definedName name="IQ_EST_FFO_GROWTH_1YR_REUT" hidden="1">"c3874"</definedName>
    <definedName name="IQ_EST_FFO_GROWTH_2YR" hidden="1">"c1771"</definedName>
    <definedName name="IQ_EST_FFO_GROWTH_2YR_CIQ" hidden="1">"c3706"</definedName>
    <definedName name="IQ_EST_FFO_GROWTH_2YR_REUT" hidden="1">"c3875"</definedName>
    <definedName name="IQ_EST_FFO_GROWTH_Q_1YR" hidden="1">"c1772"</definedName>
    <definedName name="IQ_EST_FFO_GROWTH_Q_1YR_CIQ" hidden="1">"c3707"</definedName>
    <definedName name="IQ_EST_FFO_GROWTH_Q_1YR_REUT" hidden="1">"c3876"</definedName>
    <definedName name="IQ_EST_FFO_SEQ_GROWTH_Q" hidden="1">"c1773"</definedName>
    <definedName name="IQ_EST_FFO_SEQ_GROWTH_Q_CIQ" hidden="1">"c3708"</definedName>
    <definedName name="IQ_EST_FFO_SEQ_GROWTH_Q_REUT" hidden="1">"c3877"</definedName>
    <definedName name="IQ_EST_FFO_SHARE_DIFF" hidden="1">"c4444"</definedName>
    <definedName name="IQ_EST_FFO_SHARE_DIFF_CIQ" hidden="1">"c4969"</definedName>
    <definedName name="IQ_EST_FFO_SHARE_GROWTH_1YR" hidden="1">"c4425"</definedName>
    <definedName name="IQ_EST_FFO_SHARE_GROWTH_1YR_CIQ" hidden="1">"c4950"</definedName>
    <definedName name="IQ_EST_FFO_SHARE_GROWTH_2YR" hidden="1">"c4426"</definedName>
    <definedName name="IQ_EST_FFO_SHARE_GROWTH_2YR_CIQ" hidden="1">"c4951"</definedName>
    <definedName name="IQ_EST_FFO_SHARE_GROWTH_Q_1YR" hidden="1">"c4427"</definedName>
    <definedName name="IQ_EST_FFO_SHARE_GROWTH_Q_1YR_CIQ" hidden="1">"c4952"</definedName>
    <definedName name="IQ_EST_FFO_SHARE_SEQ_GROWTH_Q" hidden="1">"c4428"</definedName>
    <definedName name="IQ_EST_FFO_SHARE_SEQ_GROWTH_Q_CIQ" hidden="1">"c4953"</definedName>
    <definedName name="IQ_EST_FFO_SHARE_SURPRISE_PERCENT" hidden="1">"c4453"</definedName>
    <definedName name="IQ_EST_FFO_SHARE_SURPRISE_PERCENT_CIQ" hidden="1">"c4982"</definedName>
    <definedName name="IQ_EST_FFO_SURPRISE_PERCENT" hidden="1">"c1870"</definedName>
    <definedName name="IQ_EST_FFO_SURPRISE_PERCENT_CIQ" hidden="1">"c3722"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DIFF_CIQ" hidden="1">"c4985"</definedName>
    <definedName name="IQ_EST_MAINT_CAPEX_GROWTH_1YR" hidden="1">"c4429"</definedName>
    <definedName name="IQ_EST_MAINT_CAPEX_GROWTH_1YR_CIQ" hidden="1">"c4954"</definedName>
    <definedName name="IQ_EST_MAINT_CAPEX_GROWTH_2YR" hidden="1">"c4430"</definedName>
    <definedName name="IQ_EST_MAINT_CAPEX_GROWTH_2YR_CIQ" hidden="1">"c4955"</definedName>
    <definedName name="IQ_EST_MAINT_CAPEX_GROWTH_Q_1YR" hidden="1">"c4431"</definedName>
    <definedName name="IQ_EST_MAINT_CAPEX_GROWTH_Q_1YR_CIQ" hidden="1">"c4956"</definedName>
    <definedName name="IQ_EST_MAINT_CAPEX_SEQ_GROWTH_Q" hidden="1">"c4432"</definedName>
    <definedName name="IQ_EST_MAINT_CAPEX_SEQ_GROWTH_Q_CIQ" hidden="1">"c4957"</definedName>
    <definedName name="IQ_EST_MAINT_CAPEX_SURPRISE_PERCENT" hidden="1">"c4465"</definedName>
    <definedName name="IQ_EST_MAINT_CAPEX_SURPRISE_PERCENT_CIQ" hidden="1">"c5003"</definedName>
    <definedName name="IQ_EST_NAV_DIFF" hidden="1">"c1895"</definedName>
    <definedName name="IQ_EST_NAV_SHARE_SURPRISE_PERCENT" hidden="1">"c1896"</definedName>
    <definedName name="IQ_EST_NAV_SURPRISE_PERCENT" hidden="1">"c1896"</definedName>
    <definedName name="IQ_EST_NET_DEBT_DIFF" hidden="1">"c4466"</definedName>
    <definedName name="IQ_EST_NET_DEBT_DIFF_CIQ" hidden="1">"c5004"</definedName>
    <definedName name="IQ_EST_NET_DEBT_SURPRISE_PERCENT" hidden="1">"c4468"</definedName>
    <definedName name="IQ_EST_NET_DEBT_SURPRISE_PERCENT_CIQ" hidden="1">"c5006"</definedName>
    <definedName name="IQ_EST_NI_DIFF" hidden="1">"c1885"</definedName>
    <definedName name="IQ_EST_NI_DIFF_CIQ" hidden="1">"c4755"</definedName>
    <definedName name="IQ_EST_NI_DIFF_REUT" hidden="1">"c5423"</definedName>
    <definedName name="IQ_EST_NI_GW_DIFF" hidden="1">"c1887"</definedName>
    <definedName name="IQ_EST_NI_GW_DIFF_CIQ" hidden="1">"c4757"</definedName>
    <definedName name="IQ_EST_NI_GW_DIFF_REUT" hidden="1">"c5425"</definedName>
    <definedName name="IQ_EST_NI_GW_SURPRISE_PERCENT" hidden="1">"c1888"</definedName>
    <definedName name="IQ_EST_NI_GW_SURPRISE_PERCENT_CIQ" hidden="1">"c4758"</definedName>
    <definedName name="IQ_EST_NI_GW_SURPRISE_PERCENT_REUT" hidden="1">"c5426"</definedName>
    <definedName name="IQ_EST_NI_REPORT_DIFF" hidden="1">"c1889"</definedName>
    <definedName name="IQ_EST_NI_REPORT_DIFF_CIQ" hidden="1">"c4759"</definedName>
    <definedName name="IQ_EST_NI_REPORT_DIFF_REUT" hidden="1">"c5427"</definedName>
    <definedName name="IQ_EST_NI_REPORT_SURPRISE_PERCENT" hidden="1">"c1890"</definedName>
    <definedName name="IQ_EST_NI_REPORT_SURPRISE_PERCENT_CIQ" hidden="1">"c4760"</definedName>
    <definedName name="IQ_EST_NI_REPORT_SURPRISE_PERCENT_REUT" hidden="1">"c5428"</definedName>
    <definedName name="IQ_EST_NI_SBC_DIFF" hidden="1">"c4472"</definedName>
    <definedName name="IQ_EST_NI_SBC_DIFF_CIQ" hidden="1">"c5010"</definedName>
    <definedName name="IQ_EST_NI_SBC_GW_DIFF" hidden="1">"c4476"</definedName>
    <definedName name="IQ_EST_NI_SBC_GW_DIFF_CIQ" hidden="1">"c5014"</definedName>
    <definedName name="IQ_EST_NI_SBC_GW_SURPRISE_PERCENT" hidden="1">"c4485"</definedName>
    <definedName name="IQ_EST_NI_SBC_GW_SURPRISE_PERCENT_CIQ" hidden="1">"c5023"</definedName>
    <definedName name="IQ_EST_NI_SBC_SURPRISE_PERCENT" hidden="1">"c4491"</definedName>
    <definedName name="IQ_EST_NI_SBC_SURPRISE_PERCENT_CIQ" hidden="1">"c5029"</definedName>
    <definedName name="IQ_EST_NI_SURPRISE_PERCENT" hidden="1">"c1886"</definedName>
    <definedName name="IQ_EST_NI_SURPRISE_PERCENT_CIQ" hidden="1">"c4756"</definedName>
    <definedName name="IQ_EST_NI_SURPRISE_PERCENT_REUT" hidden="1">"c5424"</definedName>
    <definedName name="IQ_EST_NUM_BUY" hidden="1">"c1759"</definedName>
    <definedName name="IQ_EST_NUM_BUY_REUT" hidden="1">"c3869"</definedName>
    <definedName name="IQ_EST_NUM_HIGH_REC" hidden="1">"c5649"</definedName>
    <definedName name="IQ_EST_NUM_HIGH_REC_CIQ" hidden="1">"c3701"</definedName>
    <definedName name="IQ_EST_NUM_HIGHEST_REC" hidden="1">"c5648"</definedName>
    <definedName name="IQ_EST_NUM_HIGHEST_REC_CIQ" hidden="1">"c3700"</definedName>
    <definedName name="IQ_EST_NUM_HOLD" hidden="1">"c1761"</definedName>
    <definedName name="IQ_EST_NUM_HOLD_REUT" hidden="1">"c3871"</definedName>
    <definedName name="IQ_EST_NUM_LOW_REC" hidden="1">"c5651"</definedName>
    <definedName name="IQ_EST_NUM_LOW_REC_CIQ" hidden="1">"c3703"</definedName>
    <definedName name="IQ_EST_NUM_LOWEST_REC" hidden="1">"c5652"</definedName>
    <definedName name="IQ_EST_NUM_LOWEST_REC_CIQ" hidden="1">"c3704"</definedName>
    <definedName name="IQ_EST_NUM_NEUTRAL_REC" hidden="1">"c5650"</definedName>
    <definedName name="IQ_EST_NUM_NEUTRAL_REC_CIQ" hidden="1">"c3702"</definedName>
    <definedName name="IQ_EST_NUM_NO_OPINION" hidden="1">"c1758"</definedName>
    <definedName name="IQ_EST_NUM_NO_OPINION_CIQ" hidden="1">"c3699"</definedName>
    <definedName name="IQ_EST_NUM_NO_OPINION_REUT" hidden="1">"c3868"</definedName>
    <definedName name="IQ_EST_NUM_OUTPERFORM" hidden="1">"c1760"</definedName>
    <definedName name="IQ_EST_NUM_OUTPERFORM_REUT" hidden="1">"c3870"</definedName>
    <definedName name="IQ_EST_NUM_SELL" hidden="1">"c1763"</definedName>
    <definedName name="IQ_EST_NUM_SELL_REUT" hidden="1">"c3873"</definedName>
    <definedName name="IQ_EST_NUM_UNDERPERFORM" hidden="1">"c1762"</definedName>
    <definedName name="IQ_EST_NUM_UNDERPERFORM_REUT" hidden="1">"c3872"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CIQ" hidden="1">"c4749"</definedName>
    <definedName name="IQ_EST_PRE_TAX_DIFF_REUT" hidden="1">"c5417"</definedName>
    <definedName name="IQ_EST_PRE_TAX_GW_DIFF" hidden="1">"c1881"</definedName>
    <definedName name="IQ_EST_PRE_TAX_GW_DIFF_CIQ" hidden="1">"c4751"</definedName>
    <definedName name="IQ_EST_PRE_TAX_GW_DIFF_REUT" hidden="1">"c5419"</definedName>
    <definedName name="IQ_EST_PRE_TAX_GW_SURPRISE_PERCENT" hidden="1">"c1882"</definedName>
    <definedName name="IQ_EST_PRE_TAX_GW_SURPRISE_PERCENT_CIQ" hidden="1">"c4752"</definedName>
    <definedName name="IQ_EST_PRE_TAX_GW_SURPRISE_PERCENT_REUT" hidden="1">"c5420"</definedName>
    <definedName name="IQ_EST_PRE_TAX_REPORT_DIFF" hidden="1">"c1883"</definedName>
    <definedName name="IQ_EST_PRE_TAX_REPORT_DIFF_CIQ" hidden="1">"c4753"</definedName>
    <definedName name="IQ_EST_PRE_TAX_REPORT_DIFF_REUT" hidden="1">"c5421"</definedName>
    <definedName name="IQ_EST_PRE_TAX_REPORT_SURPRISE_PERCENT" hidden="1">"c1884"</definedName>
    <definedName name="IQ_EST_PRE_TAX_REPORT_SURPRISE_PERCENT_CIQ" hidden="1">"c4754"</definedName>
    <definedName name="IQ_EST_PRE_TAX_REPORT_SURPRISE_PERCENT_REUT" hidden="1">"c5422"</definedName>
    <definedName name="IQ_EST_PRE_TAX_SURPRISE_PERCENT" hidden="1">"c1880"</definedName>
    <definedName name="IQ_EST_PRE_TAX_SURPRISE_PERCENT_CIQ" hidden="1">"c4750"</definedName>
    <definedName name="IQ_EST_PRE_TAX_SURPRISE_PERCENT_REUT" hidden="1">"c5418"</definedName>
    <definedName name="IQ_EST_RECURRING_PROFIT_SHARE_DIFF" hidden="1">"c4505"</definedName>
    <definedName name="IQ_EST_RECURRING_PROFIT_SHARE_DIFF_CIQ" hidden="1">"c5043"</definedName>
    <definedName name="IQ_EST_RECURRING_PROFIT_SHARE_SURPRISE_PERCENT" hidden="1">"c4515"</definedName>
    <definedName name="IQ_EST_RECURRING_PROFIT_SHARE_SURPRISE_PERCENT_CIQ" hidden="1">"c5053"</definedName>
    <definedName name="IQ_EST_REV_DIFF" hidden="1">"c1865"</definedName>
    <definedName name="IQ_EST_REV_DIFF_CIQ" hidden="1">"c3717"</definedName>
    <definedName name="IQ_EST_REV_DIFF_REUT" hidden="1">"c3886"</definedName>
    <definedName name="IQ_EST_REV_GROWTH_1YR" hidden="1">"c1638"</definedName>
    <definedName name="IQ_EST_REV_GROWTH_1YR_CIQ" hidden="1">"c3691"</definedName>
    <definedName name="IQ_EST_REV_GROWTH_1YR_REUT" hidden="1">"c3860"</definedName>
    <definedName name="IQ_EST_REV_GROWTH_2YR" hidden="1">"c1639"</definedName>
    <definedName name="IQ_EST_REV_GROWTH_2YR_CIQ" hidden="1">"c3692"</definedName>
    <definedName name="IQ_EST_REV_GROWTH_2YR_REUT" hidden="1">"c3861"</definedName>
    <definedName name="IQ_EST_REV_GROWTH_Q_1YR" hidden="1">"c1640"</definedName>
    <definedName name="IQ_EST_REV_GROWTH_Q_1YR_CIQ" hidden="1">"c3693"</definedName>
    <definedName name="IQ_EST_REV_GROWTH_Q_1YR_REUT" hidden="1">"c3862"</definedName>
    <definedName name="IQ_EST_REV_SEQ_GROWTH_Q" hidden="1">"c1765"</definedName>
    <definedName name="IQ_EST_REV_SEQ_GROWTH_Q_CIQ" hidden="1">"c3694"</definedName>
    <definedName name="IQ_EST_REV_SEQ_GROWTH_Q_REUT" hidden="1">"c3863"</definedName>
    <definedName name="IQ_EST_REV_SURPRISE_PERCENT" hidden="1">"c1866"</definedName>
    <definedName name="IQ_EST_REV_SURPRISE_PERCENT_CIQ" hidden="1">"c3718"</definedName>
    <definedName name="IQ_EST_REV_SURPRISE_PERCENT_REUT" hidden="1">"c3887"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 hidden="1">"assign"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ACT_OR_EST_CIQ" hidden="1">"c4960"</definedName>
    <definedName name="IQ_FFO_ADJ_EST" hidden="1">"c4434"</definedName>
    <definedName name="IQ_FFO_ADJ_EST_CIQ" hidden="1">"c4959"</definedName>
    <definedName name="IQ_FFO_ADJ_GUIDANCE" hidden="1">"c4436"</definedName>
    <definedName name="IQ_FFO_ADJ_GUIDANCE_CIQ" hidden="1">"c4961"</definedName>
    <definedName name="IQ_FFO_ADJ_HIGH_EST" hidden="1">"c4437"</definedName>
    <definedName name="IQ_FFO_ADJ_HIGH_EST_CIQ" hidden="1">"c4962"</definedName>
    <definedName name="IQ_FFO_ADJ_HIGH_GUIDANCE" hidden="1">"c4202"</definedName>
    <definedName name="IQ_FFO_ADJ_HIGH_GUIDANCE_CIQ" hidden="1">"c4614"</definedName>
    <definedName name="IQ_FFO_ADJ_LOW_EST" hidden="1">"c4438"</definedName>
    <definedName name="IQ_FFO_ADJ_LOW_EST_CIQ" hidden="1">"c4963"</definedName>
    <definedName name="IQ_FFO_ADJ_LOW_GUIDANCE" hidden="1">"c4242"</definedName>
    <definedName name="IQ_FFO_ADJ_LOW_GUIDANCE_CIQ" hidden="1">"c4654"</definedName>
    <definedName name="IQ_FFO_ADJ_MEDIAN_EST" hidden="1">"c4439"</definedName>
    <definedName name="IQ_FFO_ADJ_MEDIAN_EST_CIQ" hidden="1">"c4964"</definedName>
    <definedName name="IQ_FFO_ADJ_NUM_EST" hidden="1">"c4440"</definedName>
    <definedName name="IQ_FFO_ADJ_NUM_EST_CIQ" hidden="1">"c4965"</definedName>
    <definedName name="IQ_FFO_ADJ_STDDEV_EST" hidden="1">"c4441"</definedName>
    <definedName name="IQ_FFO_ADJ_STDDEV_EST_CIQ" hidden="1">"c4966"</definedName>
    <definedName name="IQ_FFO_EST" hidden="1">"c418"</definedName>
    <definedName name="IQ_FFO_EST_CIQ" hidden="1">"c3668"</definedName>
    <definedName name="IQ_FFO_EST_REUT" hidden="1">"c3837"</definedName>
    <definedName name="IQ_FFO_GUIDANCE" hidden="1">"c4443"</definedName>
    <definedName name="IQ_FFO_GUIDANCE_CIQ" hidden="1">"c4968"</definedName>
    <definedName name="IQ_FFO_HIGH_EST" hidden="1">"c419"</definedName>
    <definedName name="IQ_FFO_HIGH_EST_CIQ" hidden="1">"c3670"</definedName>
    <definedName name="IQ_FFO_HIGH_EST_REUT" hidden="1">"c3839"</definedName>
    <definedName name="IQ_FFO_HIGH_GUIDANCE" hidden="1">"c4184"</definedName>
    <definedName name="IQ_FFO_HIGH_GUIDANCE_CIQ" hidden="1">"c4596"</definedName>
    <definedName name="IQ_FFO_LOW_EST" hidden="1">"c420"</definedName>
    <definedName name="IQ_FFO_LOW_EST_CIQ" hidden="1">"c3671"</definedName>
    <definedName name="IQ_FFO_LOW_EST_REUT" hidden="1">"c3840"</definedName>
    <definedName name="IQ_FFO_LOW_GUIDANCE" hidden="1">"c4224"</definedName>
    <definedName name="IQ_FFO_LOW_GUIDANCE_CIQ" hidden="1">"c4636"</definedName>
    <definedName name="IQ_FFO_MEDIAN_EST" hidden="1">"c1665"</definedName>
    <definedName name="IQ_FFO_MEDIAN_EST_CIQ" hidden="1">"c3669"</definedName>
    <definedName name="IQ_FFO_MEDIAN_EST_REUT" hidden="1">"c3838"</definedName>
    <definedName name="IQ_FFO_NUM_EST" hidden="1">"c421"</definedName>
    <definedName name="IQ_FFO_NUM_EST_CIQ" hidden="1">"c3672"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ACT_OR_EST_CIQ" hidden="1">"c4971"</definedName>
    <definedName name="IQ_FFO_SHARE_EST" hidden="1">"c4445"</definedName>
    <definedName name="IQ_FFO_SHARE_EST_CIQ" hidden="1">"c4970"</definedName>
    <definedName name="IQ_FFO_SHARE_GUIDANCE" hidden="1">"c4447"</definedName>
    <definedName name="IQ_FFO_SHARE_GUIDANCE_CIQ" hidden="1">"c4976"</definedName>
    <definedName name="IQ_FFO_SHARE_HIGH_EST" hidden="1">"c4448"</definedName>
    <definedName name="IQ_FFO_SHARE_HIGH_EST_CIQ" hidden="1">"c4977"</definedName>
    <definedName name="IQ_FFO_SHARE_HIGH_GUIDANCE" hidden="1">"c4203"</definedName>
    <definedName name="IQ_FFO_SHARE_HIGH_GUIDANCE_CIQ" hidden="1">"c4615"</definedName>
    <definedName name="IQ_FFO_SHARE_LOW_EST" hidden="1">"c4449"</definedName>
    <definedName name="IQ_FFO_SHARE_LOW_EST_CIQ" hidden="1">"c4978"</definedName>
    <definedName name="IQ_FFO_SHARE_LOW_GUIDANCE" hidden="1">"c4243"</definedName>
    <definedName name="IQ_FFO_SHARE_LOW_GUIDANCE_CIQ" hidden="1">"c4655"</definedName>
    <definedName name="IQ_FFO_SHARE_MEDIAN_EST" hidden="1">"c4450"</definedName>
    <definedName name="IQ_FFO_SHARE_MEDIAN_EST_CIQ" hidden="1">"c4979"</definedName>
    <definedName name="IQ_FFO_SHARE_NUM_EST" hidden="1">"c4451"</definedName>
    <definedName name="IQ_FFO_SHARE_NUM_EST_CIQ" hidden="1">"c4980"</definedName>
    <definedName name="IQ_FFO_SHARE_STDDEV_EST" hidden="1">"c4452"</definedName>
    <definedName name="IQ_FFO_SHARE_STDDEV_EST_CIQ" hidden="1">"c4981"</definedName>
    <definedName name="IQ_FFO_STDDEV_EST" hidden="1">"c422"</definedName>
    <definedName name="IQ_FFO_STDDEV_EST_CIQ" hidden="1">"c3673"</definedName>
    <definedName name="IQ_FFO_STDDEV_EST_REUT" hidden="1">"c3842"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ATA_SOURCE" hidden="1">"c6788"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REUT" hidden="1">"c6798"</definedName>
    <definedName name="IQ_FISCAL_Y" hidden="1">"c441"</definedName>
    <definedName name="IQ_FISCAL_Y_EST" hidden="1">"c6795"</definedName>
    <definedName name="IQ_FISCAL_Y_EST_CIQ" hidden="1">"c6807"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AIR_OIL" hidden="1">"c547"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PROVIDED_DIVIDEND" hidden="1">"c19252"</definedName>
    <definedName name="IQ_INDEXCONSTITUENT_CLOSEPRICE" hidden="1">"c19241"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CAPEX_EST" hidden="1">"c4457"</definedName>
    <definedName name="IQ_MAINT_CAPEX_EST_CIQ" hidden="1">"c4986"</definedName>
    <definedName name="IQ_MAINT_CAPEX_GUIDANCE" hidden="1">"c4459"</definedName>
    <definedName name="IQ_MAINT_CAPEX_GUIDANCE_CIQ" hidden="1">"c4988"</definedName>
    <definedName name="IQ_MAINT_CAPEX_HIGH_EST" hidden="1">"c4460"</definedName>
    <definedName name="IQ_MAINT_CAPEX_HIGH_EST_CIQ" hidden="1">"c4989"</definedName>
    <definedName name="IQ_MAINT_CAPEX_HIGH_GUIDANCE" hidden="1">"c4197"</definedName>
    <definedName name="IQ_MAINT_CAPEX_HIGH_GUIDANCE_CIQ" hidden="1">"c4609"</definedName>
    <definedName name="IQ_MAINT_CAPEX_LOW_EST" hidden="1">"c4461"</definedName>
    <definedName name="IQ_MAINT_CAPEX_LOW_EST_CIQ" hidden="1">"c4990"</definedName>
    <definedName name="IQ_MAINT_CAPEX_LOW_GUIDANCE" hidden="1">"c4237"</definedName>
    <definedName name="IQ_MAINT_CAPEX_LOW_GUIDANCE_CIQ" hidden="1">"c4649"</definedName>
    <definedName name="IQ_MAINT_CAPEX_MEDIAN_EST" hidden="1">"c4462"</definedName>
    <definedName name="IQ_MAINT_CAPEX_MEDIAN_EST_CIQ" hidden="1">"c4991"</definedName>
    <definedName name="IQ_MAINT_CAPEX_NUM_EST" hidden="1">"c4463"</definedName>
    <definedName name="IQ_MAINT_CAPEX_NUM_EST_CIQ" hidden="1">"c5001"</definedName>
    <definedName name="IQ_MAINT_CAPEX_STDDEV_EST" hidden="1">"c4464"</definedName>
    <definedName name="IQ_MAINT_CAPEX_STDDEV_EST_CIQ" hidden="1">"c5002"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"02/27/2019 20:29:33"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EST" hidden="1">"c5609"</definedName>
    <definedName name="IQ_NAV_SHARE_HIGH_EST" hidden="1">"c5612"</definedName>
    <definedName name="IQ_NAV_SHARE_LOW_EST" hidden="1">"c5613"</definedName>
    <definedName name="IQ_NAV_SHARE_MEDIAN_EST" hidden="1">"c5610"</definedName>
    <definedName name="IQ_NAV_SHARE_NUM_EST" hidden="1">"c5614"</definedName>
    <definedName name="IQ_NAV_SHARE_STDDEV_EST" hidden="1">"c5611"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CIQ" hidden="1">"c5070"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CIQ" hidden="1">"c3814"</definedName>
    <definedName name="IQ_NET_DEBT_EST_REUT" hidden="1">"c3976"</definedName>
    <definedName name="IQ_NET_DEBT_GUIDANCE" hidden="1">"c4467"</definedName>
    <definedName name="IQ_NET_DEBT_GUIDANCE_CIQ" hidden="1">"c5005"</definedName>
    <definedName name="IQ_NET_DEBT_HIGH_EST" hidden="1">"c3518"</definedName>
    <definedName name="IQ_NET_DEBT_HIGH_EST_CIQ" hidden="1">"c3816"</definedName>
    <definedName name="IQ_NET_DEBT_HIGH_EST_REUT" hidden="1">"c3978"</definedName>
    <definedName name="IQ_NET_DEBT_HIGH_GUIDANCE" hidden="1">"c4181"</definedName>
    <definedName name="IQ_NET_DEBT_HIGH_GUIDANCE_CIQ" hidden="1">"c4593"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CIQ" hidden="1">"c3817"</definedName>
    <definedName name="IQ_NET_DEBT_LOW_EST_REUT" hidden="1">"c3979"</definedName>
    <definedName name="IQ_NET_DEBT_LOW_GUIDANCE" hidden="1">"c4221"</definedName>
    <definedName name="IQ_NET_DEBT_LOW_GUIDANCE_CIQ" hidden="1">"c4633"</definedName>
    <definedName name="IQ_NET_DEBT_MEDIAN_EST" hidden="1">"c3520"</definedName>
    <definedName name="IQ_NET_DEBT_MEDIAN_EST_CIQ" hidden="1">"c3815"</definedName>
    <definedName name="IQ_NET_DEBT_MEDIAN_EST_REUT" hidden="1">"c3977"</definedName>
    <definedName name="IQ_NET_DEBT_NUM_EST" hidden="1">"c3515"</definedName>
    <definedName name="IQ_NET_DEBT_NUM_EST_CIQ" hidden="1">"c3818"</definedName>
    <definedName name="IQ_NET_DEBT_NUM_EST_REUT" hidden="1">"c3980"</definedName>
    <definedName name="IQ_NET_DEBT_STDDEV_EST" hidden="1">"c3516"</definedName>
    <definedName name="IQ_NET_DEBT_STDDEV_EST_CIQ" hidden="1">"c3819"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CIQ" hidden="1">"c5065"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CIQ" hidden="1">"c4702"</definedName>
    <definedName name="IQ_NI_EST_REUT" hidden="1">"c5368"</definedName>
    <definedName name="IQ_NI_GAAP_GUIDANCE" hidden="1">"c4470"</definedName>
    <definedName name="IQ_NI_GAAP_GUIDANCE_CIQ" hidden="1">"c5008"</definedName>
    <definedName name="IQ_NI_GAAP_HIGH_GUIDANCE" hidden="1">"c4177"</definedName>
    <definedName name="IQ_NI_GAAP_HIGH_GUIDANCE_CIQ" hidden="1">"c4589"</definedName>
    <definedName name="IQ_NI_GAAP_LOW_GUIDANCE" hidden="1">"c4217"</definedName>
    <definedName name="IQ_NI_GAAP_LOW_GUIDANCE_CIQ" hidden="1">"c4629"</definedName>
    <definedName name="IQ_NI_GUIDANCE" hidden="1">"c4469"</definedName>
    <definedName name="IQ_NI_GUIDANCE_CIQ" hidden="1">"c5007"</definedName>
    <definedName name="IQ_NI_GW_EST" hidden="1">"c1723"</definedName>
    <definedName name="IQ_NI_GW_EST_CIQ" hidden="1">"c4709"</definedName>
    <definedName name="IQ_NI_GW_EST_REUT" hidden="1">"c5375"</definedName>
    <definedName name="IQ_NI_GW_GUIDANCE" hidden="1">"c4471"</definedName>
    <definedName name="IQ_NI_GW_GUIDANCE_CIQ" hidden="1">"c5009"</definedName>
    <definedName name="IQ_NI_GW_HIGH_EST" hidden="1">"c1725"</definedName>
    <definedName name="IQ_NI_GW_HIGH_EST_CIQ" hidden="1">"c4711"</definedName>
    <definedName name="IQ_NI_GW_HIGH_EST_REUT" hidden="1">"c5377"</definedName>
    <definedName name="IQ_NI_GW_HIGH_GUIDANCE" hidden="1">"c4178"</definedName>
    <definedName name="IQ_NI_GW_HIGH_GUIDANCE_CIQ" hidden="1">"c4590"</definedName>
    <definedName name="IQ_NI_GW_LOW_EST" hidden="1">"c1726"</definedName>
    <definedName name="IQ_NI_GW_LOW_EST_CIQ" hidden="1">"c4712"</definedName>
    <definedName name="IQ_NI_GW_LOW_EST_REUT" hidden="1">"c5378"</definedName>
    <definedName name="IQ_NI_GW_LOW_GUIDANCE" hidden="1">"c4218"</definedName>
    <definedName name="IQ_NI_GW_LOW_GUIDANCE_CIQ" hidden="1">"c4630"</definedName>
    <definedName name="IQ_NI_GW_MEDIAN_EST" hidden="1">"c1724"</definedName>
    <definedName name="IQ_NI_GW_MEDIAN_EST_CIQ" hidden="1">"c4710"</definedName>
    <definedName name="IQ_NI_GW_MEDIAN_EST_REUT" hidden="1">"c5376"</definedName>
    <definedName name="IQ_NI_GW_NUM_EST" hidden="1">"c1727"</definedName>
    <definedName name="IQ_NI_GW_NUM_EST_CIQ" hidden="1">"c4713"</definedName>
    <definedName name="IQ_NI_GW_NUM_EST_REUT" hidden="1">"c5379"</definedName>
    <definedName name="IQ_NI_GW_STDDEV_EST" hidden="1">"c1728"</definedName>
    <definedName name="IQ_NI_GW_STDDEV_EST_CIQ" hidden="1">"c4714"</definedName>
    <definedName name="IQ_NI_GW_STDDEV_EST_REUT" hidden="1">"c5380"</definedName>
    <definedName name="IQ_NI_HIGH_EST" hidden="1">"c1718"</definedName>
    <definedName name="IQ_NI_HIGH_EST_CIQ" hidden="1">"c4704"</definedName>
    <definedName name="IQ_NI_HIGH_EST_REUT" hidden="1">"c5370"</definedName>
    <definedName name="IQ_NI_HIGH_GUIDANCE" hidden="1">"c4176"</definedName>
    <definedName name="IQ_NI_HIGH_GUIDANCE_CIQ" hidden="1">"c4588"</definedName>
    <definedName name="IQ_NI_LOW_EST" hidden="1">"c1719"</definedName>
    <definedName name="IQ_NI_LOW_EST_CIQ" hidden="1">"c4705"</definedName>
    <definedName name="IQ_NI_LOW_EST_REUT" hidden="1">"c5371"</definedName>
    <definedName name="IQ_NI_LOW_GUIDANCE" hidden="1">"c4216"</definedName>
    <definedName name="IQ_NI_LOW_GUIDANCE_CIQ" hidden="1">"c4628"</definedName>
    <definedName name="IQ_NI_MARGIN" hidden="1">"c794"</definedName>
    <definedName name="IQ_NI_MEDIAN_EST" hidden="1">"c1717"</definedName>
    <definedName name="IQ_NI_MEDIAN_EST_CIQ" hidden="1">"c4703"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CIQ" hidden="1">"c4706"</definedName>
    <definedName name="IQ_NI_NUM_EST_REUT" hidden="1">"c5372"</definedName>
    <definedName name="IQ_NI_REPORTED_EST" hidden="1">"c1730"</definedName>
    <definedName name="IQ_NI_REPORTED_EST_CIQ" hidden="1">"c4716"</definedName>
    <definedName name="IQ_NI_REPORTED_EST_REUT" hidden="1">"c5382"</definedName>
    <definedName name="IQ_NI_REPORTED_HIGH_EST" hidden="1">"c1732"</definedName>
    <definedName name="IQ_NI_REPORTED_HIGH_EST_CIQ" hidden="1">"c4718"</definedName>
    <definedName name="IQ_NI_REPORTED_HIGH_EST_REUT" hidden="1">"c5384"</definedName>
    <definedName name="IQ_NI_REPORTED_LOW_EST" hidden="1">"c1733"</definedName>
    <definedName name="IQ_NI_REPORTED_LOW_EST_CIQ" hidden="1">"c4719"</definedName>
    <definedName name="IQ_NI_REPORTED_LOW_EST_REUT" hidden="1">"c5385"</definedName>
    <definedName name="IQ_NI_REPORTED_MEDIAN_EST" hidden="1">"c1731"</definedName>
    <definedName name="IQ_NI_REPORTED_MEDIAN_EST_CIQ" hidden="1">"c4717"</definedName>
    <definedName name="IQ_NI_REPORTED_MEDIAN_EST_REUT" hidden="1">"c5383"</definedName>
    <definedName name="IQ_NI_REPORTED_NUM_EST" hidden="1">"c1734"</definedName>
    <definedName name="IQ_NI_REPORTED_NUM_EST_CIQ" hidden="1">"c4720"</definedName>
    <definedName name="IQ_NI_REPORTED_NUM_EST_REUT" hidden="1">"c5386"</definedName>
    <definedName name="IQ_NI_REPORTED_STDDEV_EST" hidden="1">"c1735"</definedName>
    <definedName name="IQ_NI_REPORTED_STDDEV_EST_CIQ" hidden="1">"c4721"</definedName>
    <definedName name="IQ_NI_REPORTED_STDDEV_EST_REUT" hidden="1">"c5387"</definedName>
    <definedName name="IQ_NI_SBC_ACT_OR_EST" hidden="1">"c4474"</definedName>
    <definedName name="IQ_NI_SBC_ACT_OR_EST_CIQ" hidden="1">"c5012"</definedName>
    <definedName name="IQ_NI_SBC_EST" hidden="1">"c4473"</definedName>
    <definedName name="IQ_NI_SBC_EST_CIQ" hidden="1">"c5011"</definedName>
    <definedName name="IQ_NI_SBC_GUIDANCE" hidden="1">"c4475"</definedName>
    <definedName name="IQ_NI_SBC_GUIDANCE_CIQ" hidden="1">"c5013"</definedName>
    <definedName name="IQ_NI_SBC_GW_ACT_OR_EST" hidden="1">"c4478"</definedName>
    <definedName name="IQ_NI_SBC_GW_ACT_OR_EST_CIQ" hidden="1">"c5016"</definedName>
    <definedName name="IQ_NI_SBC_GW_EST" hidden="1">"c4477"</definedName>
    <definedName name="IQ_NI_SBC_GW_EST_CIQ" hidden="1">"c5015"</definedName>
    <definedName name="IQ_NI_SBC_GW_GUIDANCE" hidden="1">"c4479"</definedName>
    <definedName name="IQ_NI_SBC_GW_GUIDANCE_CIQ" hidden="1">"c5017"</definedName>
    <definedName name="IQ_NI_SBC_GW_HIGH_EST" hidden="1">"c4480"</definedName>
    <definedName name="IQ_NI_SBC_GW_HIGH_EST_CIQ" hidden="1">"c5018"</definedName>
    <definedName name="IQ_NI_SBC_GW_HIGH_GUIDANCE" hidden="1">"c4187"</definedName>
    <definedName name="IQ_NI_SBC_GW_HIGH_GUIDANCE_CIQ" hidden="1">"c4599"</definedName>
    <definedName name="IQ_NI_SBC_GW_LOW_EST" hidden="1">"c4481"</definedName>
    <definedName name="IQ_NI_SBC_GW_LOW_EST_CIQ" hidden="1">"c5019"</definedName>
    <definedName name="IQ_NI_SBC_GW_LOW_GUIDANCE" hidden="1">"c4227"</definedName>
    <definedName name="IQ_NI_SBC_GW_LOW_GUIDANCE_CIQ" hidden="1">"c4639"</definedName>
    <definedName name="IQ_NI_SBC_GW_MEDIAN_EST" hidden="1">"c4482"</definedName>
    <definedName name="IQ_NI_SBC_GW_MEDIAN_EST_CIQ" hidden="1">"c5020"</definedName>
    <definedName name="IQ_NI_SBC_GW_NUM_EST" hidden="1">"c4483"</definedName>
    <definedName name="IQ_NI_SBC_GW_NUM_EST_CIQ" hidden="1">"c5021"</definedName>
    <definedName name="IQ_NI_SBC_GW_STDDEV_EST" hidden="1">"c4484"</definedName>
    <definedName name="IQ_NI_SBC_GW_STDDEV_EST_CIQ" hidden="1">"c5022"</definedName>
    <definedName name="IQ_NI_SBC_HIGH_EST" hidden="1">"c4486"</definedName>
    <definedName name="IQ_NI_SBC_HIGH_EST_CIQ" hidden="1">"c5024"</definedName>
    <definedName name="IQ_NI_SBC_HIGH_GUIDANCE" hidden="1">"c4186"</definedName>
    <definedName name="IQ_NI_SBC_HIGH_GUIDANCE_CIQ" hidden="1">"c4598"</definedName>
    <definedName name="IQ_NI_SBC_LOW_EST" hidden="1">"c4487"</definedName>
    <definedName name="IQ_NI_SBC_LOW_EST_CIQ" hidden="1">"c5025"</definedName>
    <definedName name="IQ_NI_SBC_LOW_GUIDANCE" hidden="1">"c4226"</definedName>
    <definedName name="IQ_NI_SBC_LOW_GUIDANCE_CIQ" hidden="1">"c4638"</definedName>
    <definedName name="IQ_NI_SBC_MEDIAN_EST" hidden="1">"c4488"</definedName>
    <definedName name="IQ_NI_SBC_MEDIAN_EST_CIQ" hidden="1">"c5026"</definedName>
    <definedName name="IQ_NI_SBC_NUM_EST" hidden="1">"c4489"</definedName>
    <definedName name="IQ_NI_SBC_NUM_EST_CIQ" hidden="1">"c5027"</definedName>
    <definedName name="IQ_NI_SBC_STDDEV_EST" hidden="1">"c4490"</definedName>
    <definedName name="IQ_NI_SBC_STDDEV_EST_CIQ" hidden="1">"c5028"</definedName>
    <definedName name="IQ_NI_SFAS" hidden="1">"c795"</definedName>
    <definedName name="IQ_NI_STDDEV_EST" hidden="1">"c1721"</definedName>
    <definedName name="IQ_NI_STDDEV_EST_CIQ" hidden="1">"c4707"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_EPS_ACT_OR_EST_CIQ" hidden="1">"c5069"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MINING_REVENUE_COAL" hidden="1">"c15931"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"c2127"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CIQ" hidden="1">"c3785"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CIQ" hidden="1">"c3797"</definedName>
    <definedName name="IQ_PERCENT_CHANGE_EST_5YR_GROWTH_RATE_WEEK_REUT" hidden="1">"c5435"</definedName>
    <definedName name="IQ_PERCENT_CHANGE_EST_CFPS_12MONTHS" hidden="1">"c1812"</definedName>
    <definedName name="IQ_PERCENT_CHANGE_EST_CFPS_12MONTHS_CIQ" hidden="1">"c3755"</definedName>
    <definedName name="IQ_PERCENT_CHANGE_EST_CFPS_12MONTHS_REUT" hidden="1">"c3924"</definedName>
    <definedName name="IQ_PERCENT_CHANGE_EST_CFPS_18MONTHS" hidden="1">"c1813"</definedName>
    <definedName name="IQ_PERCENT_CHANGE_EST_CFPS_18MONTHS_CIQ" hidden="1">"c3756"</definedName>
    <definedName name="IQ_PERCENT_CHANGE_EST_CFPS_18MONTHS_REUT" hidden="1">"c3925"</definedName>
    <definedName name="IQ_PERCENT_CHANGE_EST_CFPS_3MONTHS" hidden="1">"c1809"</definedName>
    <definedName name="IQ_PERCENT_CHANGE_EST_CFPS_3MONTHS_CIQ" hidden="1">"c3752"</definedName>
    <definedName name="IQ_PERCENT_CHANGE_EST_CFPS_3MONTHS_REUT" hidden="1">"c3921"</definedName>
    <definedName name="IQ_PERCENT_CHANGE_EST_CFPS_6MONTHS" hidden="1">"c1810"</definedName>
    <definedName name="IQ_PERCENT_CHANGE_EST_CFPS_6MONTHS_CIQ" hidden="1">"c3753"</definedName>
    <definedName name="IQ_PERCENT_CHANGE_EST_CFPS_6MONTHS_REUT" hidden="1">"c3922"</definedName>
    <definedName name="IQ_PERCENT_CHANGE_EST_CFPS_9MONTHS" hidden="1">"c1811"</definedName>
    <definedName name="IQ_PERCENT_CHANGE_EST_CFPS_9MONTHS_CIQ" hidden="1">"c3754"</definedName>
    <definedName name="IQ_PERCENT_CHANGE_EST_CFPS_9MONTHS_REUT" hidden="1">"c3923"</definedName>
    <definedName name="IQ_PERCENT_CHANGE_EST_CFPS_DAY" hidden="1">"c1806"</definedName>
    <definedName name="IQ_PERCENT_CHANGE_EST_CFPS_DAY_CIQ" hidden="1">"c3750"</definedName>
    <definedName name="IQ_PERCENT_CHANGE_EST_CFPS_DAY_REUT" hidden="1">"c3919"</definedName>
    <definedName name="IQ_PERCENT_CHANGE_EST_CFPS_MONTH" hidden="1">"c1808"</definedName>
    <definedName name="IQ_PERCENT_CHANGE_EST_CFPS_MONTH_CIQ" hidden="1">"c3751"</definedName>
    <definedName name="IQ_PERCENT_CHANGE_EST_CFPS_MONTH_REUT" hidden="1">"c3920"</definedName>
    <definedName name="IQ_PERCENT_CHANGE_EST_CFPS_WEEK" hidden="1">"c1807"</definedName>
    <definedName name="IQ_PERCENT_CHANGE_EST_CFPS_WEEK_CIQ" hidden="1">"c3793"</definedName>
    <definedName name="IQ_PERCENT_CHANGE_EST_CFPS_WEEK_REUT" hidden="1">"c3962"</definedName>
    <definedName name="IQ_PERCENT_CHANGE_EST_DPS_12MONTHS" hidden="1">"c1820"</definedName>
    <definedName name="IQ_PERCENT_CHANGE_EST_DPS_12MONTHS_CIQ" hidden="1">"c3762"</definedName>
    <definedName name="IQ_PERCENT_CHANGE_EST_DPS_12MONTHS_REUT" hidden="1">"c3931"</definedName>
    <definedName name="IQ_PERCENT_CHANGE_EST_DPS_18MONTHS" hidden="1">"c1821"</definedName>
    <definedName name="IQ_PERCENT_CHANGE_EST_DPS_18MONTHS_CIQ" hidden="1">"c3763"</definedName>
    <definedName name="IQ_PERCENT_CHANGE_EST_DPS_18MONTHS_REUT" hidden="1">"c3932"</definedName>
    <definedName name="IQ_PERCENT_CHANGE_EST_DPS_3MONTHS" hidden="1">"c1817"</definedName>
    <definedName name="IQ_PERCENT_CHANGE_EST_DPS_3MONTHS_CIQ" hidden="1">"c3759"</definedName>
    <definedName name="IQ_PERCENT_CHANGE_EST_DPS_3MONTHS_REUT" hidden="1">"c3928"</definedName>
    <definedName name="IQ_PERCENT_CHANGE_EST_DPS_6MONTHS" hidden="1">"c1818"</definedName>
    <definedName name="IQ_PERCENT_CHANGE_EST_DPS_6MONTHS_CIQ" hidden="1">"c3760"</definedName>
    <definedName name="IQ_PERCENT_CHANGE_EST_DPS_6MONTHS_REUT" hidden="1">"c3929"</definedName>
    <definedName name="IQ_PERCENT_CHANGE_EST_DPS_9MONTHS" hidden="1">"c1819"</definedName>
    <definedName name="IQ_PERCENT_CHANGE_EST_DPS_9MONTHS_CIQ" hidden="1">"c3761"</definedName>
    <definedName name="IQ_PERCENT_CHANGE_EST_DPS_9MONTHS_REUT" hidden="1">"c3930"</definedName>
    <definedName name="IQ_PERCENT_CHANGE_EST_DPS_DAY" hidden="1">"c1814"</definedName>
    <definedName name="IQ_PERCENT_CHANGE_EST_DPS_DAY_CIQ" hidden="1">"c3757"</definedName>
    <definedName name="IQ_PERCENT_CHANGE_EST_DPS_DAY_REUT" hidden="1">"c3926"</definedName>
    <definedName name="IQ_PERCENT_CHANGE_EST_DPS_MONTH" hidden="1">"c1816"</definedName>
    <definedName name="IQ_PERCENT_CHANGE_EST_DPS_MONTH_CIQ" hidden="1">"c3758"</definedName>
    <definedName name="IQ_PERCENT_CHANGE_EST_DPS_MONTH_REUT" hidden="1">"c3927"</definedName>
    <definedName name="IQ_PERCENT_CHANGE_EST_DPS_WEEK" hidden="1">"c1815"</definedName>
    <definedName name="IQ_PERCENT_CHANGE_EST_DPS_WEEK_CIQ" hidden="1">"c3794"</definedName>
    <definedName name="IQ_PERCENT_CHANGE_EST_DPS_WEEK_REUT" hidden="1">"c3963"</definedName>
    <definedName name="IQ_PERCENT_CHANGE_EST_EBITDA_12MONTHS" hidden="1">"c1804"</definedName>
    <definedName name="IQ_PERCENT_CHANGE_EST_EBITDA_12MONTHS_CIQ" hidden="1">"c3748"</definedName>
    <definedName name="IQ_PERCENT_CHANGE_EST_EBITDA_12MONTHS_REUT" hidden="1">"c3917"</definedName>
    <definedName name="IQ_PERCENT_CHANGE_EST_EBITDA_18MONTHS" hidden="1">"c1805"</definedName>
    <definedName name="IQ_PERCENT_CHANGE_EST_EBITDA_18MONTHS_CIQ" hidden="1">"c3749"</definedName>
    <definedName name="IQ_PERCENT_CHANGE_EST_EBITDA_18MONTHS_REUT" hidden="1">"c3918"</definedName>
    <definedName name="IQ_PERCENT_CHANGE_EST_EBITDA_3MONTHS" hidden="1">"c1801"</definedName>
    <definedName name="IQ_PERCENT_CHANGE_EST_EBITDA_3MONTHS_CIQ" hidden="1">"c3745"</definedName>
    <definedName name="IQ_PERCENT_CHANGE_EST_EBITDA_3MONTHS_REUT" hidden="1">"c3914"</definedName>
    <definedName name="IQ_PERCENT_CHANGE_EST_EBITDA_6MONTHS" hidden="1">"c1802"</definedName>
    <definedName name="IQ_PERCENT_CHANGE_EST_EBITDA_6MONTHS_CIQ" hidden="1">"c3746"</definedName>
    <definedName name="IQ_PERCENT_CHANGE_EST_EBITDA_6MONTHS_REUT" hidden="1">"c3915"</definedName>
    <definedName name="IQ_PERCENT_CHANGE_EST_EBITDA_9MONTHS" hidden="1">"c1803"</definedName>
    <definedName name="IQ_PERCENT_CHANGE_EST_EBITDA_9MONTHS_CIQ" hidden="1">"c3747"</definedName>
    <definedName name="IQ_PERCENT_CHANGE_EST_EBITDA_9MONTHS_REUT" hidden="1">"c3916"</definedName>
    <definedName name="IQ_PERCENT_CHANGE_EST_EBITDA_DAY" hidden="1">"c1798"</definedName>
    <definedName name="IQ_PERCENT_CHANGE_EST_EBITDA_DAY_CIQ" hidden="1">"c3743"</definedName>
    <definedName name="IQ_PERCENT_CHANGE_EST_EBITDA_DAY_REUT" hidden="1">"c3912"</definedName>
    <definedName name="IQ_PERCENT_CHANGE_EST_EBITDA_MONTH" hidden="1">"c1800"</definedName>
    <definedName name="IQ_PERCENT_CHANGE_EST_EBITDA_MONTH_CIQ" hidden="1">"c3744"</definedName>
    <definedName name="IQ_PERCENT_CHANGE_EST_EBITDA_MONTH_REUT" hidden="1">"c3913"</definedName>
    <definedName name="IQ_PERCENT_CHANGE_EST_EBITDA_WEEK" hidden="1">"c1799"</definedName>
    <definedName name="IQ_PERCENT_CHANGE_EST_EBITDA_WEEK_CIQ" hidden="1">"c3792"</definedName>
    <definedName name="IQ_PERCENT_CHANGE_EST_EBITDA_WEEK_REUT" hidden="1">"c3961"</definedName>
    <definedName name="IQ_PERCENT_CHANGE_EST_EPS_12MONTHS" hidden="1">"c1788"</definedName>
    <definedName name="IQ_PERCENT_CHANGE_EST_EPS_12MONTHS_CIQ" hidden="1">"c3733"</definedName>
    <definedName name="IQ_PERCENT_CHANGE_EST_EPS_12MONTHS_REUT" hidden="1">"c3902"</definedName>
    <definedName name="IQ_PERCENT_CHANGE_EST_EPS_18MONTHS" hidden="1">"c1789"</definedName>
    <definedName name="IQ_PERCENT_CHANGE_EST_EPS_18MONTHS_CIQ" hidden="1">"c3734"</definedName>
    <definedName name="IQ_PERCENT_CHANGE_EST_EPS_18MONTHS_REUT" hidden="1">"c3903"</definedName>
    <definedName name="IQ_PERCENT_CHANGE_EST_EPS_3MONTHS" hidden="1">"c1785"</definedName>
    <definedName name="IQ_PERCENT_CHANGE_EST_EPS_3MONTHS_CIQ" hidden="1">"c3730"</definedName>
    <definedName name="IQ_PERCENT_CHANGE_EST_EPS_3MONTHS_REUT" hidden="1">"c3899"</definedName>
    <definedName name="IQ_PERCENT_CHANGE_EST_EPS_6MONTHS" hidden="1">"c1786"</definedName>
    <definedName name="IQ_PERCENT_CHANGE_EST_EPS_6MONTHS_CIQ" hidden="1">"c3731"</definedName>
    <definedName name="IQ_PERCENT_CHANGE_EST_EPS_6MONTHS_REUT" hidden="1">"c3900"</definedName>
    <definedName name="IQ_PERCENT_CHANGE_EST_EPS_9MONTHS" hidden="1">"c1787"</definedName>
    <definedName name="IQ_PERCENT_CHANGE_EST_EPS_9MONTHS_CIQ" hidden="1">"c3732"</definedName>
    <definedName name="IQ_PERCENT_CHANGE_EST_EPS_9MONTHS_REUT" hidden="1">"c3901"</definedName>
    <definedName name="IQ_PERCENT_CHANGE_EST_EPS_DAY" hidden="1">"c1782"</definedName>
    <definedName name="IQ_PERCENT_CHANGE_EST_EPS_DAY_CIQ" hidden="1">"c3727"</definedName>
    <definedName name="IQ_PERCENT_CHANGE_EST_EPS_DAY_REUT" hidden="1">"c3896"</definedName>
    <definedName name="IQ_PERCENT_CHANGE_EST_EPS_MONTH" hidden="1">"c1784"</definedName>
    <definedName name="IQ_PERCENT_CHANGE_EST_EPS_MONTH_CIQ" hidden="1">"c3729"</definedName>
    <definedName name="IQ_PERCENT_CHANGE_EST_EPS_MONTH_REUT" hidden="1">"c3898"</definedName>
    <definedName name="IQ_PERCENT_CHANGE_EST_EPS_WEEK" hidden="1">"c1783"</definedName>
    <definedName name="IQ_PERCENT_CHANGE_EST_EPS_WEEK_CIQ" hidden="1">"c3728"</definedName>
    <definedName name="IQ_PERCENT_CHANGE_EST_EPS_WEEK_REUT" hidden="1">"c3897"</definedName>
    <definedName name="IQ_PERCENT_CHANGE_EST_FFO_12MONTHS" hidden="1">"c1828"</definedName>
    <definedName name="IQ_PERCENT_CHANGE_EST_FFO_12MONTHS_CIQ" hidden="1">"c3769"</definedName>
    <definedName name="IQ_PERCENT_CHANGE_EST_FFO_12MONTHS_REUT" hidden="1">"c3938"</definedName>
    <definedName name="IQ_PERCENT_CHANGE_EST_FFO_18MONTHS" hidden="1">"c1829"</definedName>
    <definedName name="IQ_PERCENT_CHANGE_EST_FFO_18MONTHS_CIQ" hidden="1">"c3770"</definedName>
    <definedName name="IQ_PERCENT_CHANGE_EST_FFO_18MONTHS_REUT" hidden="1">"c3939"</definedName>
    <definedName name="IQ_PERCENT_CHANGE_EST_FFO_3MONTHS" hidden="1">"c1825"</definedName>
    <definedName name="IQ_PERCENT_CHANGE_EST_FFO_3MONTHS_CIQ" hidden="1">"c3766"</definedName>
    <definedName name="IQ_PERCENT_CHANGE_EST_FFO_3MONTHS_REUT" hidden="1">"c3935"</definedName>
    <definedName name="IQ_PERCENT_CHANGE_EST_FFO_6MONTHS" hidden="1">"c1826"</definedName>
    <definedName name="IQ_PERCENT_CHANGE_EST_FFO_6MONTHS_CIQ" hidden="1">"c3767"</definedName>
    <definedName name="IQ_PERCENT_CHANGE_EST_FFO_6MONTHS_REUT" hidden="1">"c3936"</definedName>
    <definedName name="IQ_PERCENT_CHANGE_EST_FFO_9MONTHS" hidden="1">"c1827"</definedName>
    <definedName name="IQ_PERCENT_CHANGE_EST_FFO_9MONTHS_CIQ" hidden="1">"c3768"</definedName>
    <definedName name="IQ_PERCENT_CHANGE_EST_FFO_9MONTHS_REUT" hidden="1">"c3937"</definedName>
    <definedName name="IQ_PERCENT_CHANGE_EST_FFO_DAY" hidden="1">"c1822"</definedName>
    <definedName name="IQ_PERCENT_CHANGE_EST_FFO_DAY_CIQ" hidden="1">"c3764"</definedName>
    <definedName name="IQ_PERCENT_CHANGE_EST_FFO_DAY_REUT" hidden="1">"c3933"</definedName>
    <definedName name="IQ_PERCENT_CHANGE_EST_FFO_MONTH" hidden="1">"c1824"</definedName>
    <definedName name="IQ_PERCENT_CHANGE_EST_FFO_MONTH_CIQ" hidden="1">"c3765"</definedName>
    <definedName name="IQ_PERCENT_CHANGE_EST_FFO_MONTH_REUT" hidden="1">"c3934"</definedName>
    <definedName name="IQ_PERCENT_CHANGE_EST_FFO_WEEK" hidden="1">"c1823"</definedName>
    <definedName name="IQ_PERCENT_CHANGE_EST_FFO_WEEK_CIQ" hidden="1">"c3795"</definedName>
    <definedName name="IQ_PERCENT_CHANGE_EST_FFO_WEEK_REUT" hidden="1">"c3964"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CIQ" hidden="1">"c3780"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CIQ" hidden="1">"c3781"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CIQ" hidden="1">"c3782"</definedName>
    <definedName name="IQ_PERCENT_CHANGE_EST_PRICE_TARGET_9MONTHS_REUT" hidden="1">"c3951"</definedName>
    <definedName name="IQ_PERCENT_CHANGE_EST_PRICE_TARGET_DAY" hidden="1">"c1838"</definedName>
    <definedName name="IQ_PERCENT_CHANGE_EST_PRICE_TARGET_DAY_CIQ" hidden="1">"c3778"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CIQ" hidden="1">"c3779"</definedName>
    <definedName name="IQ_PERCENT_CHANGE_EST_PRICE_TARGET_MONTH_REUT" hidden="1">"c3948"</definedName>
    <definedName name="IQ_PERCENT_CHANGE_EST_PRICE_TARGET_WEEK" hidden="1">"c1839"</definedName>
    <definedName name="IQ_PERCENT_CHANGE_EST_PRICE_TARGET_WEEK_CIQ" hidden="1">"c3798"</definedName>
    <definedName name="IQ_PERCENT_CHANGE_EST_PRICE_TARGET_WEEK_REUT" hidden="1">"c3967"</definedName>
    <definedName name="IQ_PERCENT_CHANGE_EST_RECO_12MONTHS" hidden="1">"c1836"</definedName>
    <definedName name="IQ_PERCENT_CHANGE_EST_RECO_12MONTHS_CIQ" hidden="1">"c3776"</definedName>
    <definedName name="IQ_PERCENT_CHANGE_EST_RECO_12MONTHS_REUT" hidden="1">"c3945"</definedName>
    <definedName name="IQ_PERCENT_CHANGE_EST_RECO_18MONTHS" hidden="1">"c1837"</definedName>
    <definedName name="IQ_PERCENT_CHANGE_EST_RECO_18MONTHS_CIQ" hidden="1">"c3777"</definedName>
    <definedName name="IQ_PERCENT_CHANGE_EST_RECO_18MONTHS_REUT" hidden="1">"c3946"</definedName>
    <definedName name="IQ_PERCENT_CHANGE_EST_RECO_3MONTHS" hidden="1">"c1833"</definedName>
    <definedName name="IQ_PERCENT_CHANGE_EST_RECO_3MONTHS_CIQ" hidden="1">"c3773"</definedName>
    <definedName name="IQ_PERCENT_CHANGE_EST_RECO_3MONTHS_REUT" hidden="1">"c3942"</definedName>
    <definedName name="IQ_PERCENT_CHANGE_EST_RECO_6MONTHS" hidden="1">"c1834"</definedName>
    <definedName name="IQ_PERCENT_CHANGE_EST_RECO_6MONTHS_CIQ" hidden="1">"c3774"</definedName>
    <definedName name="IQ_PERCENT_CHANGE_EST_RECO_6MONTHS_REUT" hidden="1">"c3943"</definedName>
    <definedName name="IQ_PERCENT_CHANGE_EST_RECO_9MONTHS" hidden="1">"c1835"</definedName>
    <definedName name="IQ_PERCENT_CHANGE_EST_RECO_9MONTHS_CIQ" hidden="1">"c3775"</definedName>
    <definedName name="IQ_PERCENT_CHANGE_EST_RECO_9MONTHS_REUT" hidden="1">"c3944"</definedName>
    <definedName name="IQ_PERCENT_CHANGE_EST_RECO_DAY" hidden="1">"c1830"</definedName>
    <definedName name="IQ_PERCENT_CHANGE_EST_RECO_DAY_CIQ" hidden="1">"c3771"</definedName>
    <definedName name="IQ_PERCENT_CHANGE_EST_RECO_DAY_REUT" hidden="1">"c3940"</definedName>
    <definedName name="IQ_PERCENT_CHANGE_EST_RECO_MONTH" hidden="1">"c1832"</definedName>
    <definedName name="IQ_PERCENT_CHANGE_EST_RECO_MONTH_CIQ" hidden="1">"c3772"</definedName>
    <definedName name="IQ_PERCENT_CHANGE_EST_RECO_MONTH_REUT" hidden="1">"c3941"</definedName>
    <definedName name="IQ_PERCENT_CHANGE_EST_RECO_WEEK" hidden="1">"c1831"</definedName>
    <definedName name="IQ_PERCENT_CHANGE_EST_RECO_WEEK_CIQ" hidden="1">"c3796"</definedName>
    <definedName name="IQ_PERCENT_CHANGE_EST_RECO_WEEK_REUT" hidden="1">"c3965"</definedName>
    <definedName name="IQ_PERCENT_CHANGE_EST_REV_12MONTHS" hidden="1">"c1796"</definedName>
    <definedName name="IQ_PERCENT_CHANGE_EST_REV_12MONTHS_CIQ" hidden="1">"c3741"</definedName>
    <definedName name="IQ_PERCENT_CHANGE_EST_REV_12MONTHS_REUT" hidden="1">"c3910"</definedName>
    <definedName name="IQ_PERCENT_CHANGE_EST_REV_18MONTHS" hidden="1">"c1797"</definedName>
    <definedName name="IQ_PERCENT_CHANGE_EST_REV_18MONTHS_CIQ" hidden="1">"c3742"</definedName>
    <definedName name="IQ_PERCENT_CHANGE_EST_REV_18MONTHS_REUT" hidden="1">"c3911"</definedName>
    <definedName name="IQ_PERCENT_CHANGE_EST_REV_3MONTHS" hidden="1">"c1793"</definedName>
    <definedName name="IQ_PERCENT_CHANGE_EST_REV_3MONTHS_CIQ" hidden="1">"c3738"</definedName>
    <definedName name="IQ_PERCENT_CHANGE_EST_REV_3MONTHS_REUT" hidden="1">"c3907"</definedName>
    <definedName name="IQ_PERCENT_CHANGE_EST_REV_6MONTHS" hidden="1">"c1794"</definedName>
    <definedName name="IQ_PERCENT_CHANGE_EST_REV_6MONTHS_CIQ" hidden="1">"c3739"</definedName>
    <definedName name="IQ_PERCENT_CHANGE_EST_REV_6MONTHS_REUT" hidden="1">"c3908"</definedName>
    <definedName name="IQ_PERCENT_CHANGE_EST_REV_9MONTHS" hidden="1">"c1795"</definedName>
    <definedName name="IQ_PERCENT_CHANGE_EST_REV_9MONTHS_CIQ" hidden="1">"c3740"</definedName>
    <definedName name="IQ_PERCENT_CHANGE_EST_REV_9MONTHS_REUT" hidden="1">"c3909"</definedName>
    <definedName name="IQ_PERCENT_CHANGE_EST_REV_DAY" hidden="1">"c1790"</definedName>
    <definedName name="IQ_PERCENT_CHANGE_EST_REV_DAY_CIQ" hidden="1">"c3735"</definedName>
    <definedName name="IQ_PERCENT_CHANGE_EST_REV_DAY_REUT" hidden="1">"c3904"</definedName>
    <definedName name="IQ_PERCENT_CHANGE_EST_REV_MONTH" hidden="1">"c1792"</definedName>
    <definedName name="IQ_PERCENT_CHANGE_EST_REV_MONTH_CIQ" hidden="1">"c3737"</definedName>
    <definedName name="IQ_PERCENT_CHANGE_EST_REV_MONTH_REUT" hidden="1">"c3906"</definedName>
    <definedName name="IQ_PERCENT_CHANGE_EST_REV_WEEK" hidden="1">"c1791"</definedName>
    <definedName name="IQ_PERCENT_CHANGE_EST_REV_WEEK_CIQ" hidden="1">"c3736"</definedName>
    <definedName name="IQ_PERCENT_CHANGE_EST_REV_WEEK_REUT" hidden="1">"c3905"</definedName>
    <definedName name="IQ_PERCENT_INSURED_FDIC" hidden="1">"c6374"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CIQ" hidden="1">"c3799"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CIQ" hidden="1">"c5064"</definedName>
    <definedName name="IQ_PRE_TAX_ACT_OR_EST_REUT" hidden="1">"c5467"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CIQ" hidden="1">"c4688"</definedName>
    <definedName name="IQ_PRETAX_GW_INC_EST_REUT" hidden="1">"c5354"</definedName>
    <definedName name="IQ_PRETAX_GW_INC_HIGH_EST" hidden="1">"c1704"</definedName>
    <definedName name="IQ_PRETAX_GW_INC_HIGH_EST_CIQ" hidden="1">"c4690"</definedName>
    <definedName name="IQ_PRETAX_GW_INC_HIGH_EST_REUT" hidden="1">"c5356"</definedName>
    <definedName name="IQ_PRETAX_GW_INC_LOW_EST" hidden="1">"c1705"</definedName>
    <definedName name="IQ_PRETAX_GW_INC_LOW_EST_CIQ" hidden="1">"c4691"</definedName>
    <definedName name="IQ_PRETAX_GW_INC_LOW_EST_REUT" hidden="1">"c5357"</definedName>
    <definedName name="IQ_PRETAX_GW_INC_MEDIAN_EST" hidden="1">"c1703"</definedName>
    <definedName name="IQ_PRETAX_GW_INC_MEDIAN_EST_CIQ" hidden="1">"c4689"</definedName>
    <definedName name="IQ_PRETAX_GW_INC_MEDIAN_EST_REUT" hidden="1">"c5355"</definedName>
    <definedName name="IQ_PRETAX_GW_INC_NUM_EST" hidden="1">"c1706"</definedName>
    <definedName name="IQ_PRETAX_GW_INC_NUM_EST_CIQ" hidden="1">"c4692"</definedName>
    <definedName name="IQ_PRETAX_GW_INC_NUM_EST_REUT" hidden="1">"c5358"</definedName>
    <definedName name="IQ_PRETAX_GW_INC_STDDEV_EST" hidden="1">"c1707"</definedName>
    <definedName name="IQ_PRETAX_GW_INC_STDDEV_EST_CIQ" hidden="1">"c4693"</definedName>
    <definedName name="IQ_PRETAX_GW_INC_STDDEV_EST_REUT" hidden="1">"c5359"</definedName>
    <definedName name="IQ_PRETAX_INC_EST" hidden="1">"c1695"</definedName>
    <definedName name="IQ_PRETAX_INC_EST_CIQ" hidden="1">"c4681"</definedName>
    <definedName name="IQ_PRETAX_INC_EST_REUT" hidden="1">"c5347"</definedName>
    <definedName name="IQ_PRETAX_INC_HIGH_EST" hidden="1">"c1697"</definedName>
    <definedName name="IQ_PRETAX_INC_HIGH_EST_CIQ" hidden="1">"c4683"</definedName>
    <definedName name="IQ_PRETAX_INC_HIGH_EST_REUT" hidden="1">"c5349"</definedName>
    <definedName name="IQ_PRETAX_INC_LOW_EST" hidden="1">"c1698"</definedName>
    <definedName name="IQ_PRETAX_INC_LOW_EST_CIQ" hidden="1">"c4684"</definedName>
    <definedName name="IQ_PRETAX_INC_LOW_EST_REUT" hidden="1">"c5350"</definedName>
    <definedName name="IQ_PRETAX_INC_MEDIAN_EST" hidden="1">"c1696"</definedName>
    <definedName name="IQ_PRETAX_INC_MEDIAN_EST_CIQ" hidden="1">"c4682"</definedName>
    <definedName name="IQ_PRETAX_INC_MEDIAN_EST_REUT" hidden="1">"c5348"</definedName>
    <definedName name="IQ_PRETAX_INC_NUM_EST" hidden="1">"c1699"</definedName>
    <definedName name="IQ_PRETAX_INC_NUM_EST_CIQ" hidden="1">"c4685"</definedName>
    <definedName name="IQ_PRETAX_INC_NUM_EST_REUT" hidden="1">"c5351"</definedName>
    <definedName name="IQ_PRETAX_INC_STDDEV_EST" hidden="1">"c1700"</definedName>
    <definedName name="IQ_PRETAX_INC_STDDEV_EST_CIQ" hidden="1">"c4686"</definedName>
    <definedName name="IQ_PRETAX_INC_STDDEV_EST_REUT" hidden="1">"c5352"</definedName>
    <definedName name="IQ_PRETAX_REPORT_INC_EST" hidden="1">"c1709"</definedName>
    <definedName name="IQ_PRETAX_REPORT_INC_EST_CIQ" hidden="1">"c4695"</definedName>
    <definedName name="IQ_PRETAX_REPORT_INC_EST_REUT" hidden="1">"c5361"</definedName>
    <definedName name="IQ_PRETAX_REPORT_INC_HIGH_EST" hidden="1">"c1711"</definedName>
    <definedName name="IQ_PRETAX_REPORT_INC_HIGH_EST_CIQ" hidden="1">"c4697"</definedName>
    <definedName name="IQ_PRETAX_REPORT_INC_HIGH_EST_REUT" hidden="1">"c5363"</definedName>
    <definedName name="IQ_PRETAX_REPORT_INC_LOW_EST" hidden="1">"c1712"</definedName>
    <definedName name="IQ_PRETAX_REPORT_INC_LOW_EST_CIQ" hidden="1">"c4698"</definedName>
    <definedName name="IQ_PRETAX_REPORT_INC_LOW_EST_REUT" hidden="1">"c5364"</definedName>
    <definedName name="IQ_PRETAX_REPORT_INC_MEDIAN_EST" hidden="1">"c1710"</definedName>
    <definedName name="IQ_PRETAX_REPORT_INC_MEDIAN_EST_CIQ" hidden="1">"c4696"</definedName>
    <definedName name="IQ_PRETAX_REPORT_INC_MEDIAN_EST_REUT" hidden="1">"c5362"</definedName>
    <definedName name="IQ_PRETAX_REPORT_INC_NUM_EST" hidden="1">"c1713"</definedName>
    <definedName name="IQ_PRETAX_REPORT_INC_NUM_EST_CIQ" hidden="1">"c4699"</definedName>
    <definedName name="IQ_PRETAX_REPORT_INC_NUM_EST_REUT" hidden="1">"c5365"</definedName>
    <definedName name="IQ_PRETAX_REPORT_INC_STDDEV_EST" hidden="1">"c1714"</definedName>
    <definedName name="IQ_PRETAX_REPORT_INC_STDDEV_EST_CIQ" hidden="1">"c4700"</definedName>
    <definedName name="IQ_PRETAX_REPORT_INC_STDDEV_EST_REUT" hidden="1">"c5366"</definedName>
    <definedName name="IQ_PRETAX_RETURN_ASSETS_FDIC" hidden="1">"c6731"</definedName>
    <definedName name="IQ_PRICE_CFPS_FWD" hidden="1">"c2237"</definedName>
    <definedName name="IQ_PRICE_CFPS_FWD_CIQ" hidden="1">"c4046"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CIQ" hidden="1">"c3613"</definedName>
    <definedName name="IQ_PRICE_TARGET_REUT" hidden="1">"c3631"</definedName>
    <definedName name="IQ_PRICE_VOLATILITY_EST" hidden="1">"c4492"</definedName>
    <definedName name="IQ_PRICE_VOLATILITY_EST_CIQ" hidden="1">"c5030"</definedName>
    <definedName name="IQ_PRICE_VOLATILITY_HIGH" hidden="1">"c4493"</definedName>
    <definedName name="IQ_PRICE_VOLATILITY_HIGH_CIQ" hidden="1">"c5031"</definedName>
    <definedName name="IQ_PRICE_VOLATILITY_LOW" hidden="1">"c4494"</definedName>
    <definedName name="IQ_PRICE_VOLATILITY_LOW_CIQ" hidden="1">"c5032"</definedName>
    <definedName name="IQ_PRICE_VOLATILITY_MEDIAN" hidden="1">"c4495"</definedName>
    <definedName name="IQ_PRICE_VOLATILITY_MEDIAN_CIQ" hidden="1">"c5033"</definedName>
    <definedName name="IQ_PRICE_VOLATILITY_NUM" hidden="1">"c4496"</definedName>
    <definedName name="IQ_PRICE_VOLATILITY_NUM_CIQ" hidden="1">"c5034"</definedName>
    <definedName name="IQ_PRICE_VOLATILITY_STDDEV" hidden="1">"c4497"</definedName>
    <definedName name="IQ_PRICE_VOLATILITY_STDDEV_CIQ" hidden="1">"c5035"</definedName>
    <definedName name="IQ_PRICEDATE" hidden="1">"c1069"</definedName>
    <definedName name="IQ_PRICING_DATE" hidden="1">"c1613"</definedName>
    <definedName name="IQ_PRIMARY_EPS_TYPE" hidden="1">"c4498"</definedName>
    <definedName name="IQ_PRIMARY_EPS_TYPE_CIQ" hidden="1">"c5036"</definedName>
    <definedName name="IQ_PRIMARY_EPS_TYPE_REUT" hidden="1">"c5481"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EST" hidden="1">"c4499"</definedName>
    <definedName name="IQ_RECURRING_PROFIT_EST_CIQ" hidden="1">"c5037"</definedName>
    <definedName name="IQ_RECURRING_PROFIT_GUIDANCE" hidden="1">"c4500"</definedName>
    <definedName name="IQ_RECURRING_PROFIT_GUIDANCE_CIQ" hidden="1">"c5038"</definedName>
    <definedName name="IQ_RECURRING_PROFIT_HIGH_EST" hidden="1">"c4501"</definedName>
    <definedName name="IQ_RECURRING_PROFIT_HIGH_EST_CIQ" hidden="1">"c5039"</definedName>
    <definedName name="IQ_RECURRING_PROFIT_HIGH_GUIDANCE" hidden="1">"c4179"</definedName>
    <definedName name="IQ_RECURRING_PROFIT_HIGH_GUIDANCE_CIQ" hidden="1">"c4591"</definedName>
    <definedName name="IQ_RECURRING_PROFIT_LOW_EST" hidden="1">"c4502"</definedName>
    <definedName name="IQ_RECURRING_PROFIT_LOW_EST_CIQ" hidden="1">"c5040"</definedName>
    <definedName name="IQ_RECURRING_PROFIT_LOW_GUIDANCE" hidden="1">"c4219"</definedName>
    <definedName name="IQ_RECURRING_PROFIT_LOW_GUIDANCE_CIQ" hidden="1">"c4631"</definedName>
    <definedName name="IQ_RECURRING_PROFIT_MEDIAN_EST" hidden="1">"c4503"</definedName>
    <definedName name="IQ_RECURRING_PROFIT_MEDIAN_EST_CIQ" hidden="1">"c5041"</definedName>
    <definedName name="IQ_RECURRING_PROFIT_NUM_EST" hidden="1">"c4504"</definedName>
    <definedName name="IQ_RECURRING_PROFIT_NUM_EST_CIQ" hidden="1">"c5042"</definedName>
    <definedName name="IQ_RECURRING_PROFIT_SHARE_ACT_OR_EST" hidden="1">"c4508"</definedName>
    <definedName name="IQ_RECURRING_PROFIT_SHARE_ACT_OR_EST_CIQ" hidden="1">"c5046"</definedName>
    <definedName name="IQ_RECURRING_PROFIT_SHARE_EST" hidden="1">"c4506"</definedName>
    <definedName name="IQ_RECURRING_PROFIT_SHARE_EST_CIQ" hidden="1">"c5044"</definedName>
    <definedName name="IQ_RECURRING_PROFIT_SHARE_GUIDANCE" hidden="1">"c4509"</definedName>
    <definedName name="IQ_RECURRING_PROFIT_SHARE_GUIDANCE_CIQ" hidden="1">"c5047"</definedName>
    <definedName name="IQ_RECURRING_PROFIT_SHARE_HIGH_EST" hidden="1">"c4510"</definedName>
    <definedName name="IQ_RECURRING_PROFIT_SHARE_HIGH_EST_CIQ" hidden="1">"c5048"</definedName>
    <definedName name="IQ_RECURRING_PROFIT_SHARE_HIGH_GUIDANCE" hidden="1">"c4200"</definedName>
    <definedName name="IQ_RECURRING_PROFIT_SHARE_HIGH_GUIDANCE_CIQ" hidden="1">"c4612"</definedName>
    <definedName name="IQ_RECURRING_PROFIT_SHARE_LOW_EST" hidden="1">"c4511"</definedName>
    <definedName name="IQ_RECURRING_PROFIT_SHARE_LOW_EST_CIQ" hidden="1">"c5049"</definedName>
    <definedName name="IQ_RECURRING_PROFIT_SHARE_LOW_GUIDANCE" hidden="1">"c4240"</definedName>
    <definedName name="IQ_RECURRING_PROFIT_SHARE_LOW_GUIDANCE_CIQ" hidden="1">"c4652"</definedName>
    <definedName name="IQ_RECURRING_PROFIT_SHARE_MEDIAN_EST" hidden="1">"c4512"</definedName>
    <definedName name="IQ_RECURRING_PROFIT_SHARE_MEDIAN_EST_CIQ" hidden="1">"c5050"</definedName>
    <definedName name="IQ_RECURRING_PROFIT_SHARE_NUM_EST" hidden="1">"c4513"</definedName>
    <definedName name="IQ_RECURRING_PROFIT_SHARE_NUM_EST_CIQ" hidden="1">"c5051"</definedName>
    <definedName name="IQ_RECURRING_PROFIT_SHARE_STDDEV_EST" hidden="1">"c4514"</definedName>
    <definedName name="IQ_RECURRING_PROFIT_SHARE_STDDEV_EST_CIQ" hidden="1">"c5052"</definedName>
    <definedName name="IQ_RECURRING_PROFIT_STDDEV_EST" hidden="1">"c4516"</definedName>
    <definedName name="IQ_RECURRING_PROFIT_STDDEV_EST_CIQ" hidden="1">"c5054"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CIQ" hidden="1">"c3828"</definedName>
    <definedName name="IQ_RETURN_ASSETS_EST_REUT" hidden="1">"c3990"</definedName>
    <definedName name="IQ_RETURN_ASSETS_FDIC" hidden="1">"c6730"</definedName>
    <definedName name="IQ_RETURN_ASSETS_FS" hidden="1">"c1116"</definedName>
    <definedName name="IQ_RETURN_ASSETS_GUIDANCE" hidden="1">"c4517"</definedName>
    <definedName name="IQ_RETURN_ASSETS_GUIDANCE_CIQ" hidden="1">"c5055"</definedName>
    <definedName name="IQ_RETURN_ASSETS_HIGH_EST" hidden="1">"c3530"</definedName>
    <definedName name="IQ_RETURN_ASSETS_HIGH_EST_CIQ" hidden="1">"c3830"</definedName>
    <definedName name="IQ_RETURN_ASSETS_HIGH_EST_REUT" hidden="1">"c3992"</definedName>
    <definedName name="IQ_RETURN_ASSETS_HIGH_GUIDANCE" hidden="1">"c4183"</definedName>
    <definedName name="IQ_RETURN_ASSETS_HIGH_GUIDANCE_CIQ" hidden="1">"c4595"</definedName>
    <definedName name="IQ_RETURN_ASSETS_LOW_EST" hidden="1">"c3531"</definedName>
    <definedName name="IQ_RETURN_ASSETS_LOW_EST_CIQ" hidden="1">"c3831"</definedName>
    <definedName name="IQ_RETURN_ASSETS_LOW_EST_REUT" hidden="1">"c3993"</definedName>
    <definedName name="IQ_RETURN_ASSETS_LOW_GUIDANCE" hidden="1">"c4223"</definedName>
    <definedName name="IQ_RETURN_ASSETS_LOW_GUIDANCE_CIQ" hidden="1">"c4635"</definedName>
    <definedName name="IQ_RETURN_ASSETS_MEDIAN_EST" hidden="1">"c3532"</definedName>
    <definedName name="IQ_RETURN_ASSETS_MEDIAN_EST_CIQ" hidden="1">"c3829"</definedName>
    <definedName name="IQ_RETURN_ASSETS_MEDIAN_EST_REUT" hidden="1">"c3991"</definedName>
    <definedName name="IQ_RETURN_ASSETS_NUM_EST" hidden="1">"c3527"</definedName>
    <definedName name="IQ_RETURN_ASSETS_NUM_EST_CIQ" hidden="1">"c3832"</definedName>
    <definedName name="IQ_RETURN_ASSETS_NUM_EST_REUT" hidden="1">"c3994"</definedName>
    <definedName name="IQ_RETURN_ASSETS_STDDEV_EST" hidden="1">"c3528"</definedName>
    <definedName name="IQ_RETURN_ASSETS_STDDEV_EST_CIQ" hidden="1">"c3833"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CIQ" hidden="1">"c3821"</definedName>
    <definedName name="IQ_RETURN_EQUITY_EST_REUT" hidden="1">"c3983"</definedName>
    <definedName name="IQ_RETURN_EQUITY_FDIC" hidden="1">"c6732"</definedName>
    <definedName name="IQ_RETURN_EQUITY_FS" hidden="1">"c1121"</definedName>
    <definedName name="IQ_RETURN_EQUITY_GUIDANCE" hidden="1">"c4518"</definedName>
    <definedName name="IQ_RETURN_EQUITY_GUIDANCE_CIQ" hidden="1">"c5056"</definedName>
    <definedName name="IQ_RETURN_EQUITY_HIGH_EST" hidden="1">"c3536"</definedName>
    <definedName name="IQ_RETURN_EQUITY_HIGH_EST_CIQ" hidden="1">"c3823"</definedName>
    <definedName name="IQ_RETURN_EQUITY_HIGH_EST_REUT" hidden="1">"c3985"</definedName>
    <definedName name="IQ_RETURN_EQUITY_HIGH_GUIDANCE" hidden="1">"c4182"</definedName>
    <definedName name="IQ_RETURN_EQUITY_HIGH_GUIDANCE_CIQ" hidden="1">"c4594"</definedName>
    <definedName name="IQ_RETURN_EQUITY_LOW_EST" hidden="1">"c3537"</definedName>
    <definedName name="IQ_RETURN_EQUITY_LOW_EST_CIQ" hidden="1">"c3824"</definedName>
    <definedName name="IQ_RETURN_EQUITY_LOW_EST_REUT" hidden="1">"c3986"</definedName>
    <definedName name="IQ_RETURN_EQUITY_LOW_GUIDANCE" hidden="1">"c4222"</definedName>
    <definedName name="IQ_RETURN_EQUITY_LOW_GUIDANCE_CIQ" hidden="1">"c4634"</definedName>
    <definedName name="IQ_RETURN_EQUITY_MEDIAN_EST" hidden="1">"c3538"</definedName>
    <definedName name="IQ_RETURN_EQUITY_MEDIAN_EST_CIQ" hidden="1">"c3822"</definedName>
    <definedName name="IQ_RETURN_EQUITY_MEDIAN_EST_REUT" hidden="1">"c3984"</definedName>
    <definedName name="IQ_RETURN_EQUITY_NUM_EST" hidden="1">"c3533"</definedName>
    <definedName name="IQ_RETURN_EQUITY_NUM_EST_CIQ" hidden="1">"c3825"</definedName>
    <definedName name="IQ_RETURN_EQUITY_NUM_EST_REUT" hidden="1">"c3987"</definedName>
    <definedName name="IQ_RETURN_EQUITY_STDDEV_EST" hidden="1">"c3534"</definedName>
    <definedName name="IQ_RETURN_EQUITY_STDDEV_EST_CIQ" hidden="1">"c3826"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ACT_OR_EST_CIQ" hidden="1">"c5059"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CIQ" hidden="1">"c3616"</definedName>
    <definedName name="IQ_REVENUE_EST_REUT" hidden="1">"c3634"</definedName>
    <definedName name="IQ_REVENUE_GUIDANCE" hidden="1">"c4519"</definedName>
    <definedName name="IQ_REVENUE_GUIDANCE_CIQ" hidden="1">"c5057"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HIGH_GUIDANCE" hidden="1">"c4169"</definedName>
    <definedName name="IQ_REVENUE_HIGH_GUIDANCE_CIQ" hidden="1">"c4581"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LOW_GUIDANCE" hidden="1">"c4209"</definedName>
    <definedName name="IQ_REVENUE_LOW_GUIDANCE_CIQ" hidden="1">"c4621"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ISION_DATE_" hidden="1">39764.6724421296</definedName>
    <definedName name="IQ_RISK_ADJ_BANK_ASSETS" hidden="1">"c2670"</definedName>
    <definedName name="IQ_RISK_WEIGHTED_ASSETS_FDIC" hidden="1">"c6370"</definedName>
    <definedName name="IQ_ROYALTY_REVENUE_COAL" hidden="1">"c15932"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_BANK" hidden="1">"c2637"</definedName>
    <definedName name="IQ_SP_BANK_ACTION" hidden="1">"c2636"</definedName>
    <definedName name="IQ_SP_BANK_DATE" hidden="1">"c2635"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EST_CIQ" hidden="1">"c5073"</definedName>
    <definedName name="IQ_STOCK_BASED_GA" hidden="1">"c2993"</definedName>
    <definedName name="IQ_STOCK_BASED_HIGH_EST" hidden="1">"c4521"</definedName>
    <definedName name="IQ_STOCK_BASED_HIGH_EST_CIQ" hidden="1">"c5074"</definedName>
    <definedName name="IQ_STOCK_BASED_LOW_EST" hidden="1">"c4522"</definedName>
    <definedName name="IQ_STOCK_BASED_LOW_EST_CIQ" hidden="1">"c5075"</definedName>
    <definedName name="IQ_STOCK_BASED_MEDIAN_EST" hidden="1">"c4523"</definedName>
    <definedName name="IQ_STOCK_BASED_MEDIAN_EST_CIQ" hidden="1">"c5076"</definedName>
    <definedName name="IQ_STOCK_BASED_NUM_EST" hidden="1">"c4524"</definedName>
    <definedName name="IQ_STOCK_BASED_NUM_EST_CIQ" hidden="1">"c5077"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STDDEV_EST_CIQ" hidden="1">"c5078"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CIQ" hidden="1">"c4047"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MPLOYEE_AVG" hidden="1">"c1225"</definedName>
    <definedName name="IQ_TEV_EST" hidden="1">"c4526"</definedName>
    <definedName name="IQ_TEV_EST_CIQ" hidden="1">"c5079"</definedName>
    <definedName name="IQ_TEV_HIGH_EST" hidden="1">"c4527"</definedName>
    <definedName name="IQ_TEV_HIGH_EST_CIQ" hidden="1">"c5080"</definedName>
    <definedName name="IQ_TEV_LOW_EST" hidden="1">"c4528"</definedName>
    <definedName name="IQ_TEV_LOW_EST_CIQ" hidden="1">"c5081"</definedName>
    <definedName name="IQ_TEV_MEDIAN_EST" hidden="1">"c4529"</definedName>
    <definedName name="IQ_TEV_MEDIAN_EST_CIQ" hidden="1">"c5082"</definedName>
    <definedName name="IQ_TEV_NUM_EST" hidden="1">"c4530"</definedName>
    <definedName name="IQ_TEV_NUM_EST_CIQ" hidden="1">"c5083"</definedName>
    <definedName name="IQ_TEV_STDDEV_EST" hidden="1">"c4531"</definedName>
    <definedName name="IQ_TEV_STDDEV_EST_CIQ" hidden="1">"c5084"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ST_CIQ" hidden="1">"c5085"</definedName>
    <definedName name="IQ_TOTAL_DEBT_EXCL_FIN" hidden="1">"c2937"</definedName>
    <definedName name="IQ_TOTAL_DEBT_GUIDANCE" hidden="1">"c4533"</definedName>
    <definedName name="IQ_TOTAL_DEBT_GUIDANCE_CIQ" hidden="1">"c5086"</definedName>
    <definedName name="IQ_TOTAL_DEBT_HIGH_EST" hidden="1">"c4534"</definedName>
    <definedName name="IQ_TOTAL_DEBT_HIGH_EST_CIQ" hidden="1">"c5087"</definedName>
    <definedName name="IQ_TOTAL_DEBT_HIGH_GUIDANCE" hidden="1">"c4196"</definedName>
    <definedName name="IQ_TOTAL_DEBT_HIGH_GUIDANCE_CIQ" hidden="1">"c4608"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EST_CIQ" hidden="1">"c5088"</definedName>
    <definedName name="IQ_TOTAL_DEBT_LOW_GUIDANCE" hidden="1">"c4236"</definedName>
    <definedName name="IQ_TOTAL_DEBT_LOW_GUIDANCE_CIQ" hidden="1">"c4648"</definedName>
    <definedName name="IQ_TOTAL_DEBT_MEDIAN_EST" hidden="1">"c4536"</definedName>
    <definedName name="IQ_TOTAL_DEBT_MEDIAN_EST_CIQ" hidden="1">"c5089"</definedName>
    <definedName name="IQ_TOTAL_DEBT_NUM_EST" hidden="1">"c4537"</definedName>
    <definedName name="IQ_TOTAL_DEBT_NUM_EST_CIQ" hidden="1">"c5090"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BT_STDDEV_EST" hidden="1">"c4538"</definedName>
    <definedName name="IQ_TOTAL_DEBT_STDDEV_EST_CIQ" hidden="1">"c5091"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F" localSheetId="1" hidden="1">{"CAPA",#N/A,FALSE,"CAPA"}</definedName>
    <definedName name="IRRF" localSheetId="2" hidden="1">{"CAPA",#N/A,FALSE,"CAPA"}</definedName>
    <definedName name="IRRF" hidden="1">{"CAPA",#N/A,FALSE,"CAPA"}</definedName>
    <definedName name="IsColHidden" hidden="1">FALSE</definedName>
    <definedName name="IsLTMColHidden" hidden="1">FALSE</definedName>
    <definedName name="iug" localSheetId="1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iug" localSheetId="2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iug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iuliu" localSheetId="1" hidden="1">{#N/A,#N/A,FALSE,"model"}</definedName>
    <definedName name="iuliu" localSheetId="2" hidden="1">{#N/A,#N/A,FALSE,"model"}</definedName>
    <definedName name="iuliu" hidden="1">{#N/A,#N/A,FALSE,"model"}</definedName>
    <definedName name="iyg" localSheetId="1" hidden="1">{"CONSOLIDADO",#N/A,FALSE,"COMENTARIOS"}</definedName>
    <definedName name="iyg" localSheetId="2" hidden="1">{"CONSOLIDADO",#N/A,FALSE,"COMENTARIOS"}</definedName>
    <definedName name="iyg" hidden="1">{"CONSOLIDADO",#N/A,FALSE,"COMENTARIOS"}</definedName>
    <definedName name="J" hidden="1">#REF!</definedName>
    <definedName name="JANEIRO2003" localSheetId="1" hidden="1">{#N/A,#N/A,TRUE,"Serviços"}</definedName>
    <definedName name="JANEIRO2003" localSheetId="2" hidden="1">{#N/A,#N/A,TRUE,"Serviços"}</definedName>
    <definedName name="JANEIRO2003" hidden="1">{#N/A,#N/A,TRUE,"Serviços"}</definedName>
    <definedName name="JANNN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JANNN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JANNN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jaöskldf" localSheetId="1" hidden="1">{#N/A,#N/A,FALSE,"YTD";#N/A,#N/A,FALSE,"MTD"}</definedName>
    <definedName name="jaöskldf" localSheetId="2" hidden="1">{#N/A,#N/A,FALSE,"YTD";#N/A,#N/A,FALSE,"MTD"}</definedName>
    <definedName name="jaöskldf" hidden="1">{#N/A,#N/A,FALSE,"YTD";#N/A,#N/A,FALSE,"MTD"}</definedName>
    <definedName name="jasfjasfjalfl" hidden="1">'[10]CONSSID12-96'!#REF!</definedName>
    <definedName name="jçj" localSheetId="1" hidden="1">{#N/A,#N/A,FALSE,"Relatórios";"Vendas e Custos",#N/A,FALSE,"Vendas e Custos";"Premissas",#N/A,FALSE,"Premissas";"Projeções",#N/A,FALSE,"Projeções";"Dolar",#N/A,FALSE,"Dolar";"Original",#N/A,FALSE,"Original e UFIR"}</definedName>
    <definedName name="jçj" localSheetId="2" hidden="1">{#N/A,#N/A,FALSE,"Relatórios";"Vendas e Custos",#N/A,FALSE,"Vendas e Custos";"Premissas",#N/A,FALSE,"Premissas";"Projeções",#N/A,FALSE,"Projeções";"Dolar",#N/A,FALSE,"Dolar";"Original",#N/A,FALSE,"Original e UFIR"}</definedName>
    <definedName name="jçj" hidden="1">{#N/A,#N/A,FALSE,"Relatórios";"Vendas e Custos",#N/A,FALSE,"Vendas e Custos";"Premissas",#N/A,FALSE,"Premissas";"Projeções",#N/A,FALSE,"Projeções";"Dolar",#N/A,FALSE,"Dolar";"Original",#N/A,FALSE,"Original e UFIR"}</definedName>
    <definedName name="jçl" localSheetId="1" hidden="1">{"'PXR_6500'!$A$1:$I$124"}</definedName>
    <definedName name="jçl" localSheetId="2" hidden="1">{"'PXR_6500'!$A$1:$I$124"}</definedName>
    <definedName name="jçl" hidden="1">{"'PXR_6500'!$A$1:$I$124"}</definedName>
    <definedName name="jdjdjd" localSheetId="1" hidden="1">{"desglose domestico unidades",#N/A,FALSE,"Margen";"desglose exportacion unidades",#N/A,FALSE,"Margen";"Desglose domestico ventas",#N/A,FALSE,"Margen";"desglose exportacion ventas",#N/A,FALSE,"Margen";"desglose domestico costo",#N/A,FALSE,"Margen";"desglose exportacion costo",#N/A,FALSE,"Margen";"desglose domestico margen",#N/A,FALSE,"Margen";"desglose exportacion margen",#N/A,FALSE,"Margen";"desglose domestico margen %",#N/A,FALSE,"Margen";"desglose exportacion margen %",#N/A,FALSE,"Margen";"Resumen unidades",#N/A,FALSE,"Margen";"resumen ventas",#N/A,FALSE,"Margen";"resumen costo",#N/A,FALSE,"Margen";"resumen margen",#N/A,FALSE,"Margen";"resumen margen %",#N/A,FALSE,"Margen";"desglose domestico precio",#N/A,FALSE,"Margen";"desglose exportacion precio",#N/A,FALSE,"Margen";"desglose dom costo unit",#N/A,FALSE,"Margen";"desglose exp costo unit",#N/A,FALSE,"Margen";"desglose dom precio dlls",#N/A,FALSE,"Margen";"desglose exp precio dlls",#N/A,FALSE,"Margen";"costo dom unit dlls",#N/A,FALSE,"Margen";"costo exp unit dlls",#N/A,FALSE,"Margen"}</definedName>
    <definedName name="jdjdjd" localSheetId="2" hidden="1">{"desglose domestico unidades",#N/A,FALSE,"Margen";"desglose exportacion unidades",#N/A,FALSE,"Margen";"Desglose domestico ventas",#N/A,FALSE,"Margen";"desglose exportacion ventas",#N/A,FALSE,"Margen";"desglose domestico costo",#N/A,FALSE,"Margen";"desglose exportacion costo",#N/A,FALSE,"Margen";"desglose domestico margen",#N/A,FALSE,"Margen";"desglose exportacion margen",#N/A,FALSE,"Margen";"desglose domestico margen %",#N/A,FALSE,"Margen";"desglose exportacion margen %",#N/A,FALSE,"Margen";"Resumen unidades",#N/A,FALSE,"Margen";"resumen ventas",#N/A,FALSE,"Margen";"resumen costo",#N/A,FALSE,"Margen";"resumen margen",#N/A,FALSE,"Margen";"resumen margen %",#N/A,FALSE,"Margen";"desglose domestico precio",#N/A,FALSE,"Margen";"desglose exportacion precio",#N/A,FALSE,"Margen";"desglose dom costo unit",#N/A,FALSE,"Margen";"desglose exp costo unit",#N/A,FALSE,"Margen";"desglose dom precio dlls",#N/A,FALSE,"Margen";"desglose exp precio dlls",#N/A,FALSE,"Margen";"costo dom unit dlls",#N/A,FALSE,"Margen";"costo exp unit dlls",#N/A,FALSE,"Margen"}</definedName>
    <definedName name="jdjdjd" hidden="1">{"desglose domestico unidades",#N/A,FALSE,"Margen";"desglose exportacion unidades",#N/A,FALSE,"Margen";"Desglose domestico ventas",#N/A,FALSE,"Margen";"desglose exportacion ventas",#N/A,FALSE,"Margen";"desglose domestico costo",#N/A,FALSE,"Margen";"desglose exportacion costo",#N/A,FALSE,"Margen";"desglose domestico margen",#N/A,FALSE,"Margen";"desglose exportacion margen",#N/A,FALSE,"Margen";"desglose domestico margen %",#N/A,FALSE,"Margen";"desglose exportacion margen %",#N/A,FALSE,"Margen";"Resumen unidades",#N/A,FALSE,"Margen";"resumen ventas",#N/A,FALSE,"Margen";"resumen costo",#N/A,FALSE,"Margen";"resumen margen",#N/A,FALSE,"Margen";"resumen margen %",#N/A,FALSE,"Margen";"desglose domestico precio",#N/A,FALSE,"Margen";"desglose exportacion precio",#N/A,FALSE,"Margen";"desglose dom costo unit",#N/A,FALSE,"Margen";"desglose exp costo unit",#N/A,FALSE,"Margen";"desglose dom precio dlls",#N/A,FALSE,"Margen";"desglose exp precio dlls",#N/A,FALSE,"Margen";"costo dom unit dlls",#N/A,FALSE,"Margen";"costo exp unit dlls",#N/A,FALSE,"Margen"}</definedName>
    <definedName name="jg" localSheetId="1" hidden="1">{#N/A,#N/A,FALSE,"YTD";#N/A,#N/A,FALSE,"MTD"}</definedName>
    <definedName name="jg" localSheetId="2" hidden="1">{#N/A,#N/A,FALSE,"YTD";#N/A,#N/A,FALSE,"MTD"}</definedName>
    <definedName name="jg" hidden="1">{#N/A,#N/A,FALSE,"YTD";#N/A,#N/A,FALSE,"MTD"}</definedName>
    <definedName name="jiojio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jiojio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jiojio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jj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jj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jj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jjjj" localSheetId="1" hidden="1">{#N/A,#N/A,FALSE,"Balances";#N/A,#N/A,FALSE,"ANEX-1";#N/A,#N/A,FALSE,"ANEX.2";#N/A,#N/A,FALSE,"ANEX-3";#N/A,#N/A,FALSE,"ANEX.4";#N/A,#N/A,FALSE,"ANEX-5";#N/A,#N/A,FALSE,"ANEX-7 (último)";#N/A,#N/A,FALSE,"ANEX-6"}</definedName>
    <definedName name="jjjj" localSheetId="2" hidden="1">{#N/A,#N/A,FALSE,"Balances";#N/A,#N/A,FALSE,"ANEX-1";#N/A,#N/A,FALSE,"ANEX.2";#N/A,#N/A,FALSE,"ANEX-3";#N/A,#N/A,FALSE,"ANEX.4";#N/A,#N/A,FALSE,"ANEX-5";#N/A,#N/A,FALSE,"ANEX-7 (último)";#N/A,#N/A,FALSE,"ANEX-6"}</definedName>
    <definedName name="jjjj" hidden="1">{#N/A,#N/A,FALSE,"Balances";#N/A,#N/A,FALSE,"ANEX-1";#N/A,#N/A,FALSE,"ANEX.2";#N/A,#N/A,FALSE,"ANEX-3";#N/A,#N/A,FALSE,"ANEX.4";#N/A,#N/A,FALSE,"ANEX-5";#N/A,#N/A,FALSE,"ANEX-7 (último)";#N/A,#N/A,FALSE,"ANEX-6"}</definedName>
    <definedName name="jljl" localSheetId="1" hidden="1">{"det (May)",#N/A,FALSE,"June";"sum (MAY YTD)",#N/A,FALSE,"June YTD"}</definedName>
    <definedName name="jljl" localSheetId="2" hidden="1">{"det (May)",#N/A,FALSE,"June";"sum (MAY YTD)",#N/A,FALSE,"June YTD"}</definedName>
    <definedName name="jljl" hidden="1">{"det (May)",#N/A,FALSE,"June";"sum (MAY YTD)",#N/A,FALSE,"June YTD"}</definedName>
    <definedName name="k" localSheetId="1" hidden="1">{"det (May)",#N/A,FALSE,"June";"sum (MAY YTD)",#N/A,FALSE,"June YTD"}</definedName>
    <definedName name="k" localSheetId="2" hidden="1">{"det (May)",#N/A,FALSE,"June";"sum (MAY YTD)",#N/A,FALSE,"June YTD"}</definedName>
    <definedName name="k" hidden="1">{"det (May)",#N/A,FALSE,"June";"sum (MAY YTD)",#N/A,FALSE,"June YTD"}</definedName>
    <definedName name="kdkdkdk" localSheetId="1" hidden="1">{"ERMES",#N/A,FALSE,"RESUMEN";"ERACUM",#N/A,FALSE,"RESUMEN";"BG",#N/A,FALSE,"RESUMEN";"ERMES",#N/A,FALSE,"SABANAS";"ERACUM",#N/A,FALSE,"SABANAS";"BG",#N/A,FALSE,"SABANAS";"fadsa",#N/A,FALSE,"FADSA";"supsa",#N/A,FALSE,"SUPSA";"crolls",#N/A,FALSE,"CROLLS";"vicomsa",#N/A,FALSE,"VICOMSA";"viplasticos",#N/A,FALSE,"VIPLASTICOS";"vitsa",#N/A,FALSE,"VITSA";"elim",#N/A,FALSE,"ELIM"}</definedName>
    <definedName name="kdkdkdk" localSheetId="2" hidden="1">{"ERMES",#N/A,FALSE,"RESUMEN";"ERACUM",#N/A,FALSE,"RESUMEN";"BG",#N/A,FALSE,"RESUMEN";"ERMES",#N/A,FALSE,"SABANAS";"ERACUM",#N/A,FALSE,"SABANAS";"BG",#N/A,FALSE,"SABANAS";"fadsa",#N/A,FALSE,"FADSA";"supsa",#N/A,FALSE,"SUPSA";"crolls",#N/A,FALSE,"CROLLS";"vicomsa",#N/A,FALSE,"VICOMSA";"viplasticos",#N/A,FALSE,"VIPLASTICOS";"vitsa",#N/A,FALSE,"VITSA";"elim",#N/A,FALSE,"ELIM"}</definedName>
    <definedName name="kdkdkdk" hidden="1">{"ERMES",#N/A,FALSE,"RESUMEN";"ERACUM",#N/A,FALSE,"RESUMEN";"BG",#N/A,FALSE,"RESUMEN";"ERMES",#N/A,FALSE,"SABANAS";"ERACUM",#N/A,FALSE,"SABANAS";"BG",#N/A,FALSE,"SABANAS";"fadsa",#N/A,FALSE,"FADSA";"supsa",#N/A,FALSE,"SUPSA";"crolls",#N/A,FALSE,"CROLLS";"vicomsa",#N/A,FALSE,"VICOMSA";"viplasticos",#N/A,FALSE,"VIPLASTICOS";"vitsa",#N/A,FALSE,"VITSA";"elim",#N/A,FALSE,"ELIM"}</definedName>
    <definedName name="kegs" localSheetId="1" hidden="1">{"det (May)",#N/A,FALSE,"June";"sum (MAY YTD)",#N/A,FALSE,"June YTD"}</definedName>
    <definedName name="kegs" localSheetId="2" hidden="1">{"det (May)",#N/A,FALSE,"June";"sum (MAY YTD)",#N/A,FALSE,"June YTD"}</definedName>
    <definedName name="kegs" hidden="1">{"det (May)",#N/A,FALSE,"June";"sum (MAY YTD)",#N/A,FALSE,"June YTD"}</definedName>
    <definedName name="kf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kf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kf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kg" localSheetId="1" hidden="1">{#N/A,#N/A,FALSE,"model"}</definedName>
    <definedName name="kg" localSheetId="2" hidden="1">{#N/A,#N/A,FALSE,"model"}</definedName>
    <definedName name="kg" hidden="1">{#N/A,#N/A,FALSE,"model"}</definedName>
    <definedName name="kjhkjlnnoj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kjhkjlnnoj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kjhkjlnnoj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kjkhjkh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kjkhjkh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kjkhjkh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kjklj" localSheetId="1" hidden="1">{#N/A,#N/A,FALSE,"YTD";#N/A,#N/A,FALSE,"MTD"}</definedName>
    <definedName name="kjklj" localSheetId="2" hidden="1">{#N/A,#N/A,FALSE,"YTD";#N/A,#N/A,FALSE,"MTD"}</definedName>
    <definedName name="kjklj" hidden="1">{#N/A,#N/A,FALSE,"YTD";#N/A,#N/A,FALSE,"MTD"}</definedName>
    <definedName name="kkk" localSheetId="1" hidden="1">{"CONTROL",#N/A,TRUE,"JV_CTRL2";"JOURNAL",#N/A,TRUE,"JV_CTRL2";"REGISTER_START",#N/A,TRUE,"JV_CTRL2";"REGISTER_2225 ON",#N/A,TRUE,"JV_CTRL2";"REGISTER_BLANK",#N/A,TRUE,"JV_CTRL2";"REGISTER_OTHERS",#N/A,TRUE,"JV_CTRL2"}</definedName>
    <definedName name="kkk" localSheetId="2" hidden="1">{"CONTROL",#N/A,TRUE,"JV_CTRL2";"JOURNAL",#N/A,TRUE,"JV_CTRL2";"REGISTER_START",#N/A,TRUE,"JV_CTRL2";"REGISTER_2225 ON",#N/A,TRUE,"JV_CTRL2";"REGISTER_BLANK",#N/A,TRUE,"JV_CTRL2";"REGISTER_OTHERS",#N/A,TRUE,"JV_CTRL2"}</definedName>
    <definedName name="kkk" hidden="1">{"CONTROL",#N/A,TRUE,"JV_CTRL2";"JOURNAL",#N/A,TRUE,"JV_CTRL2";"REGISTER_START",#N/A,TRUE,"JV_CTRL2";"REGISTER_2225 ON",#N/A,TRUE,"JV_CTRL2";"REGISTER_BLANK",#N/A,TRUE,"JV_CTRL2";"REGISTER_OTHERS",#N/A,TRUE,"JV_CTRL2"}</definedName>
    <definedName name="kkkk" localSheetId="1" hidden="1">{#N/A,#N/A,FALSE,"Balances";#N/A,#N/A,FALSE,"ANEX-3";#N/A,#N/A,FALSE,"ANEX-7 (último)";#N/A,#N/A,FALSE,"CTC-96";#N/A,#N/A,FALSE,"PERU-96";#N/A,#N/A,FALSE,"TLD-96";#N/A,#N/A,FALSE,"TISA-96";#N/A,#N/A,FALSE,"Inversiones 1996";#N/A,#N/A,FALSE,"ANEX.2";#N/A,#N/A,FALSE,"ANEX-5"}</definedName>
    <definedName name="kkkk" localSheetId="2" hidden="1">{#N/A,#N/A,FALSE,"Balances";#N/A,#N/A,FALSE,"ANEX-3";#N/A,#N/A,FALSE,"ANEX-7 (último)";#N/A,#N/A,FALSE,"CTC-96";#N/A,#N/A,FALSE,"PERU-96";#N/A,#N/A,FALSE,"TLD-96";#N/A,#N/A,FALSE,"TISA-96";#N/A,#N/A,FALSE,"Inversiones 1996";#N/A,#N/A,FALSE,"ANEX.2";#N/A,#N/A,FALSE,"ANEX-5"}</definedName>
    <definedName name="kkkk" hidden="1">{#N/A,#N/A,FALSE,"Balances";#N/A,#N/A,FALSE,"ANEX-3";#N/A,#N/A,FALSE,"ANEX-7 (último)";#N/A,#N/A,FALSE,"CTC-96";#N/A,#N/A,FALSE,"PERU-96";#N/A,#N/A,FALSE,"TLD-96";#N/A,#N/A,FALSE,"TISA-96";#N/A,#N/A,FALSE,"Inversiones 1996";#N/A,#N/A,FALSE,"ANEX.2";#N/A,#N/A,FALSE,"ANEX-5"}</definedName>
    <definedName name="kloklk" localSheetId="1" hidden="1">{#N/A,#N/A,TRUE,"Produção";#N/A,#N/A,TRUE,"ETA";#N/A,#N/A,TRUE,"balÁgua";#N/A,#N/A,TRUE,"E.T.E";#N/A,#N/A,TRUE,"balEfluente";#N/A,#N/A,TRUE,"ETE";#N/A,#N/A,TRUE,"Graf_ETE";#N/A,#N/A,TRUE,"Org";#N/A,#N/A,TRUE,"M_ambiente";#N/A,#N/A,TRUE,"Desmi";#N/A,#N/A,TRUE,"SAAC";#N/A,#N/A,TRUE,"Compressor";#N/A,#N/A,TRUE,"Vapor";#N/A,#N/A,TRUE,"Calculo Gcal";#N/A,#N/A,TRUE,"Utilização";#N/A,#N/A,TRUE,"Padrões (2)";#N/A,#N/A,TRUE,"balvapor";#N/A,#N/A,TRUE,"oleo";#N/A,#N/A,TRUE,"ocorrencias";#N/A,#N/A,TRUE,"E.Elétrica";#N/A,#N/A,TRUE,"índices";#N/A,#N/A,TRUE,"balEnergia";#N/A,#N/A,TRUE,"custos";#N/A,#N/A,TRUE,"S.S";#N/A,#N/A,TRUE,"DESCRIC";#N/A,#N/A,TRUE,"horas";#N/A,#N/A,TRUE,"TempoGraf";#N/A,#N/A,TRUE,"R0A"}</definedName>
    <definedName name="kloklk" localSheetId="2" hidden="1">{#N/A,#N/A,TRUE,"Produção";#N/A,#N/A,TRUE,"ETA";#N/A,#N/A,TRUE,"balÁgua";#N/A,#N/A,TRUE,"E.T.E";#N/A,#N/A,TRUE,"balEfluente";#N/A,#N/A,TRUE,"ETE";#N/A,#N/A,TRUE,"Graf_ETE";#N/A,#N/A,TRUE,"Org";#N/A,#N/A,TRUE,"M_ambiente";#N/A,#N/A,TRUE,"Desmi";#N/A,#N/A,TRUE,"SAAC";#N/A,#N/A,TRUE,"Compressor";#N/A,#N/A,TRUE,"Vapor";#N/A,#N/A,TRUE,"Calculo Gcal";#N/A,#N/A,TRUE,"Utilização";#N/A,#N/A,TRUE,"Padrões (2)";#N/A,#N/A,TRUE,"balvapor";#N/A,#N/A,TRUE,"oleo";#N/A,#N/A,TRUE,"ocorrencias";#N/A,#N/A,TRUE,"E.Elétrica";#N/A,#N/A,TRUE,"índices";#N/A,#N/A,TRUE,"balEnergia";#N/A,#N/A,TRUE,"custos";#N/A,#N/A,TRUE,"S.S";#N/A,#N/A,TRUE,"DESCRIC";#N/A,#N/A,TRUE,"horas";#N/A,#N/A,TRUE,"TempoGraf";#N/A,#N/A,TRUE,"R0A"}</definedName>
    <definedName name="kloklk" hidden="1">{#N/A,#N/A,TRUE,"Produção";#N/A,#N/A,TRUE,"ETA";#N/A,#N/A,TRUE,"balÁgua";#N/A,#N/A,TRUE,"E.T.E";#N/A,#N/A,TRUE,"balEfluente";#N/A,#N/A,TRUE,"ETE";#N/A,#N/A,TRUE,"Graf_ETE";#N/A,#N/A,TRUE,"Org";#N/A,#N/A,TRUE,"M_ambiente";#N/A,#N/A,TRUE,"Desmi";#N/A,#N/A,TRUE,"SAAC";#N/A,#N/A,TRUE,"Compressor";#N/A,#N/A,TRUE,"Vapor";#N/A,#N/A,TRUE,"Calculo Gcal";#N/A,#N/A,TRUE,"Utilização";#N/A,#N/A,TRUE,"Padrões (2)";#N/A,#N/A,TRUE,"balvapor";#N/A,#N/A,TRUE,"oleo";#N/A,#N/A,TRUE,"ocorrencias";#N/A,#N/A,TRUE,"E.Elétrica";#N/A,#N/A,TRUE,"índices";#N/A,#N/A,TRUE,"balEnergia";#N/A,#N/A,TRUE,"custos";#N/A,#N/A,TRUE,"S.S";#N/A,#N/A,TRUE,"DESCRIC";#N/A,#N/A,TRUE,"horas";#N/A,#N/A,TRUE,"TempoGraf";#N/A,#N/A,TRUE,"R0A"}</definedName>
    <definedName name="kyd.CounterLimitCell.01." hidden="1">"x"</definedName>
    <definedName name="kyd.Dim.01." hidden="1">"s8uk:M-2004"</definedName>
    <definedName name="kyd.ElementType.01." hidden="1">3</definedName>
    <definedName name="kyd.FileSaveDir." hidden="1">"Z:\GMR\FINANCE\Planning &amp; Forecasting (2007 onwards)\2008\March Update\Output files\2 mth, 1 mth 17.03.08\"</definedName>
    <definedName name="kyd.ItemType.01." hidden="1">2</definedName>
    <definedName name="kyd.KillLinks." hidden="1">1</definedName>
    <definedName name="kyd.MacroAtEnd." hidden="1">""</definedName>
    <definedName name="kyd.MacroEachCycle." hidden="1">""</definedName>
    <definedName name="kyd.MacroEndOfEachCycle." hidden="1">""</definedName>
    <definedName name="kyd.MemoSortHide." hidden="1">FALSE</definedName>
    <definedName name="kyd.NumLevels.01." hidden="1">1</definedName>
    <definedName name="kyd.PanicStop." hidden="1">FALSE</definedName>
    <definedName name="kyd.ParentName.01." hidden="1">""</definedName>
    <definedName name="kyd.Password." hidden="1">""</definedName>
    <definedName name="kyd.PreScreenData." hidden="1">FALSE</definedName>
    <definedName name="kyd.PrintMemo." hidden="1">FALSE</definedName>
    <definedName name="kyd.PrintParent.01." hidden="1">TRUE</definedName>
    <definedName name="kyd.PrintStdWhen." hidden="1">1</definedName>
    <definedName name="kyd.ProtWbkStruct." hidden="1">-4146</definedName>
    <definedName name="kyd.ProtWbkWin." hidden="1">-4146</definedName>
    <definedName name="kyd.ReplaceFile." hidden="1">1</definedName>
    <definedName name="kyd.SaveAsFile." hidden="1">FALSE</definedName>
    <definedName name="kyd.SaveCopy." hidden="1">1</definedName>
    <definedName name="kyd.SaveMemo." hidden="1">FALSE</definedName>
    <definedName name="kyd.SelectString.01." hidden="1">"*"</definedName>
    <definedName name="kyd.StdHasFooterRow." hidden="1">-4146</definedName>
    <definedName name="kyd.StdHasHeaderRow." hidden="1">1</definedName>
    <definedName name="kyd.StdRecalcAfterSort." hidden="1">1</definedName>
    <definedName name="kyd.StdSortHide." hidden="1">FALSE</definedName>
    <definedName name="kyd.StdSortRpt1." hidden="1">1</definedName>
    <definedName name="kyd.StdSortRpt2." hidden="1">1</definedName>
    <definedName name="kyd.StdSortRpt3." hidden="1">1</definedName>
    <definedName name="kyd.StdSortRptList1." hidden="1">"2007 RB V01 @ 2007 BR V01               "</definedName>
    <definedName name="kyd.StdSortRptList2." hidden="1">""</definedName>
    <definedName name="kyd.StdSortRptList3." hidden="1">""</definedName>
    <definedName name="kyd.StopRow." hidden="1">65536</definedName>
    <definedName name="kyd.WriteMemWhenOptn." hidden="1">3</definedName>
    <definedName name="LAURA" localSheetId="1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localSheetId="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AURA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Leste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este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este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imcount" hidden="1">1</definedName>
    <definedName name="ListOffset" hidden="1">1</definedName>
    <definedName name="ll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lll" localSheetId="1" hidden="1">{"'PXR_6500'!$A$1:$I$124"}</definedName>
    <definedName name="lll" localSheetId="2" hidden="1">{"'PXR_6500'!$A$1:$I$124"}</definedName>
    <definedName name="lll" hidden="1">{"'PXR_6500'!$A$1:$I$124"}</definedName>
    <definedName name="luj" localSheetId="1" hidden="1">{#N/A,#N/A,FALSE,"model"}</definedName>
    <definedName name="luj" localSheetId="2" hidden="1">{#N/A,#N/A,FALSE,"model"}</definedName>
    <definedName name="luj" hidden="1">{#N/A,#N/A,FALSE,"model"}</definedName>
    <definedName name="ma" localSheetId="1" hidden="1">{"'20'!$A$1:$P$41"}</definedName>
    <definedName name="ma" localSheetId="2" hidden="1">{"'20'!$A$1:$P$41"}</definedName>
    <definedName name="ma" hidden="1">{"'20'!$A$1:$P$41"}</definedName>
    <definedName name="manuel" localSheetId="1" hidden="1">{"origens e aplicações",#N/A,FALSE,"DoarR$";"ORIGENS APLICAÇÕES",#N/A,FALSE,"DoarU$"}</definedName>
    <definedName name="manuel" localSheetId="2" hidden="1">{"origens e aplicações",#N/A,FALSE,"DoarR$";"ORIGENS APLICAÇÕES",#N/A,FALSE,"DoarU$"}</definedName>
    <definedName name="manuel" hidden="1">{"origens e aplicações",#N/A,FALSE,"DoarR$";"ORIGENS APLICAÇÕES",#N/A,FALSE,"DoarU$"}</definedName>
    <definedName name="MAPA" hidden="1">#REF!</definedName>
    <definedName name="merito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erito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LNK0b11bf7e2b1d40ad80e656475a84bc4f" hidden="1">#REF!</definedName>
    <definedName name="MLNK0bb9e2c3441b428185b37803f44b025f" hidden="1">#REF!</definedName>
    <definedName name="MLNK0e3b13c4e94d4aaebc0206c521de296e" hidden="1">#REF!</definedName>
    <definedName name="MLNK24de39fd0fde49088761ab6fab408c5a" hidden="1">#REF!</definedName>
    <definedName name="MLNK37ee195a19474d7e9406eaa290b23949" hidden="1">#REF!</definedName>
    <definedName name="MLNK39ff699828ea4c30aa3a275777508e04" hidden="1">#REF!</definedName>
    <definedName name="MLNK433a57f87a344dd9b5ba5990e0ea773d" hidden="1">#REF!</definedName>
    <definedName name="MLNK50027b9ae4ae41658701e7ba24564af9" hidden="1">#REF!</definedName>
    <definedName name="MLNK8e08cc8112064caf9753bb4ac362ac88" hidden="1">#REF!</definedName>
    <definedName name="MLNK913f4b439ed54185b797cc484391b3cc" hidden="1">#REF!</definedName>
    <definedName name="MLNK944f88ae4012417a834d2309958422e2" hidden="1">#REF!</definedName>
    <definedName name="MLNK99a45e91c33f413ea171caba0e3fb8b7" hidden="1">#REF!</definedName>
    <definedName name="MLNKa63cc6c0b0e2431b958d4ac5204287aa" hidden="1">#REF!</definedName>
    <definedName name="MLNKca0dbfbe7eb340f89b403e0c7e9931f0" hidden="1">#REF!</definedName>
    <definedName name="MLNKce0f7650737a451cbd8bbd13e6c8828d" hidden="1">#REF!</definedName>
    <definedName name="MLNKdbdf63d330074b1b8b71f49457195bb9" hidden="1">#REF!</definedName>
    <definedName name="MLNKe1235ec1cbca4e7eb55caaa68a3cc5a7" hidden="1">#REF!</definedName>
    <definedName name="MLNKe5eda53706b44be0a9b320229d5d8cab" hidden="1">#REF!</definedName>
    <definedName name="MLNKeb19893831ee4658ae38f0fccece34e7" hidden="1">#REF!</definedName>
    <definedName name="MMMM" hidden="1">[8]Poço!#REF!</definedName>
    <definedName name="mmmmm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mmmm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mnb" localSheetId="1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mnb" localSheetId="2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mnb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MOBILIZAÇÃO" localSheetId="1" hidden="1">{#N/A,#N/A,FALSE,"Cronograma";#N/A,#N/A,FALSE,"Cronogr. 2"}</definedName>
    <definedName name="MOBILIZAÇÃO" localSheetId="2" hidden="1">{#N/A,#N/A,FALSE,"Cronograma";#N/A,#N/A,FALSE,"Cronogr. 2"}</definedName>
    <definedName name="MOBILIZAÇÃO" hidden="1">{#N/A,#N/A,FALSE,"Cronograma";#N/A,#N/A,FALSE,"Cronogr. 2"}</definedName>
    <definedName name="MR" localSheetId="1" hidden="1">{#N/A,#N/A,FALSE,"sales ytd";#N/A,#N/A,FALSE,"investments";#N/A,#N/A,FALSE,"bus. synergies 1997";#N/A,#N/A,FALSE,"synergies outlook"}</definedName>
    <definedName name="MR" localSheetId="2" hidden="1">{#N/A,#N/A,FALSE,"sales ytd";#N/A,#N/A,FALSE,"investments";#N/A,#N/A,FALSE,"bus. synergies 1997";#N/A,#N/A,FALSE,"synergies outlook"}</definedName>
    <definedName name="MR" hidden="1">{#N/A,#N/A,FALSE,"sales ytd";#N/A,#N/A,FALSE,"investments";#N/A,#N/A,FALSE,"bus. synergies 1997";#N/A,#N/A,FALSE,"synergies outlook"}</definedName>
    <definedName name="Mutações" localSheetId="1" hidden="1">{#N/A,#N/A,FALSE,"Relatórios";"Vendas e Custos",#N/A,FALSE,"Vendas e Custos";"Premissas",#N/A,FALSE,"Premissas";"Projeções",#N/A,FALSE,"Projeções";"Dolar",#N/A,FALSE,"Dolar";"Original",#N/A,FALSE,"Original e UFIR"}</definedName>
    <definedName name="Mutações" localSheetId="2" hidden="1">{#N/A,#N/A,FALSE,"Relatórios";"Vendas e Custos",#N/A,FALSE,"Vendas e Custos";"Premissas",#N/A,FALSE,"Premissas";"Projeções",#N/A,FALSE,"Projeções";"Dolar",#N/A,FALSE,"Dolar";"Original",#N/A,FALSE,"Original e UFIR"}</definedName>
    <definedName name="Mutações" hidden="1">{#N/A,#N/A,FALSE,"Relatórios";"Vendas e Custos",#N/A,FALSE,"Vendas e Custos";"Premissas",#N/A,FALSE,"Premissas";"Projeções",#N/A,FALSE,"Projeções";"Dolar",#N/A,FALSE,"Dolar";"Original",#N/A,FALSE,"Original e UFIR"}</definedName>
    <definedName name="name_ABETRE">[7]!tbl_ABETRE[ABETRE]</definedName>
    <definedName name="name_Cidades_Consórcios">[7]data_Consórcios!$B$2:$B$3446</definedName>
    <definedName name="name_Consórcios">[7]!tbl_Consórcios[Consórcios]</definedName>
    <definedName name="name_Consórcios_Index">[7]data_Consórcios!$A$2:$A$3446</definedName>
    <definedName name="name_ListRotas">[7]Helper!$N$5:$N$12</definedName>
    <definedName name="name_Reg" localSheetId="0">[7]Helper!$O$5:$O$6</definedName>
    <definedName name="name_Reg" localSheetId="1">[7]Helper!$O$5:$O$6</definedName>
    <definedName name="name_Reg" localSheetId="2">[7]Helper!$O$5:$O$6</definedName>
    <definedName name="name_Reg">[11]Helper!$O$5:$O$6</definedName>
    <definedName name="name_SUS">[7]!tbl_SUS[SUS]</definedName>
    <definedName name="nmb" localSheetId="1" hidden="1">{#N/A,#N/A,FALSE,"model"}</definedName>
    <definedName name="nmb" localSheetId="2" hidden="1">{#N/A,#N/A,FALSE,"model"}</definedName>
    <definedName name="nmb" hidden="1">{#N/A,#N/A,FALSE,"model"}</definedName>
    <definedName name="nn" localSheetId="1" hidden="1">{"det (May)",#N/A,FALSE,"June";"sum (MAY YTD)",#N/A,FALSE,"June YTD"}</definedName>
    <definedName name="nn" localSheetId="2" hidden="1">{"det (May)",#N/A,FALSE,"June";"sum (MAY YTD)",#N/A,FALSE,"June YTD"}</definedName>
    <definedName name="nn" hidden="1">{"det (May)",#N/A,FALSE,"June";"sum (MAY YTD)",#N/A,FALSE,"June YTD"}</definedName>
    <definedName name="nov" localSheetId="1" hidden="1">{#N/A,#N/A,FALSE,"OUT";#N/A,#N/A,FALSE,"NOV"}</definedName>
    <definedName name="nov" localSheetId="2" hidden="1">{#N/A,#N/A,FALSE,"OUT";#N/A,#N/A,FALSE,"NOV"}</definedName>
    <definedName name="nov" hidden="1">{#N/A,#N/A,FALSE,"OUT";#N/A,#N/A,FALSE,"NOV"}</definedName>
    <definedName name="nuçui" localSheetId="1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nuçui" localSheetId="2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nuçui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nuevo" hidden="1">#REF!</definedName>
    <definedName name="nuevoii" hidden="1">#REF!</definedName>
    <definedName name="nuevoiii" hidden="1">#REF!</definedName>
    <definedName name="o" localSheetId="1" hidden="1">{"det (May)",#N/A,FALSE,"June";"sum (MAY YTD)",#N/A,FALSE,"June YTD"}</definedName>
    <definedName name="o" localSheetId="2" hidden="1">{"det (May)",#N/A,FALSE,"June";"sum (MAY YTD)",#N/A,FALSE,"June YTD"}</definedName>
    <definedName name="o" hidden="1">{"det (May)",#N/A,FALSE,"June";"sum (MAY YTD)",#N/A,FALSE,"June YTD"}</definedName>
    <definedName name="o8g" localSheetId="1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o8g" localSheetId="2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o8g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o8gg7" localSheetId="1" hidden="1">{#N/A,#N/A,FALSE,"model"}</definedName>
    <definedName name="o8gg7" localSheetId="2" hidden="1">{#N/A,#N/A,FALSE,"model"}</definedName>
    <definedName name="o8gg7" hidden="1">{#N/A,#N/A,FALSE,"model"}</definedName>
    <definedName name="o8gy" localSheetId="1" hidden="1">{#N/A,#N/A,FALSE,"model"}</definedName>
    <definedName name="o8gy" localSheetId="2" hidden="1">{#N/A,#N/A,FALSE,"model"}</definedName>
    <definedName name="o8gy" hidden="1">{#N/A,#N/A,FALSE,"model"}</definedName>
    <definedName name="OA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A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A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gy" localSheetId="1" hidden="1">{#N/A,#N/A,FALSE,"Relatórios";"Vendas e Custos",#N/A,FALSE,"Vendas e Custos";"Premissas",#N/A,FALSE,"Premissas";"Projeções",#N/A,FALSE,"Projeções";"Dolar",#N/A,FALSE,"Dolar";"Original",#N/A,FALSE,"Original e UFIR"}</definedName>
    <definedName name="ogy" localSheetId="2" hidden="1">{#N/A,#N/A,FALSE,"Relatórios";"Vendas e Custos",#N/A,FALSE,"Vendas e Custos";"Premissas",#N/A,FALSE,"Premissas";"Projeções",#N/A,FALSE,"Projeções";"Dolar",#N/A,FALSE,"Dolar";"Original",#N/A,FALSE,"Original e UFIR"}</definedName>
    <definedName name="ogy" hidden="1">{#N/A,#N/A,FALSE,"Relatórios";"Vendas e Custos",#N/A,FALSE,"Vendas e Custos";"Premissas",#N/A,FALSE,"Premissas";"Projeções",#N/A,FALSE,"Projeções";"Dolar",#N/A,FALSE,"Dolar";"Original",#N/A,FALSE,"Original e UFIR"}</definedName>
    <definedName name="oi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oi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oi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oih" localSheetId="1" hidden="1">{#N/A,#N/A,FALSE,"Relatórios";"Vendas e Custos",#N/A,FALSE,"Vendas e Custos";"Premissas",#N/A,FALSE,"Premissas";"Projeções",#N/A,FALSE,"Projeções";"Dolar",#N/A,FALSE,"Dolar";"Original",#N/A,FALSE,"Original e UFIR"}</definedName>
    <definedName name="oih" localSheetId="2" hidden="1">{#N/A,#N/A,FALSE,"Relatórios";"Vendas e Custos",#N/A,FALSE,"Vendas e Custos";"Premissas",#N/A,FALSE,"Premissas";"Projeções",#N/A,FALSE,"Projeções";"Dolar",#N/A,FALSE,"Dolar";"Original",#N/A,FALSE,"Original e UFIR"}</definedName>
    <definedName name="oih" hidden="1">{#N/A,#N/A,FALSE,"Relatórios";"Vendas e Custos",#N/A,FALSE,"Vendas e Custos";"Premissas",#N/A,FALSE,"Premissas";"Projeções",#N/A,FALSE,"Projeções";"Dolar",#N/A,FALSE,"Dolar";"Original",#N/A,FALSE,"Original e UFIR"}</definedName>
    <definedName name="oiu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oiu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oiu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ökl" localSheetId="1" hidden="1">{#N/A,#N/A,FALSE,"YTD";#N/A,#N/A,FALSE,"MTD"}</definedName>
    <definedName name="ökl" localSheetId="2" hidden="1">{#N/A,#N/A,FALSE,"YTD";#N/A,#N/A,FALSE,"MTD"}</definedName>
    <definedName name="ökl" hidden="1">{#N/A,#N/A,FALSE,"YTD";#N/A,#N/A,FALSE,"MTD"}</definedName>
    <definedName name="Orçamento" localSheetId="1" hidden="1">{#N/A,#N/A,FALSE,"TOTAL"}</definedName>
    <definedName name="Orçamento" localSheetId="2" hidden="1">{#N/A,#N/A,FALSE,"TOTAL"}</definedName>
    <definedName name="Orçamento" hidden="1">{#N/A,#N/A,FALSE,"TOTAL"}</definedName>
    <definedName name="orçamrest" localSheetId="1" hidden="1">{#N/A,#N/A,TRUE,"Serviços"}</definedName>
    <definedName name="orçamrest" localSheetId="2" hidden="1">{#N/A,#N/A,TRUE,"Serviços"}</definedName>
    <definedName name="orçamrest" hidden="1">{#N/A,#N/A,TRUE,"Serviços"}</definedName>
    <definedName name="origen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rigen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rigen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ougy" localSheetId="1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ougy" localSheetId="2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ougy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p" hidden="1">#REF!</definedName>
    <definedName name="papa" hidden="1">#REF!</definedName>
    <definedName name="Parte1a." localSheetId="1" hidden="1">{"PARTE1",#N/A,FALSE,"Plan1"}</definedName>
    <definedName name="Parte1a." localSheetId="2" hidden="1">{"PARTE1",#N/A,FALSE,"Plan1"}</definedName>
    <definedName name="Parte1a." hidden="1">{"PARTE1",#N/A,FALSE,"Plan1"}</definedName>
    <definedName name="Parte2" localSheetId="1" hidden="1">{"PARTE1",#N/A,FALSE,"Plan1"}</definedName>
    <definedName name="Parte2" localSheetId="2" hidden="1">{"PARTE1",#N/A,FALSE,"Plan1"}</definedName>
    <definedName name="Parte2" hidden="1">{"PARTE1",#N/A,FALSE,"Plan1"}</definedName>
    <definedName name="paulfind" localSheetId="1" hidden="1">{"CONTROL",#N/A,TRUE,"JV_CTRL2";"JOURNAL",#N/A,TRUE,"JV_CTRL2";"REGISTER_START",#N/A,TRUE,"JV_CTRL2";"REGISTER_2225 ON",#N/A,TRUE,"JV_CTRL2";"REGISTER_BLANK",#N/A,TRUE,"JV_CTRL2";"REGISTER_OTHERS",#N/A,TRUE,"JV_CTRL2"}</definedName>
    <definedName name="paulfind" localSheetId="2" hidden="1">{"CONTROL",#N/A,TRUE,"JV_CTRL2";"JOURNAL",#N/A,TRUE,"JV_CTRL2";"REGISTER_START",#N/A,TRUE,"JV_CTRL2";"REGISTER_2225 ON",#N/A,TRUE,"JV_CTRL2";"REGISTER_BLANK",#N/A,TRUE,"JV_CTRL2";"REGISTER_OTHERS",#N/A,TRUE,"JV_CTRL2"}</definedName>
    <definedName name="paulfind" hidden="1">{"CONTROL",#N/A,TRUE,"JV_CTRL2";"JOURNAL",#N/A,TRUE,"JV_CTRL2";"REGISTER_START",#N/A,TRUE,"JV_CTRL2";"REGISTER_2225 ON",#N/A,TRUE,"JV_CTRL2";"REGISTER_BLANK",#N/A,TRUE,"JV_CTRL2";"REGISTER_OTHERS",#N/A,TRUE,"JV_CTRL2"}</definedName>
    <definedName name="PE05798REPLAN" localSheetId="1" hidden="1">{#N/A,#N/A,FALSE,"Cronograma";#N/A,#N/A,FALSE,"Cronogr. 2"}</definedName>
    <definedName name="PE05798REPLAN" localSheetId="2" hidden="1">{#N/A,#N/A,FALSE,"Cronograma";#N/A,#N/A,FALSE,"Cronogr. 2"}</definedName>
    <definedName name="PE05798REPLAN" hidden="1">{#N/A,#N/A,FALSE,"Cronograma";#N/A,#N/A,FALSE,"Cronogr. 2"}</definedName>
    <definedName name="pjçlk" localSheetId="1" hidden="1">{"'PXR_6500'!$A$1:$I$124"}</definedName>
    <definedName name="pjçlk" localSheetId="2" hidden="1">{"'PXR_6500'!$A$1:$I$124"}</definedName>
    <definedName name="pjçlk" hidden="1">{"'PXR_6500'!$A$1:$I$124"}</definedName>
    <definedName name="plan1" localSheetId="1" hidden="1">{#N/A,#N/A,FALSE,"Cronograma";#N/A,#N/A,FALSE,"Cronogr. 2"}</definedName>
    <definedName name="plan1" localSheetId="2" hidden="1">{#N/A,#N/A,FALSE,"Cronograma";#N/A,#N/A,FALSE,"Cronogr. 2"}</definedName>
    <definedName name="plan1" hidden="1">{#N/A,#N/A,FALSE,"Cronograma";#N/A,#N/A,FALSE,"Cronogr. 2"}</definedName>
    <definedName name="POA" localSheetId="1" hidden="1">{"det (May)",#N/A,FALSE,"June";"sum (MAY YTD)",#N/A,FALSE,"June YTD"}</definedName>
    <definedName name="POA" localSheetId="2" hidden="1">{"det (May)",#N/A,FALSE,"June";"sum (MAY YTD)",#N/A,FALSE,"June YTD"}</definedName>
    <definedName name="POA" hidden="1">{"det (May)",#N/A,FALSE,"June";"sum (MAY YTD)",#N/A,FALSE,"June YTD"}</definedName>
    <definedName name="poço" hidden="1">#REF!</definedName>
    <definedName name="poçomisto" hidden="1">#REF!</definedName>
    <definedName name="pppp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P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P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P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reço" localSheetId="1" hidden="1">{#N/A,#N/A,FALSE,"Cronograma";#N/A,#N/A,FALSE,"Cronogr. 2"}</definedName>
    <definedName name="Preço" localSheetId="2" hidden="1">{#N/A,#N/A,FALSE,"Cronograma";#N/A,#N/A,FALSE,"Cronogr. 2"}</definedName>
    <definedName name="Preço" hidden="1">{#N/A,#N/A,FALSE,"Cronograma";#N/A,#N/A,FALSE,"Cronogr. 2"}</definedName>
    <definedName name="Previsao" localSheetId="1" hidden="1">{"'Índice'!$A$1:$K$49"}</definedName>
    <definedName name="Previsao" localSheetId="2" hidden="1">{"'Índice'!$A$1:$K$49"}</definedName>
    <definedName name="Previsao" hidden="1">{"'Índice'!$A$1:$K$49"}</definedName>
    <definedName name="Previsao_1" localSheetId="1" hidden="1">{"'Índice'!$A$1:$K$49"}</definedName>
    <definedName name="Previsao_1" localSheetId="2" hidden="1">{"'Índice'!$A$1:$K$49"}</definedName>
    <definedName name="Previsao_1" hidden="1">{"'Índice'!$A$1:$K$49"}</definedName>
    <definedName name="Previsao_1_1" localSheetId="1" hidden="1">{"'Índice'!$A$1:$K$49"}</definedName>
    <definedName name="Previsao_1_1" localSheetId="2" hidden="1">{"'Índice'!$A$1:$K$49"}</definedName>
    <definedName name="Previsao_1_1" hidden="1">{"'Índice'!$A$1:$K$49"}</definedName>
    <definedName name="Previsao_1_1_1" localSheetId="1" hidden="1">{"'Índice'!$A$1:$K$49"}</definedName>
    <definedName name="Previsao_1_1_1" localSheetId="2" hidden="1">{"'Índice'!$A$1:$K$49"}</definedName>
    <definedName name="Previsao_1_1_1" hidden="1">{"'Índice'!$A$1:$K$49"}</definedName>
    <definedName name="Previsao_1_1_1_1" localSheetId="1" hidden="1">{"'Índice'!$A$1:$K$49"}</definedName>
    <definedName name="Previsao_1_1_1_1" localSheetId="2" hidden="1">{"'Índice'!$A$1:$K$49"}</definedName>
    <definedName name="Previsao_1_1_1_1" hidden="1">{"'Índice'!$A$1:$K$49"}</definedName>
    <definedName name="Previsao_1_1_2" localSheetId="1" hidden="1">{"'Índice'!$A$1:$K$49"}</definedName>
    <definedName name="Previsao_1_1_2" localSheetId="2" hidden="1">{"'Índice'!$A$1:$K$49"}</definedName>
    <definedName name="Previsao_1_1_2" hidden="1">{"'Índice'!$A$1:$K$49"}</definedName>
    <definedName name="Previsao_1_2" localSheetId="1" hidden="1">{"'Índice'!$A$1:$K$49"}</definedName>
    <definedName name="Previsao_1_2" localSheetId="2" hidden="1">{"'Índice'!$A$1:$K$49"}</definedName>
    <definedName name="Previsao_1_2" hidden="1">{"'Índice'!$A$1:$K$49"}</definedName>
    <definedName name="Previsao_1_2_1" localSheetId="1" hidden="1">{"'Índice'!$A$1:$K$49"}</definedName>
    <definedName name="Previsao_1_2_1" localSheetId="2" hidden="1">{"'Índice'!$A$1:$K$49"}</definedName>
    <definedName name="Previsao_1_2_1" hidden="1">{"'Índice'!$A$1:$K$49"}</definedName>
    <definedName name="Previsao_1_3" localSheetId="1" hidden="1">{"'Índice'!$A$1:$K$49"}</definedName>
    <definedName name="Previsao_1_3" localSheetId="2" hidden="1">{"'Índice'!$A$1:$K$49"}</definedName>
    <definedName name="Previsao_1_3" hidden="1">{"'Índice'!$A$1:$K$49"}</definedName>
    <definedName name="Previsao_1_3_1" localSheetId="1" hidden="1">{"'Índice'!$A$1:$K$49"}</definedName>
    <definedName name="Previsao_1_3_1" localSheetId="2" hidden="1">{"'Índice'!$A$1:$K$49"}</definedName>
    <definedName name="Previsao_1_3_1" hidden="1">{"'Índice'!$A$1:$K$49"}</definedName>
    <definedName name="Previsao_2" localSheetId="1" hidden="1">{"'Índice'!$A$1:$K$49"}</definedName>
    <definedName name="Previsao_2" localSheetId="2" hidden="1">{"'Índice'!$A$1:$K$49"}</definedName>
    <definedName name="Previsao_2" hidden="1">{"'Índice'!$A$1:$K$49"}</definedName>
    <definedName name="Previsao_2_1" localSheetId="1" hidden="1">{"'Índice'!$A$1:$K$49"}</definedName>
    <definedName name="Previsao_2_1" localSheetId="2" hidden="1">{"'Índice'!$A$1:$K$49"}</definedName>
    <definedName name="Previsao_2_1" hidden="1">{"'Índice'!$A$1:$K$49"}</definedName>
    <definedName name="Previsao_3" localSheetId="1" hidden="1">{"'Índice'!$A$1:$K$49"}</definedName>
    <definedName name="Previsao_3" localSheetId="2" hidden="1">{"'Índice'!$A$1:$K$49"}</definedName>
    <definedName name="Previsao_3" hidden="1">{"'Índice'!$A$1:$K$49"}</definedName>
    <definedName name="Previsao_4" localSheetId="1" hidden="1">{"'Índice'!$A$1:$K$49"}</definedName>
    <definedName name="Previsao_4" localSheetId="2" hidden="1">{"'Índice'!$A$1:$K$49"}</definedName>
    <definedName name="Previsao_4" hidden="1">{"'Índice'!$A$1:$K$49"}</definedName>
    <definedName name="Previsao_5" localSheetId="1" hidden="1">{"'Índice'!$A$1:$K$49"}</definedName>
    <definedName name="Previsao_5" localSheetId="2" hidden="1">{"'Índice'!$A$1:$K$49"}</definedName>
    <definedName name="Previsao_5" hidden="1">{"'Índice'!$A$1:$K$49"}</definedName>
    <definedName name="PRIM" localSheetId="1" hidden="1">{"'RR'!$A$2:$E$81"}</definedName>
    <definedName name="PRIM" localSheetId="2" hidden="1">{"'RR'!$A$2:$E$81"}</definedName>
    <definedName name="PRIM" hidden="1">{"'RR'!$A$2:$E$81"}</definedName>
    <definedName name="PRO" localSheetId="1" hidden="1">{"det (May)",#N/A,FALSE,"June";"sum (MAY YTD)",#N/A,FALSE,"June YTD"}</definedName>
    <definedName name="PRO" localSheetId="2" hidden="1">{"det (May)",#N/A,FALSE,"June";"sum (MAY YTD)",#N/A,FALSE,"June YTD"}</definedName>
    <definedName name="PRO" hidden="1">{"det (May)",#N/A,FALSE,"June";"sum (MAY YTD)",#N/A,FALSE,"June YTD"}</definedName>
    <definedName name="PROD_1" localSheetId="1" hidden="1">{#N/A,#N/A,TRUE,"Serviços"}</definedName>
    <definedName name="PROD_1" localSheetId="2" hidden="1">{#N/A,#N/A,TRUE,"Serviços"}</definedName>
    <definedName name="PROD_1" hidden="1">{#N/A,#N/A,TRUE,"Serviços"}</definedName>
    <definedName name="qa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a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Q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Q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q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qqqqqq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1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" localSheetId="1" hidden="1">{"TOTAL DIRSUL",#N/A,TRUE,"7500";"DIRSUL",#N/A,TRUE,"7501";"CURITIBA",#N/A,TRUE,"7510";"CASCAVEL",#N/A,TRUE,"7511";"JOINVILLE",#N/A,TRUE,"7512";"CRICIUMA",#N/A,TRUE,"7513";"BLUMENAU",#N/A,TRUE,"7514";"PORTO ALEGRE",#N/A,TRUE,"7515";"CAXIAS DO SUL",#N/A,TRUE,"7516";"N HAMBURGO",#N/A,TRUE,"7517";"PASSO FUNDO",#N/A,TRUE,"7518";"PELOTAS",#N/A,TRUE,"7519";"FLORIANOPOLIS",#N/A,TRUE,"7520"}</definedName>
    <definedName name="QQQQQQQ" localSheetId="2" hidden="1">{"TOTAL DIRSUL",#N/A,TRUE,"7500";"DIRSUL",#N/A,TRUE,"7501";"CURITIBA",#N/A,TRUE,"7510";"CASCAVEL",#N/A,TRUE,"7511";"JOINVILLE",#N/A,TRUE,"7512";"CRICIUMA",#N/A,TRUE,"7513";"BLUMENAU",#N/A,TRUE,"7514";"PORTO ALEGRE",#N/A,TRUE,"7515";"CAXIAS DO SUL",#N/A,TRUE,"7516";"N HAMBURGO",#N/A,TRUE,"7517";"PASSO FUNDO",#N/A,TRUE,"7518";"PELOTAS",#N/A,TRUE,"7519";"FLORIANOPOLIS",#N/A,TRUE,"7520"}</definedName>
    <definedName name="QQQQQQQ" hidden="1">{"TOTAL DIRSUL",#N/A,TRUE,"7500";"DIRSUL",#N/A,TRUE,"7501";"CURITIBA",#N/A,TRUE,"7510";"CASCAVEL",#N/A,TRUE,"7511";"JOINVILLE",#N/A,TRUE,"7512";"CRICIUMA",#N/A,TRUE,"7513";"BLUMENAU",#N/A,TRUE,"7514";"PORTO ALEGRE",#N/A,TRUE,"7515";"CAXIAS DO SUL",#N/A,TRUE,"7516";"N HAMBURGO",#N/A,TRUE,"7517";"PASSO FUNDO",#N/A,TRUE,"7518";"PELOTAS",#N/A,TRUE,"7519";"FLORIANOPOLIS",#N/A,TRUE,"7520"}</definedName>
    <definedName name="qqqqqqq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1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QQQQQQQQ" localSheetId="1" hidden="1">{"DEM FAT 1.000 REAIS",#N/A,FALSE,"Comp.Fat.";"DEM FAT MEDIO ANO",#N/A,FALSE,"Comp.Fat."}</definedName>
    <definedName name="QQQQQQQQ" localSheetId="2" hidden="1">{"DEM FAT 1.000 REAIS",#N/A,FALSE,"Comp.Fat.";"DEM FAT MEDIO ANO",#N/A,FALSE,"Comp.Fat."}</definedName>
    <definedName name="QQQQQQQQ" hidden="1">{"DEM FAT 1.000 REAIS",#N/A,FALSE,"Comp.Fat.";"DEM FAT MEDIO ANO",#N/A,FALSE,"Comp.Fat."}</definedName>
    <definedName name="qqqqqqqq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1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1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1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1_1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1_1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1_1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1_2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1_2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1_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2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2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2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2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2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3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3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3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3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3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3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4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4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4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5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5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1_5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2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2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2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2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2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3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3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3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3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3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3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4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4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4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5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5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_5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qqqqqqqqq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QQQQQQQQQQ" localSheetId="1" hidden="1">{"origens e aplicações",#N/A,FALSE,"DoarR$";"ORIGENS APLICAÇÕES",#N/A,FALSE,"DoarU$"}</definedName>
    <definedName name="QQQQQQQQQQ" localSheetId="2" hidden="1">{"origens e aplicações",#N/A,FALSE,"DoarR$";"ORIGENS APLICAÇÕES",#N/A,FALSE,"DoarU$"}</definedName>
    <definedName name="QQQQQQQQQQ" hidden="1">{"origens e aplicações",#N/A,FALSE,"DoarR$";"ORIGENS APLICAÇÕES",#N/A,FALSE,"DoarU$"}</definedName>
    <definedName name="QRWERQ" localSheetId="1" hidden="1">{#N/A,#N/A,FALSE,"Planilha";#N/A,#N/A,FALSE,"Resumo";#N/A,#N/A,FALSE,"Fisico";#N/A,#N/A,FALSE,"Financeiro";#N/A,#N/A,FALSE,"Financeiro"}</definedName>
    <definedName name="QRWERQ" localSheetId="2" hidden="1">{#N/A,#N/A,FALSE,"Planilha";#N/A,#N/A,FALSE,"Resumo";#N/A,#N/A,FALSE,"Fisico";#N/A,#N/A,FALSE,"Financeiro";#N/A,#N/A,FALSE,"Financeiro"}</definedName>
    <definedName name="QRWERQ" hidden="1">{#N/A,#N/A,FALSE,"Planilha";#N/A,#N/A,FALSE,"Resumo";#N/A,#N/A,FALSE,"Fisico";#N/A,#N/A,FALSE,"Financeiro";#N/A,#N/A,FALSE,"Financeiro"}</definedName>
    <definedName name="qwer" hidden="1">#REF!</definedName>
    <definedName name="qwq" hidden="1">#REF!</definedName>
    <definedName name="RangeChange" localSheetId="1" hidden="1">'Tabela 12'!RangeChange</definedName>
    <definedName name="RangeChange" localSheetId="2" hidden="1">'Tabela 13'!RangeChange</definedName>
    <definedName name="RangeChange" hidden="1">[0]!RangeChange</definedName>
    <definedName name="REL" localSheetId="1" hidden="1">{#N/A,#N/A,TRUE,"Serviços"}</definedName>
    <definedName name="REL" localSheetId="2" hidden="1">{#N/A,#N/A,TRUE,"Serviços"}</definedName>
    <definedName name="REL" hidden="1">{#N/A,#N/A,TRUE,"Serviços"}</definedName>
    <definedName name="retorno1000.600.sa" localSheetId="1" hidden="1">{#N/A,#N/A,TRUE,"Produção";#N/A,#N/A,TRUE,"ETA";#N/A,#N/A,TRUE,"balÁgua";#N/A,#N/A,TRUE,"E.T.E";#N/A,#N/A,TRUE,"balEfluente";#N/A,#N/A,TRUE,"ETE";#N/A,#N/A,TRUE,"Graf_ETE";#N/A,#N/A,TRUE,"Org";#N/A,#N/A,TRUE,"M_ambiente";#N/A,#N/A,TRUE,"Desmi";#N/A,#N/A,TRUE,"SAAC";#N/A,#N/A,TRUE,"Compressor";#N/A,#N/A,TRUE,"Vapor";#N/A,#N/A,TRUE,"Calculo Gcal";#N/A,#N/A,TRUE,"Utilização";#N/A,#N/A,TRUE,"Padrões (2)";#N/A,#N/A,TRUE,"balvapor";#N/A,#N/A,TRUE,"oleo";#N/A,#N/A,TRUE,"ocorrencias";#N/A,#N/A,TRUE,"E.Elétrica";#N/A,#N/A,TRUE,"índices";#N/A,#N/A,TRUE,"balEnergia";#N/A,#N/A,TRUE,"custos";#N/A,#N/A,TRUE,"S.S";#N/A,#N/A,TRUE,"DESCRIC";#N/A,#N/A,TRUE,"horas";#N/A,#N/A,TRUE,"TempoGraf";#N/A,#N/A,TRUE,"R0A"}</definedName>
    <definedName name="retorno1000.600.sa" localSheetId="2" hidden="1">{#N/A,#N/A,TRUE,"Produção";#N/A,#N/A,TRUE,"ETA";#N/A,#N/A,TRUE,"balÁgua";#N/A,#N/A,TRUE,"E.T.E";#N/A,#N/A,TRUE,"balEfluente";#N/A,#N/A,TRUE,"ETE";#N/A,#N/A,TRUE,"Graf_ETE";#N/A,#N/A,TRUE,"Org";#N/A,#N/A,TRUE,"M_ambiente";#N/A,#N/A,TRUE,"Desmi";#N/A,#N/A,TRUE,"SAAC";#N/A,#N/A,TRUE,"Compressor";#N/A,#N/A,TRUE,"Vapor";#N/A,#N/A,TRUE,"Calculo Gcal";#N/A,#N/A,TRUE,"Utilização";#N/A,#N/A,TRUE,"Padrões (2)";#N/A,#N/A,TRUE,"balvapor";#N/A,#N/A,TRUE,"oleo";#N/A,#N/A,TRUE,"ocorrencias";#N/A,#N/A,TRUE,"E.Elétrica";#N/A,#N/A,TRUE,"índices";#N/A,#N/A,TRUE,"balEnergia";#N/A,#N/A,TRUE,"custos";#N/A,#N/A,TRUE,"S.S";#N/A,#N/A,TRUE,"DESCRIC";#N/A,#N/A,TRUE,"horas";#N/A,#N/A,TRUE,"TempoGraf";#N/A,#N/A,TRUE,"R0A"}</definedName>
    <definedName name="retorno1000.600.sa" hidden="1">{#N/A,#N/A,TRUE,"Produção";#N/A,#N/A,TRUE,"ETA";#N/A,#N/A,TRUE,"balÁgua";#N/A,#N/A,TRUE,"E.T.E";#N/A,#N/A,TRUE,"balEfluente";#N/A,#N/A,TRUE,"ETE";#N/A,#N/A,TRUE,"Graf_ETE";#N/A,#N/A,TRUE,"Org";#N/A,#N/A,TRUE,"M_ambiente";#N/A,#N/A,TRUE,"Desmi";#N/A,#N/A,TRUE,"SAAC";#N/A,#N/A,TRUE,"Compressor";#N/A,#N/A,TRUE,"Vapor";#N/A,#N/A,TRUE,"Calculo Gcal";#N/A,#N/A,TRUE,"Utilização";#N/A,#N/A,TRUE,"Padrões (2)";#N/A,#N/A,TRUE,"balvapor";#N/A,#N/A,TRUE,"oleo";#N/A,#N/A,TRUE,"ocorrencias";#N/A,#N/A,TRUE,"E.Elétrica";#N/A,#N/A,TRUE,"índices";#N/A,#N/A,TRUE,"balEnergia";#N/A,#N/A,TRUE,"custos";#N/A,#N/A,TRUE,"S.S";#N/A,#N/A,TRUE,"DESCRIC";#N/A,#N/A,TRUE,"horas";#N/A,#N/A,TRUE,"TempoGraf";#N/A,#N/A,TRUE,"R0A"}</definedName>
    <definedName name="retorno1600.sa" localSheetId="1" hidden="1">{#N/A,#N/A,FALSE,"DESCRIC";#N/A,#N/A,FALSE,"INDICE";#N/A,#N/A,FALSE,"Calculo Gcal"}</definedName>
    <definedName name="retorno1600.sa" localSheetId="2" hidden="1">{#N/A,#N/A,FALSE,"DESCRIC";#N/A,#N/A,FALSE,"INDICE";#N/A,#N/A,FALSE,"Calculo Gcal"}</definedName>
    <definedName name="retorno1600.sa" hidden="1">{#N/A,#N/A,FALSE,"DESCRIC";#N/A,#N/A,FALSE,"INDICE";#N/A,#N/A,FALSE,"Calculo Gcal"}</definedName>
    <definedName name="REV" localSheetId="1" hidden="1">{"'RR'!$A$2:$E$81"}</definedName>
    <definedName name="REV" localSheetId="2" hidden="1">{"'RR'!$A$2:$E$81"}</definedName>
    <definedName name="REV" hidden="1">{"'RR'!$A$2:$E$81"}</definedName>
    <definedName name="RIUCARD" localSheetId="1" hidden="1">{"'RR'!$A$2:$E$81"}</definedName>
    <definedName name="RIUCARD" localSheetId="2" hidden="1">{"'RR'!$A$2:$E$81"}</definedName>
    <definedName name="RIUCARD" hidden="1">{"'RR'!$A$2:$E$81"}</definedName>
    <definedName name="rr" localSheetId="1" hidden="1">{#N/A,#N/A,TRUE,"Serviços"}</definedName>
    <definedName name="rr" localSheetId="2" hidden="1">{#N/A,#N/A,TRUE,"Serviços"}</definedName>
    <definedName name="rr" hidden="1">{#N/A,#N/A,TRUE,"Serviços"}</definedName>
    <definedName name="rrff" localSheetId="1" hidden="1">{#N/A,#N/A,TRUE,"Serviços"}</definedName>
    <definedName name="rrff" localSheetId="2" hidden="1">{#N/A,#N/A,TRUE,"Serviços"}</definedName>
    <definedName name="rrff" hidden="1">{#N/A,#N/A,TRUE,"Serviços"}</definedName>
    <definedName name="rrr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R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R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R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rr" hidden="1">'[1]DIF FAT FEV 01'!$X$13:$Y$40</definedName>
    <definedName name="RRRRRR" localSheetId="1" hidden="1">{"EVAS CLIE NUM CLIEN",#N/A,FALSE,"Básico";"Evasao de clientes unid inf",#N/A,FALSE,"Básico";"FATUNIDINF",#N/A,FALSE,"Básico";"Ind Evas Cli un inf",#N/A,FALSE,"Básico";"IND EVAS CLIENTES",#N/A,FALSE,"Básico";"IND INF N UTIL",#N/A,FALSE,"Básico";"Num Clientes 1995",#N/A,FALSE,"Básico";"Num Clientes 1996",#N/A,FALSE,"Básico";"Num Clientes 94",#N/A,FALSE,"Básico";"SALDOINF",#N/A,FALSE,"Básico"}</definedName>
    <definedName name="RRRRRR" localSheetId="2" hidden="1">{"EVAS CLIE NUM CLIEN",#N/A,FALSE,"Básico";"Evasao de clientes unid inf",#N/A,FALSE,"Básico";"FATUNIDINF",#N/A,FALSE,"Básico";"Ind Evas Cli un inf",#N/A,FALSE,"Básico";"IND EVAS CLIENTES",#N/A,FALSE,"Básico";"IND INF N UTIL",#N/A,FALSE,"Básico";"Num Clientes 1995",#N/A,FALSE,"Básico";"Num Clientes 1996",#N/A,FALSE,"Básico";"Num Clientes 94",#N/A,FALSE,"Básico";"SALDOINF",#N/A,FALSE,"Básico"}</definedName>
    <definedName name="RRRRRR" hidden="1">{"EVAS CLIE NUM CLIEN",#N/A,FALSE,"Básico";"Evasao de clientes unid inf",#N/A,FALSE,"Básico";"FATUNIDINF",#N/A,FALSE,"Básico";"Ind Evas Cli un inf",#N/A,FALSE,"Básico";"IND EVAS CLIENTES",#N/A,FALSE,"Básico";"IND INF N UTIL",#N/A,FALSE,"Básico";"Num Clientes 1995",#N/A,FALSE,"Básico";"Num Clientes 1996",#N/A,FALSE,"Básico";"Num Clientes 94",#N/A,FALSE,"Básico";"SALDOINF",#N/A,FALSE,"Básico"}</definedName>
    <definedName name="rty" localSheetId="1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rty" localSheetId="2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rty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RUTH" localSheetId="1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RUTH" localSheetId="2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RUTH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Ruy" localSheetId="1" hidden="1">{#N/A,#N/A,FALSE,"Cronograma";#N/A,#N/A,FALSE,"Cronogr. 2"}</definedName>
    <definedName name="Ruy" localSheetId="2" hidden="1">{#N/A,#N/A,FALSE,"Cronograma";#N/A,#N/A,FALSE,"Cronogr. 2"}</definedName>
    <definedName name="Ruy" hidden="1">{#N/A,#N/A,FALSE,"Cronograma";#N/A,#N/A,FALSE,"Cronogr. 2"}</definedName>
    <definedName name="salva" localSheetId="1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salva" localSheetId="2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salva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SAPBEXdnldView" hidden="1">"4DHXOVP1Z3CSJWBDY9UCLIE4N"</definedName>
    <definedName name="SAPBEXhrIndnt" hidden="1">"Wide"</definedName>
    <definedName name="SAPBEXrevision" hidden="1">1</definedName>
    <definedName name="SAPBEXsysID" hidden="1">"PW1"</definedName>
    <definedName name="SAPBEXwbID" hidden="1">"41N5UEOOXT1FS4FM0NNMYEASJ"</definedName>
    <definedName name="SAPsysID" hidden="1">"708C5W7SBKP804JT78WJ0JNKI"</definedName>
    <definedName name="SAPwbID" hidden="1">"ARS"</definedName>
    <definedName name="seee" localSheetId="1" hidden="1">{#N/A,#N/A,FALSE,"Cronograma";#N/A,#N/A,FALSE,"Cronogr. 2"}</definedName>
    <definedName name="seee" localSheetId="2" hidden="1">{#N/A,#N/A,FALSE,"Cronograma";#N/A,#N/A,FALSE,"Cronogr. 2"}</definedName>
    <definedName name="seee" hidden="1">{#N/A,#N/A,FALSE,"Cronograma";#N/A,#N/A,FALSE,"Cronogr. 2"}</definedName>
    <definedName name="SEG" localSheetId="1" hidden="1">{"'RR'!$A$2:$E$81"}</definedName>
    <definedName name="SEG" localSheetId="2" hidden="1">{"'RR'!$A$2:$E$81"}</definedName>
    <definedName name="SEG" hidden="1">{"'RR'!$A$2:$E$81"}</definedName>
    <definedName name="sencount" hidden="1">1</definedName>
    <definedName name="SETEMBRO" localSheetId="1" hidden="1">{#N/A,#N/A,TRUE,"Serviços"}</definedName>
    <definedName name="SETEMBRO" localSheetId="2" hidden="1">{#N/A,#N/A,TRUE,"Serviços"}</definedName>
    <definedName name="SETEMBRO" hidden="1">{#N/A,#N/A,TRUE,"Serviços"}</definedName>
    <definedName name="SLEVIN" localSheetId="1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SLEVIN" localSheetId="2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SLEVIN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slov" localSheetId="1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localSheetId="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lov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Soft" localSheetId="1" hidden="1">{"det (May)",#N/A,FALSE,"June";"sum (MAY YTD)",#N/A,FALSE,"June YTD"}</definedName>
    <definedName name="Soft" localSheetId="2" hidden="1">{"det (May)",#N/A,FALSE,"June";"sum (MAY YTD)",#N/A,FALSE,"June YTD"}</definedName>
    <definedName name="Soft" hidden="1">{"det (May)",#N/A,FALSE,"June";"sum (MAY YTD)",#N/A,FALSE,"June YTD"}</definedName>
    <definedName name="solver_adj" localSheetId="2" hidden="1">'Tabela 13'!#REF!</definedName>
    <definedName name="solver_adj" hidden="1">[12]Premissas!$Z$166,[12]Premissas!$Z$161</definedName>
    <definedName name="solver_cvg" hidden="1">0.001</definedName>
    <definedName name="solver_drv" hidden="1">1</definedName>
    <definedName name="solver_eng" localSheetId="2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1</definedName>
    <definedName name="solver_nwt" hidden="1">1</definedName>
    <definedName name="solver_opt" localSheetId="2" hidden="1">'Tabela 13'!$E$77</definedName>
    <definedName name="solver_pre" hidden="1">0.000001</definedName>
    <definedName name="solver_rel1" hidden="1">2</definedName>
    <definedName name="solver_rel16" hidden="1">1</definedName>
    <definedName name="solver_rel17" hidden="1">1</definedName>
    <definedName name="solver_rel18" hidden="1">1</definedName>
    <definedName name="solver_rel19" hidden="1">1</definedName>
    <definedName name="solver_rel2" hidden="1">3</definedName>
    <definedName name="solver_rel20" hidden="1">1</definedName>
    <definedName name="solver_rel21" hidden="1">1</definedName>
    <definedName name="solver_rel22" hidden="1">1</definedName>
    <definedName name="solver_rel23" hidden="1">1</definedName>
    <definedName name="solver_rel24" hidden="1">1</definedName>
    <definedName name="solver_rel25" hidden="1">1</definedName>
    <definedName name="solver_rel26" hidden="1">1</definedName>
    <definedName name="solver_rel27" hidden="1">1</definedName>
    <definedName name="solver_rel28" hidden="1">1</definedName>
    <definedName name="solver_rel29" hidden="1">1</definedName>
    <definedName name="solver_rel30" hidden="1">1</definedName>
    <definedName name="solver_rel31" hidden="1">1</definedName>
    <definedName name="solver_rel32" hidden="1">1</definedName>
    <definedName name="solver_rel33" hidden="1">1</definedName>
    <definedName name="solver_rel34" hidden="1">1</definedName>
    <definedName name="solver_rel35" hidden="1">1</definedName>
    <definedName name="solver_rel36" hidden="1">1</definedName>
    <definedName name="solver_rel37" hidden="1">1</definedName>
    <definedName name="solver_rel38" hidden="1">1</definedName>
    <definedName name="solver_rel39" hidden="1">1</definedName>
    <definedName name="solver_rel40" hidden="1">1</definedName>
    <definedName name="solver_rel41" hidden="1">1</definedName>
    <definedName name="solver_rel42" hidden="1">1</definedName>
    <definedName name="solver_rel43" hidden="1">1</definedName>
    <definedName name="solver_rel44" hidden="1">1</definedName>
    <definedName name="solver_rel45" hidden="1">1</definedName>
    <definedName name="solver_rel46" hidden="1">1</definedName>
    <definedName name="solver_rel47" hidden="1">1</definedName>
    <definedName name="solver_rel48" hidden="1">1</definedName>
    <definedName name="solver_rel49" hidden="1">1</definedName>
    <definedName name="solver_rel50" hidden="1">1</definedName>
    <definedName name="solver_rel51" hidden="1">1</definedName>
    <definedName name="solver_rel52" hidden="1">1</definedName>
    <definedName name="solver_rel53" hidden="1">1</definedName>
    <definedName name="solver_rel54" hidden="1">1</definedName>
    <definedName name="solver_rel55" hidden="1">1</definedName>
    <definedName name="solver_rel56" hidden="1">1</definedName>
    <definedName name="solver_rel57" hidden="1">1</definedName>
    <definedName name="solver_rel58" hidden="1">1</definedName>
    <definedName name="solver_rel9" hidden="1">1</definedName>
    <definedName name="solver_rhs2" hidden="1">0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localSheetId="2" hidden="1">3</definedName>
    <definedName name="solver_typ" hidden="1">3</definedName>
    <definedName name="solver_val" localSheetId="2" hidden="1">0</definedName>
    <definedName name="solver_val" hidden="1">106.196</definedName>
    <definedName name="ss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sss" localSheetId="1" hidden="1">{"CONTROL",#N/A,TRUE,"JV_CTRL2";"JOURNAL",#N/A,TRUE,"JV_CTRL2";"REGISTER_START",#N/A,TRUE,"JV_CTRL2";"REGISTER_2225 ON",#N/A,TRUE,"JV_CTRL2";"REGISTER_BLANK",#N/A,TRUE,"JV_CTRL2";"REGISTER_OTHERS",#N/A,TRUE,"JV_CTRL2"}</definedName>
    <definedName name="sss" localSheetId="2" hidden="1">{"CONTROL",#N/A,TRUE,"JV_CTRL2";"JOURNAL",#N/A,TRUE,"JV_CTRL2";"REGISTER_START",#N/A,TRUE,"JV_CTRL2";"REGISTER_2225 ON",#N/A,TRUE,"JV_CTRL2";"REGISTER_BLANK",#N/A,TRUE,"JV_CTRL2";"REGISTER_OTHERS",#N/A,TRUE,"JV_CTRL2"}</definedName>
    <definedName name="sss" hidden="1">{"CONTROL",#N/A,TRUE,"JV_CTRL2";"JOURNAL",#N/A,TRUE,"JV_CTRL2";"REGISTER_START",#N/A,TRUE,"JV_CTRL2";"REGISTER_2225 ON",#N/A,TRUE,"JV_CTRL2";"REGISTER_BLANK",#N/A,TRUE,"JV_CTRL2";"REGISTER_OTHERS",#N/A,TRUE,"JV_CTRL2"}</definedName>
    <definedName name="ssss" localSheetId="1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ssss" localSheetId="2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ssss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sssss" localSheetId="1" hidden="1">{"PARTE1",#N/A,FALSE,"Plan1"}</definedName>
    <definedName name="sssss" localSheetId="2" hidden="1">{"PARTE1",#N/A,FALSE,"Plan1"}</definedName>
    <definedName name="sssss" hidden="1">{"PARTE1",#N/A,FALSE,"Plan1"}</definedName>
    <definedName name="ssssss" localSheetId="1" hidden="1">{"TOTAL DIRSUL",#N/A,TRUE,"7500";"DIRSUL",#N/A,TRUE,"7501";"CURITIBA",#N/A,TRUE,"7510";"CASCAVEL",#N/A,TRUE,"7511";"JOINVILLE",#N/A,TRUE,"7512";"CRICIUMA",#N/A,TRUE,"7513";"BLUMENAU",#N/A,TRUE,"7514";"PORTO ALEGRE",#N/A,TRUE,"7515";"CAXIAS DO SUL",#N/A,TRUE,"7516";"N HAMBURGO",#N/A,TRUE,"7517";"PASSO FUNDO",#N/A,TRUE,"7518";"PELOTAS",#N/A,TRUE,"7519";"FLORIANOPOLIS",#N/A,TRUE,"7520"}</definedName>
    <definedName name="ssssss" localSheetId="2" hidden="1">{"TOTAL DIRSUL",#N/A,TRUE,"7500";"DIRSUL",#N/A,TRUE,"7501";"CURITIBA",#N/A,TRUE,"7510";"CASCAVEL",#N/A,TRUE,"7511";"JOINVILLE",#N/A,TRUE,"7512";"CRICIUMA",#N/A,TRUE,"7513";"BLUMENAU",#N/A,TRUE,"7514";"PORTO ALEGRE",#N/A,TRUE,"7515";"CAXIAS DO SUL",#N/A,TRUE,"7516";"N HAMBURGO",#N/A,TRUE,"7517";"PASSO FUNDO",#N/A,TRUE,"7518";"PELOTAS",#N/A,TRUE,"7519";"FLORIANOPOLIS",#N/A,TRUE,"7520"}</definedName>
    <definedName name="ssssss" hidden="1">{"TOTAL DIRSUL",#N/A,TRUE,"7500";"DIRSUL",#N/A,TRUE,"7501";"CURITIBA",#N/A,TRUE,"7510";"CASCAVEL",#N/A,TRUE,"7511";"JOINVILLE",#N/A,TRUE,"7512";"CRICIUMA",#N/A,TRUE,"7513";"BLUMENAU",#N/A,TRUE,"7514";"PORTO ALEGRE",#N/A,TRUE,"7515";"CAXIAS DO SUL",#N/A,TRUE,"7516";"N HAMBURGO",#N/A,TRUE,"7517";"PASSO FUNDO",#N/A,TRUE,"7518";"PELOTAS",#N/A,TRUE,"7519";"FLORIANOPOLIS",#N/A,TRUE,"7520"}</definedName>
    <definedName name="Status">[13]Planilha1!$U$3:$U$4</definedName>
    <definedName name="stella" localSheetId="1" hidden="1">{"det (May)",#N/A,FALSE,"June";"sum (MAY YTD)",#N/A,FALSE,"June YTD"}</definedName>
    <definedName name="stella" localSheetId="2" hidden="1">{"det (May)",#N/A,FALSE,"June";"sum (MAY YTD)",#N/A,FALSE,"June YTD"}</definedName>
    <definedName name="stella" hidden="1">{"det (May)",#N/A,FALSE,"June";"sum (MAY YTD)",#N/A,FALSE,"June YTD"}</definedName>
    <definedName name="SUMMARY" hidden="1">[14]SUMMARY!$A$1:$L$23</definedName>
    <definedName name="t" localSheetId="1" hidden="1">{#N/A,#N/A,FALSE,"Relatórios";"Vendas e Custos",#N/A,FALSE,"Vendas e Custos";"Premissas",#N/A,FALSE,"Premissas";"Projeções",#N/A,FALSE,"Projeções";"Dolar",#N/A,FALSE,"Dolar";"Original",#N/A,FALSE,"Original e UFIR"}</definedName>
    <definedName name="t" localSheetId="2" hidden="1">{#N/A,#N/A,FALSE,"Relatórios";"Vendas e Custos",#N/A,FALSE,"Vendas e Custos";"Premissas",#N/A,FALSE,"Premissas";"Projeções",#N/A,FALSE,"Projeções";"Dolar",#N/A,FALSE,"Dolar";"Original",#N/A,FALSE,"Original e UFIR"}</definedName>
    <definedName name="t" hidden="1">{#N/A,#N/A,FALSE,"Relatórios";"Vendas e Custos",#N/A,FALSE,"Vendas e Custos";"Premissas",#N/A,FALSE,"Premissas";"Projeções",#N/A,FALSE,"Projeções";"Dolar",#N/A,FALSE,"Dolar";"Original",#N/A,FALSE,"Original e UFIR"}</definedName>
    <definedName name="TECNOFIBRAS" localSheetId="1" hidden="1">{"'PXR_6500'!$A$1:$I$124"}</definedName>
    <definedName name="TECNOFIBRAS" localSheetId="2" hidden="1">{"'PXR_6500'!$A$1:$I$124"}</definedName>
    <definedName name="TECNOFIBRAS" hidden="1">{"'PXR_6500'!$A$1:$I$124"}</definedName>
    <definedName name="TECNOFIBRAS2" localSheetId="1" hidden="1">{"'PXR_6500'!$A$1:$I$124"}</definedName>
    <definedName name="TECNOFIBRAS2" localSheetId="2" hidden="1">{"'PXR_6500'!$A$1:$I$124"}</definedName>
    <definedName name="TECNOFIBRAS2" hidden="1">{"'PXR_6500'!$A$1:$I$124"}</definedName>
    <definedName name="temp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temp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temp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TERC" localSheetId="1" hidden="1">{"'RR'!$A$2:$E$81"}</definedName>
    <definedName name="TERC" localSheetId="2" hidden="1">{"'RR'!$A$2:$E$81"}</definedName>
    <definedName name="TERC" hidden="1">{"'RR'!$A$2:$E$81"}</definedName>
    <definedName name="TESTE" localSheetId="1" hidden="1">{"CONSOLIDADO",#N/A,FALSE,"COMENTARIOS"}</definedName>
    <definedName name="TESTE" localSheetId="2" hidden="1">{"CONSOLIDADO",#N/A,FALSE,"COMENTARIOS"}</definedName>
    <definedName name="TESTE" hidden="1">{"CONSOLIDADO",#N/A,FALSE,"COMENTARIOS"}</definedName>
    <definedName name="TESTE1" localSheetId="1" hidden="1">{"'RR'!$A$2:$E$81"}</definedName>
    <definedName name="TESTE1" localSheetId="2" hidden="1">{"'RR'!$A$2:$E$81"}</definedName>
    <definedName name="TESTE1" hidden="1">{"'RR'!$A$2:$E$81"}</definedName>
    <definedName name="tests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ests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ests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TextRefCopyRangeCount" hidden="1">3</definedName>
    <definedName name="Toto" localSheetId="1" hidden="1">{#N/A,#N/A,FALSE,"SYSOC";#N/A,#N/A,FALSE,"RESU-GESTION";#N/A,#N/A,FALSE,"EVOL-MNA";#N/A,#N/A,FALSE,"VTAS-ANALI";#N/A,#N/A,FALSE,"ANALI-GSFIJOS";#N/A,#N/A,FALSE,"DETA-RUBROS";#N/A,#N/A,FALSE,"ANALI-CNF";#N/A,#N/A,FALSE,"BILAN";#N/A,#N/A,FALSE,"TAB_FIN";#N/A,#N/A,FALSE,"IND_ECO"}</definedName>
    <definedName name="Toto" localSheetId="2" hidden="1">{#N/A,#N/A,FALSE,"SYSOC";#N/A,#N/A,FALSE,"RESU-GESTION";#N/A,#N/A,FALSE,"EVOL-MNA";#N/A,#N/A,FALSE,"VTAS-ANALI";#N/A,#N/A,FALSE,"ANALI-GSFIJOS";#N/A,#N/A,FALSE,"DETA-RUBROS";#N/A,#N/A,FALSE,"ANALI-CNF";#N/A,#N/A,FALSE,"BILAN";#N/A,#N/A,FALSE,"TAB_FIN";#N/A,#N/A,FALSE,"IND_ECO"}</definedName>
    <definedName name="Toto" hidden="1">{#N/A,#N/A,FALSE,"SYSOC";#N/A,#N/A,FALSE,"RESU-GESTION";#N/A,#N/A,FALSE,"EVOL-MNA";#N/A,#N/A,FALSE,"VTAS-ANALI";#N/A,#N/A,FALSE,"ANALI-GSFIJOS";#N/A,#N/A,FALSE,"DETA-RUBROS";#N/A,#N/A,FALSE,"ANALI-CNF";#N/A,#N/A,FALSE,"BILAN";#N/A,#N/A,FALSE,"TAB_FIN";#N/A,#N/A,FALSE,"IND_ECO"}</definedName>
    <definedName name="ttt" localSheetId="1" hidden="1">{#N/A,#N/A,FALSE,"sales ytd";#N/A,#N/A,FALSE,"investments";#N/A,#N/A,FALSE,"bus. synergies 1997";#N/A,#N/A,FALSE,"synergies outlook"}</definedName>
    <definedName name="ttt" localSheetId="2" hidden="1">{#N/A,#N/A,FALSE,"sales ytd";#N/A,#N/A,FALSE,"investments";#N/A,#N/A,FALSE,"bus. synergies 1997";#N/A,#N/A,FALSE,"synergies outlook"}</definedName>
    <definedName name="ttt" hidden="1">{#N/A,#N/A,FALSE,"sales ytd";#N/A,#N/A,FALSE,"investments";#N/A,#N/A,FALSE,"bus. synergies 1997";#N/A,#N/A,FALSE,"synergies outlook"}</definedName>
    <definedName name="TYUIO" localSheetId="1" hidden="1">{#N/A,#N/A,TRUE,"Serviços"}</definedName>
    <definedName name="TYUIO" localSheetId="2" hidden="1">{#N/A,#N/A,TRUE,"Serviços"}</definedName>
    <definedName name="TYUIO" hidden="1">{#N/A,#N/A,TRUE,"Serviços"}</definedName>
    <definedName name="tyuu" hidden="1">[8]Poço!#REF!</definedName>
    <definedName name="U" localSheetId="1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U" localSheetId="2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U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UJI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JI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nivass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nivass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nivass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uo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uo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uo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uog" localSheetId="1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uog" localSheetId="2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uog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uoip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uoip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uoip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ACCSPA2" localSheetId="1" hidden="1">{"'PXR_6500'!$A$1:$I$124"}</definedName>
    <definedName name="WACCSPA2" localSheetId="2" hidden="1">{"'PXR_6500'!$A$1:$I$124"}</definedName>
    <definedName name="WACCSPA2" hidden="1">{"'PXR_6500'!$A$1:$I$124"}</definedName>
    <definedName name="wrn.Acquisition_matrix." localSheetId="1" hidden="1">{"Acq_matrix",#N/A,FALSE,"Acquisition Matrix"}</definedName>
    <definedName name="wrn.Acquisition_matrix." localSheetId="2" hidden="1">{"Acq_matrix",#N/A,FALSE,"Acquisition Matrix"}</definedName>
    <definedName name="wrn.Acquisition_matrix." hidden="1">{"Acq_matrix",#N/A,FALSE,"Acquisition Matrix"}</definedName>
    <definedName name="wrn.administracion." localSheetId="1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wrn.administracion." localSheetId="2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wrn.administracion." hidden="1">{#N/A,#N/A,FALSE,"CARATULA GENERAL";#N/A,#N/A,FALSE,"GSxDIRECCION";#N/A,#N/A,FALSE,"Caratula";#N/A,#N/A,FALSE,"GSxCTRO";#N/A,#N/A,FALSE,"GsAdm.Centr";#N/A,#N/A,FALSE,"Dir.Gral";#N/A,#N/A,FALSE,"AdmyFzas";#N/A,#N/A,FALSE,"Sistemas";#N/A,#N/A,FALSE,"RRHH"}</definedName>
    <definedName name="wrn.ADMINISTRATIVA." localSheetId="1" hidden="1">{"TOTAL ADM",#N/A,TRUE,"Total Desp.Adm.";"DIR EXECUTIVA",#N/A,TRUE,"5000";"EXECUTIVA",#N/A,TRUE,"5010";"SEDIR",#N/A,TRUE,"5020";"ADM FINANCEIRA",#N/A,TRUE,"9000";"FINANCEIRA",#N/A,TRUE,"9010";"CONTROLADORIA",#N/A,TRUE,"9110";"FINANCEIRO",#N/A,TRUE,"9200";"DECOP",#N/A,TRUE,"9220";"DECOB",#N/A,TRUE,"9230";"RH",#N/A,TRUE,"9300";"GER RH",#N/A,TRUE,"9310";"CARGOS BENEF",#N/A,TRUE,"9320";"RECRUTAMENTO",#N/A,TRUE,"9330";"ADM PESSOAL",#N/A,TRUE,"9340";"TREINAMENTO",#N/A,TRUE,"9350";"INFRA",#N/A,TRUE,"9400";"GER INFRA",#N/A,TRUE,"9410";"COMPRAS",#N/A,TRUE,"9420";"ORG METODOS",#N/A,TRUE,"9430";"SERV GERAIS",#N/A,TRUE,"9440";"OFF SET",#N/A,TRUE,"9441";"COPA",#N/A,TRUE,"9442";"LIMPEZA",#N/A,TRUE,"9443";"EXPEDIÇÃO",#N/A,TRUE,"9444";"ALMOXARIFADO",#N/A,TRUE,"9445"}</definedName>
    <definedName name="wrn.ADMINISTRATIVA." localSheetId="2" hidden="1">{"TOTAL ADM",#N/A,TRUE,"Total Desp.Adm.";"DIR EXECUTIVA",#N/A,TRUE,"5000";"EXECUTIVA",#N/A,TRUE,"5010";"SEDIR",#N/A,TRUE,"5020";"ADM FINANCEIRA",#N/A,TRUE,"9000";"FINANCEIRA",#N/A,TRUE,"9010";"CONTROLADORIA",#N/A,TRUE,"9110";"FINANCEIRO",#N/A,TRUE,"9200";"DECOP",#N/A,TRUE,"9220";"DECOB",#N/A,TRUE,"9230";"RH",#N/A,TRUE,"9300";"GER RH",#N/A,TRUE,"9310";"CARGOS BENEF",#N/A,TRUE,"9320";"RECRUTAMENTO",#N/A,TRUE,"9330";"ADM PESSOAL",#N/A,TRUE,"9340";"TREINAMENTO",#N/A,TRUE,"9350";"INFRA",#N/A,TRUE,"9400";"GER INFRA",#N/A,TRUE,"9410";"COMPRAS",#N/A,TRUE,"9420";"ORG METODOS",#N/A,TRUE,"9430";"SERV GERAIS",#N/A,TRUE,"9440";"OFF SET",#N/A,TRUE,"9441";"COPA",#N/A,TRUE,"9442";"LIMPEZA",#N/A,TRUE,"9443";"EXPEDIÇÃO",#N/A,TRUE,"9444";"ALMOXARIFADO",#N/A,TRUE,"9445"}</definedName>
    <definedName name="wrn.ADMINISTRATIVA." hidden="1">{"TOTAL ADM",#N/A,TRUE,"Total Desp.Adm.";"DIR EXECUTIVA",#N/A,TRUE,"5000";"EXECUTIVA",#N/A,TRUE,"5010";"SEDIR",#N/A,TRUE,"5020";"ADM FINANCEIRA",#N/A,TRUE,"9000";"FINANCEIRA",#N/A,TRUE,"9010";"CONTROLADORIA",#N/A,TRUE,"9110";"FINANCEIRO",#N/A,TRUE,"9200";"DECOP",#N/A,TRUE,"9220";"DECOB",#N/A,TRUE,"9230";"RH",#N/A,TRUE,"9300";"GER RH",#N/A,TRUE,"9310";"CARGOS BENEF",#N/A,TRUE,"9320";"RECRUTAMENTO",#N/A,TRUE,"9330";"ADM PESSOAL",#N/A,TRUE,"9340";"TREINAMENTO",#N/A,TRUE,"9350";"INFRA",#N/A,TRUE,"9400";"GER INFRA",#N/A,TRUE,"9410";"COMPRAS",#N/A,TRUE,"9420";"ORG METODOS",#N/A,TRUE,"9430";"SERV GERAIS",#N/A,TRUE,"9440";"OFF SET",#N/A,TRUE,"9441";"COPA",#N/A,TRUE,"9442";"LIMPEZA",#N/A,TRUE,"9443";"EXPEDIÇÃO",#N/A,TRUE,"9444";"ALMOXARIFADO",#N/A,TRUE,"9445"}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LAN." localSheetId="1" hidden="1">{"CREDIT STATISTICS",#N/A,FALSE,"STATS";"CF_AND_IS",#N/A,FALSE,"PLAN";"DEBT SCHEDULE",#N/A,FALSE,"PLAN";"SUBSCRIBERS",#N/A,FALSE,"PLAN";"DETAIL_REV",#N/A,FALSE,"PLAN";"DETAIL_EXPENSE",#N/A,FALSE,"PLAN";"SALES_AND EXP_DRIVERS",#N/A,FALSE,"PLAN";"FIXED ASSETS",#N/A,FALSE,"PLAN";"DEPRECIATION SCHEDULE",#N/A,FALSE,"PLAN"}</definedName>
    <definedName name="wrn.ALAN." localSheetId="2" hidden="1">{"CREDIT STATISTICS",#N/A,FALSE,"STATS";"CF_AND_IS",#N/A,FALSE,"PLAN";"DEBT SCHEDULE",#N/A,FALSE,"PLAN";"SUBSCRIBERS",#N/A,FALSE,"PLAN";"DETAIL_REV",#N/A,FALSE,"PLAN";"DETAIL_EXPENSE",#N/A,FALSE,"PLAN";"SALES_AND EXP_DRIVERS",#N/A,FALSE,"PLAN";"FIXED ASSETS",#N/A,FALSE,"PLAN";"DEPRECIATION SCHEDULE",#N/A,FALSE,"PLAN"}</definedName>
    <definedName name="wrn.ALAN." hidden="1">{"CREDIT STATISTICS",#N/A,FALSE,"STATS";"CF_AND_IS",#N/A,FALSE,"PLAN";"DEBT SCHEDULE",#N/A,FALSE,"PLAN";"SUBSCRIBERS",#N/A,FALSE,"PLAN";"DETAIL_REV",#N/A,FALSE,"PLAN";"DETAIL_EXPENSE",#N/A,FALSE,"PLAN";"SALES_AND EXP_DRIVERS",#N/A,FALSE,"PLAN";"FIXED ASSETS",#N/A,FALSE,"PLAN";"DEPRECIATION SCHEDULE",#N/A,FALSE,"PLAN"}</definedName>
    <definedName name="wrn.ALL." localSheetId="1" hidden="1">{#N/A,#N/A,FALSE,"DCF";#N/A,#N/A,FALSE,"WACC";#N/A,#N/A,FALSE,"Sales_EBIT";#N/A,#N/A,FALSE,"Capex_Depreciation";#N/A,#N/A,FALSE,"WC";#N/A,#N/A,FALSE,"Interest";#N/A,#N/A,FALSE,"Assumptions"}</definedName>
    <definedName name="wrn.ALL." localSheetId="2" hidden="1">{#N/A,#N/A,FALSE,"DCF";#N/A,#N/A,FALSE,"WACC";#N/A,#N/A,FALSE,"Sales_EBIT";#N/A,#N/A,FALSE,"Capex_Depreciation";#N/A,#N/A,FALSE,"WC";#N/A,#N/A,FALSE,"Interest";#N/A,#N/A,FALSE,"Assumptions"}</definedName>
    <definedName name="wrn.ALL." hidden="1">{#N/A,#N/A,FALSE,"DCF";#N/A,#N/A,FALSE,"WACC";#N/A,#N/A,FALSE,"Sales_EBIT";#N/A,#N/A,FALSE,"Capex_Depreciation";#N/A,#N/A,FALSE,"WC";#N/A,#N/A,FALSE,"Interest";#N/A,#N/A,FALSE,"Assumptions"}</definedName>
    <definedName name="wrn.all._.schedules.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ll._.schedules.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wrn.ANALISIS._.SENSIBILIDAD." localSheetId="1" hidden="1">{#N/A,#N/A,FALSE,"BALANCE";#N/A,#N/A,FALSE,"CUENTA DE PYG";#N/A,#N/A,FALSE,"RATIOS"}</definedName>
    <definedName name="wrn.ANALISIS._.SENSIBILIDAD." localSheetId="2" hidden="1">{#N/A,#N/A,FALSE,"BALANCE";#N/A,#N/A,FALSE,"CUENTA DE PYG";#N/A,#N/A,FALSE,"RATIOS"}</definedName>
    <definedName name="wrn.ANALISIS._.SENSIBILIDAD." hidden="1">{#N/A,#N/A,FALSE,"BALANCE";#N/A,#N/A,FALSE,"CUENTA DE PYG";#N/A,#N/A,FALSE,"RATIOS"}</definedName>
    <definedName name="wrn.AQUIROR._.DCF." localSheetId="1" hidden="1">{"AQUIRORDCF",#N/A,FALSE,"Merger consequences";"Acquirorassns",#N/A,FALSE,"Merger consequences"}</definedName>
    <definedName name="wrn.AQUIROR._.DCF." localSheetId="2" hidden="1">{"AQUIRORDCF",#N/A,FALSE,"Merger consequences";"Acquirorassns",#N/A,FALSE,"Merger consequences"}</definedName>
    <definedName name="wrn.AQUIROR._.DCF." hidden="1">{"AQUIRORDCF",#N/A,FALSE,"Merger consequences";"Acquirorassns",#N/A,FALSE,"Merger consequences"}</definedName>
    <definedName name="wrn.aug" localSheetId="1" hidden="1">{"det (May)",#N/A,FALSE,"June";"sum (MAY YTD)",#N/A,FALSE,"June YTD"}</definedName>
    <definedName name="wrn.aug" localSheetId="2" hidden="1">{"det (May)",#N/A,FALSE,"June";"sum (MAY YTD)",#N/A,FALSE,"June YTD"}</definedName>
    <definedName name="wrn.aug" hidden="1">{"det (May)",#N/A,FALSE,"June";"sum (MAY YTD)",#N/A,FALSE,"June YTD"}</definedName>
    <definedName name="wrn.augyt" localSheetId="1" hidden="1">{"det (May)",#N/A,FALSE,"June";"sum (MAY YTD)",#N/A,FALSE,"June YTD"}</definedName>
    <definedName name="wrn.augyt" localSheetId="2" hidden="1">{"det (May)",#N/A,FALSE,"June";"sum (MAY YTD)",#N/A,FALSE,"June YTD"}</definedName>
    <definedName name="wrn.augyt" hidden="1">{"det (May)",#N/A,FALSE,"June";"sum (MAY YTD)",#N/A,FALSE,"June YTD"}</definedName>
    <definedName name="wrn.augYTD" localSheetId="1" hidden="1">{"det (May)",#N/A,FALSE,"June";"sum (MAY YTD)",#N/A,FALSE,"June YTD"}</definedName>
    <definedName name="wrn.augYTD" localSheetId="2" hidden="1">{"det (May)",#N/A,FALSE,"June";"sum (MAY YTD)",#N/A,FALSE,"June YTD"}</definedName>
    <definedName name="wrn.augYTD" hidden="1">{"det (May)",#N/A,FALSE,"June";"sum (MAY YTD)",#N/A,FALSE,"June YTD"}</definedName>
    <definedName name="wrn.AUT._.ANALISE._.DESP." localSheetId="1" hidden="1">{"balanço dolares",#N/A,FALSE,"SIGADR$";"AUT BAL REAIS",#N/A,FALSE,"SIGADR$";"QUOCIENTES REAIS",#N/A,FALSE,"QUOCIENTES";"JUNH QUOCI DOLARES",#N/A,FALSE,"QUOCIENTES"}</definedName>
    <definedName name="wrn.AUT._.ANALISE._.DESP." localSheetId="2" hidden="1">{"balanço dolares",#N/A,FALSE,"SIGADR$";"AUT BAL REAIS",#N/A,FALSE,"SIGADR$";"QUOCIENTES REAIS",#N/A,FALSE,"QUOCIENTES";"JUNH QUOCI DOLARES",#N/A,FALSE,"QUOCIENTES"}</definedName>
    <definedName name="wrn.AUT._.ANALISE._.DESP." hidden="1">{"balanço dolares",#N/A,FALSE,"SIGADR$";"AUT BAL REAIS",#N/A,FALSE,"SIGADR$";"QUOCIENTES REAIS",#N/A,FALSE,"QUOCIENTES";"JUNH QUOCI DOLARES",#N/A,FALSE,"QUOCIENTES"}</definedName>
    <definedName name="wrn.AUT._.DESPESAS." localSheetId="1" hidden="1">{"AUT ANALISE DESP",#N/A,TRUE,"AN.DESP. MR$"}</definedName>
    <definedName name="wrn.AUT._.DESPESAS." localSheetId="2" hidden="1">{"AUT ANALISE DESP",#N/A,TRUE,"AN.DESP. MR$"}</definedName>
    <definedName name="wrn.AUT._.DESPESAS." hidden="1">{"AUT ANALISE DESP",#N/A,TRUE,"AN.DESP. MR$"}</definedName>
    <definedName name="wrn.AUT._.DESPESAS.1" localSheetId="1" hidden="1">{"AUT ANALISE DESP",#N/A,TRUE,"AN.DESP. MR$"}</definedName>
    <definedName name="wrn.AUT._.DESPESAS.1" localSheetId="2" hidden="1">{"AUT ANALISE DESP",#N/A,TRUE,"AN.DESP. MR$"}</definedName>
    <definedName name="wrn.AUT._.DESPESAS.1" hidden="1">{"AUT ANALISE DESP",#N/A,TRUE,"AN.DESP. MR$"}</definedName>
    <definedName name="wrn.BONITO1." localSheetId="1" hidden="1">{#N/A,#N/A,FALSE,"Rtdos. Extraordinarios";#N/A,#N/A,FALSE,"Aportación Rtdos. I.Global";#N/A,#N/A,FALSE,"Participación en Beneficios";#N/A,#N/A,FALSE,"Rtdos. Puesta Equivalencia";#N/A,#N/A,FALSE,"Ingr. y Gtos. Empresas Grupo";#N/A,#N/A,FALSE,"Sociedades Apéndice";#N/A,#N/A,FALSE,"Fondo de Comercio"}</definedName>
    <definedName name="wrn.BONITO1." localSheetId="2" hidden="1">{#N/A,#N/A,FALSE,"Rtdos. Extraordinarios";#N/A,#N/A,FALSE,"Aportación Rtdos. I.Global";#N/A,#N/A,FALSE,"Participación en Beneficios";#N/A,#N/A,FALSE,"Rtdos. Puesta Equivalencia";#N/A,#N/A,FALSE,"Ingr. y Gtos. Empresas Grupo";#N/A,#N/A,FALSE,"Sociedades Apéndice";#N/A,#N/A,FALSE,"Fondo de Comercio"}</definedName>
    <definedName name="wrn.BONITO1." hidden="1">{#N/A,#N/A,FALSE,"Rtdos. Extraordinarios";#N/A,#N/A,FALSE,"Aportación Rtdos. I.Global";#N/A,#N/A,FALSE,"Participación en Beneficios";#N/A,#N/A,FALSE,"Rtdos. Puesta Equivalencia";#N/A,#N/A,FALSE,"Ingr. y Gtos. Empresas Grupo";#N/A,#N/A,FALSE,"Sociedades Apéndice";#N/A,#N/A,FALSE,"Fondo de Comercio"}</definedName>
    <definedName name="wrn.BONITO2." localSheetId="1" hidden="1">{#N/A,#N/A,FALSE,"Préstamos a Largo Plazo";#N/A,#N/A,FALSE,"Cuentas con Emp. del Grupo";#N/A,#N/A,FALSE,"Inmov. Material";#N/A,#N/A,FALSE,"Inv. Financieras Temporales";#N/A,#N/A,FALSE,"Movimiento de Reservas";#N/A,#N/A,FALSE,"Obligaciones";#N/A,#N/A,FALSE,"Socios Externos";#N/A,#N/A,FALSE,"Inmovilizado inmaterial";#N/A,#N/A,FALSE,"Fondos Própios"}</definedName>
    <definedName name="wrn.BONITO2." localSheetId="2" hidden="1">{#N/A,#N/A,FALSE,"Préstamos a Largo Plazo";#N/A,#N/A,FALSE,"Cuentas con Emp. del Grupo";#N/A,#N/A,FALSE,"Inmov. Material";#N/A,#N/A,FALSE,"Inv. Financieras Temporales";#N/A,#N/A,FALSE,"Movimiento de Reservas";#N/A,#N/A,FALSE,"Obligaciones";#N/A,#N/A,FALSE,"Socios Externos";#N/A,#N/A,FALSE,"Inmovilizado inmaterial";#N/A,#N/A,FALSE,"Fondos Própios"}</definedName>
    <definedName name="wrn.BONITO2." hidden="1">{#N/A,#N/A,FALSE,"Préstamos a Largo Plazo";#N/A,#N/A,FALSE,"Cuentas con Emp. del Grupo";#N/A,#N/A,FALSE,"Inmov. Material";#N/A,#N/A,FALSE,"Inv. Financieras Temporales";#N/A,#N/A,FALSE,"Movimiento de Reservas";#N/A,#N/A,FALSE,"Obligaciones";#N/A,#N/A,FALSE,"Socios Externos";#N/A,#N/A,FALSE,"Inmovilizado inmaterial";#N/A,#N/A,FALSE,"Fondos Própios"}</definedName>
    <definedName name="wrn.brol." localSheetId="1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localSheetId="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rol.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.BU._.H." localSheetId="1" hidden="1">{#N/A,#N/A,FALSE,"PLN_M";#N/A,#N/A,FALSE,"PLN_YTD";#N/A,#N/A,FALSE,"CHF_M";#N/A,#N/A,FALSE,"CHF_YTD"}</definedName>
    <definedName name="wrn.BU._.H." localSheetId="2" hidden="1">{#N/A,#N/A,FALSE,"PLN_M";#N/A,#N/A,FALSE,"PLN_YTD";#N/A,#N/A,FALSE,"CHF_M";#N/A,#N/A,FALSE,"CHF_YTD"}</definedName>
    <definedName name="wrn.BU._.H." hidden="1">{#N/A,#N/A,FALSE,"PLN_M";#N/A,#N/A,FALSE,"PLN_YTD";#N/A,#N/A,FALSE,"CHF_M";#N/A,#N/A,FALSE,"CHF_YTD"}</definedName>
    <definedName name="wrn.Buildups." localSheetId="1" hidden="1">{"ACQ",#N/A,FALSE,"ACQUISITIONS";"ACQF",#N/A,FALSE,"ACQUISITIONS";"PF",#N/A,FALSE,"PROYECTOVILA";"PV",#N/A,FALSE,"PROYECTOVILA";"Fee Dev",#N/A,FALSE,"DEVELOPMENT GROWTH";"gd",#N/A,FALSE,"DEVELOPMENT GROWTH"}</definedName>
    <definedName name="wrn.Buildups." localSheetId="2" hidden="1">{"ACQ",#N/A,FALSE,"ACQUISITIONS";"ACQF",#N/A,FALSE,"ACQUISITIONS";"PF",#N/A,FALSE,"PROYECTOVILA";"PV",#N/A,FALSE,"PROYECTOVILA";"Fee Dev",#N/A,FALSE,"DEVELOPMENT GROWTH";"gd",#N/A,FALSE,"DEVELOPMENT GROWTH"}</definedName>
    <definedName name="wrn.Buildups." hidden="1">{"ACQ",#N/A,FALSE,"ACQUISITIONS";"ACQF",#N/A,FALSE,"ACQUISITIONS";"PF",#N/A,FALSE,"PROYECTOVILA";"PV",#N/A,FALSE,"PROYECTOVILA";"Fee Dev",#N/A,FALSE,"DEVELOPMENT GROWTH";"gd",#N/A,FALSE,"DEVELOPMENT GROWTH"}</definedName>
    <definedName name="wrn.Caixa._.de._.Ferramentas." localSheetId="1" hidden="1">{#N/A,#N/A,FALSE,"Eletricista";#N/A,#N/A,FALSE,"Mec. Refrig.";#N/A,#N/A,FALSE,"Civil";#N/A,#N/A,FALSE,"Civ";#N/A,#N/A,FALSE,"Serralheiro";#N/A,#N/A,FALSE,"Encanador";#N/A,#N/A,FALSE,"Eletr.";#N/A,#N/A,FALSE,"EL";#N/A,#N/A,FALSE,"Mec.Refrig.";#N/A,#N/A,FALSE,"Serv. Civ.";#N/A,#N/A,FALSE,"MMO";#N/A,#N/A,FALSE,"EN - CA";#N/A,#N/A,FALSE,"EL - ELT";#N/A,#N/A,FALSE,"PE";#N/A,#N/A,FALSE,"CARP";#N/A,#N/A,FALSE,"TAPEC";#N/A,#N/A,FALSE,"FU";#N/A,#N/A,FALSE,"Mec. Manut.";#N/A,#N/A,FALSE,"SO";#N/A,#N/A,FALSE,"Marc."}</definedName>
    <definedName name="wrn.Caixa._.de._.Ferramentas." localSheetId="2" hidden="1">{#N/A,#N/A,FALSE,"Eletricista";#N/A,#N/A,FALSE,"Mec. Refrig.";#N/A,#N/A,FALSE,"Civil";#N/A,#N/A,FALSE,"Civ";#N/A,#N/A,FALSE,"Serralheiro";#N/A,#N/A,FALSE,"Encanador";#N/A,#N/A,FALSE,"Eletr.";#N/A,#N/A,FALSE,"EL";#N/A,#N/A,FALSE,"Mec.Refrig.";#N/A,#N/A,FALSE,"Serv. Civ.";#N/A,#N/A,FALSE,"MMO";#N/A,#N/A,FALSE,"EN - CA";#N/A,#N/A,FALSE,"EL - ELT";#N/A,#N/A,FALSE,"PE";#N/A,#N/A,FALSE,"CARP";#N/A,#N/A,FALSE,"TAPEC";#N/A,#N/A,FALSE,"FU";#N/A,#N/A,FALSE,"Mec. Manut.";#N/A,#N/A,FALSE,"SO";#N/A,#N/A,FALSE,"Marc."}</definedName>
    <definedName name="wrn.Caixa._.de._.Ferramentas." hidden="1">{#N/A,#N/A,FALSE,"Eletricista";#N/A,#N/A,FALSE,"Mec. Refrig.";#N/A,#N/A,FALSE,"Civil";#N/A,#N/A,FALSE,"Civ";#N/A,#N/A,FALSE,"Serralheiro";#N/A,#N/A,FALSE,"Encanador";#N/A,#N/A,FALSE,"Eletr.";#N/A,#N/A,FALSE,"EL";#N/A,#N/A,FALSE,"Mec.Refrig.";#N/A,#N/A,FALSE,"Serv. Civ.";#N/A,#N/A,FALSE,"MMO";#N/A,#N/A,FALSE,"EN - CA";#N/A,#N/A,FALSE,"EL - ELT";#N/A,#N/A,FALSE,"PE";#N/A,#N/A,FALSE,"CARP";#N/A,#N/A,FALSE,"TAPEC";#N/A,#N/A,FALSE,"FU";#N/A,#N/A,FALSE,"Mec. Manut.";#N/A,#N/A,FALSE,"SO";#N/A,#N/A,FALSE,"Marc."}</definedName>
    <definedName name="wrn.Caixa._.de._.Ferramentas._.Individuais." localSheetId="1" hidden="1">{#N/A,#N/A,FALSE,"Eletricista";#N/A,#N/A,FALSE,"Mecânico de Refrigeração";#N/A,#N/A,FALSE,"Obra civil";#N/A,#N/A,FALSE,"Serralheiro e Mecânico Montador";#N/A,#N/A,FALSE,"Encanador e Caldeireiro";#N/A,#N/A,FALSE,"Eletricista eletrônico";#N/A,#N/A,FALSE,"Pedreiro";#N/A,#N/A,FALSE,"Carpinteiro";#N/A,#N/A,FALSE,"Tapeceiro";#N/A,#N/A,FALSE,"Funileiro";#N/A,#N/A,FALSE,"Mecânico de Manutenção";#N/A,#N/A,FALSE,"Soldador";#N/A,#N/A,FALSE,"Marceneiro";#N/A,#N/A,FALSE,"Laminador"}</definedName>
    <definedName name="wrn.Caixa._.de._.Ferramentas._.Individuais." localSheetId="2" hidden="1">{#N/A,#N/A,FALSE,"Eletricista";#N/A,#N/A,FALSE,"Mecânico de Refrigeração";#N/A,#N/A,FALSE,"Obra civil";#N/A,#N/A,FALSE,"Serralheiro e Mecânico Montador";#N/A,#N/A,FALSE,"Encanador e Caldeireiro";#N/A,#N/A,FALSE,"Eletricista eletrônico";#N/A,#N/A,FALSE,"Pedreiro";#N/A,#N/A,FALSE,"Carpinteiro";#N/A,#N/A,FALSE,"Tapeceiro";#N/A,#N/A,FALSE,"Funileiro";#N/A,#N/A,FALSE,"Mecânico de Manutenção";#N/A,#N/A,FALSE,"Soldador";#N/A,#N/A,FALSE,"Marceneiro";#N/A,#N/A,FALSE,"Laminador"}</definedName>
    <definedName name="wrn.Caixa._.de._.Ferramentas._.Individuais." hidden="1">{#N/A,#N/A,FALSE,"Eletricista";#N/A,#N/A,FALSE,"Mecânico de Refrigeração";#N/A,#N/A,FALSE,"Obra civil";#N/A,#N/A,FALSE,"Serralheiro e Mecânico Montador";#N/A,#N/A,FALSE,"Encanador e Caldeireiro";#N/A,#N/A,FALSE,"Eletricista eletrônico";#N/A,#N/A,FALSE,"Pedreiro";#N/A,#N/A,FALSE,"Carpinteiro";#N/A,#N/A,FALSE,"Tapeceiro";#N/A,#N/A,FALSE,"Funileiro";#N/A,#N/A,FALSE,"Mecânico de Manutenção";#N/A,#N/A,FALSE,"Soldador";#N/A,#N/A,FALSE,"Marceneiro";#N/A,#N/A,FALSE,"Laminador"}</definedName>
    <definedName name="wrn.CAPA." localSheetId="1" hidden="1">{"CAPA",#N/A,FALSE,"CAPA"}</definedName>
    <definedName name="wrn.CAPA." localSheetId="2" hidden="1">{"CAPA",#N/A,FALSE,"CAPA"}</definedName>
    <definedName name="wrn.CAPA." hidden="1">{"CAPA",#N/A,FALSE,"CAPA"}</definedName>
    <definedName name="wrn.Cenários." localSheetId="1" hidden="1">{#N/A,"Norpal/Enciplan",FALSE,"RESUMO";#N/A,"LOT",FALSE,"RESUMO";#N/A,"Pessimista",FALSE,"RESUMO"}</definedName>
    <definedName name="wrn.Cenários." localSheetId="2" hidden="1">{#N/A,"Norpal/Enciplan",FALSE,"RESUMO";#N/A,"LOT",FALSE,"RESUMO";#N/A,"Pessimista",FALSE,"RESUMO"}</definedName>
    <definedName name="wrn.Cenários." hidden="1">{#N/A,"Norpal/Enciplan",FALSE,"RESUMO";#N/A,"LOT",FALSE,"RESUMO";#N/A,"Pessimista",FALSE,"RESUMO"}</definedName>
    <definedName name="wrn.COMP._.FAT." localSheetId="1" hidden="1">{"DEM FAT 1.000 REAIS",#N/A,FALSE,"Comp.Fat.";"DEM FAT MEDIO ANO",#N/A,FALSE,"Comp.Fat."}</definedName>
    <definedName name="wrn.COMP._.FAT." localSheetId="2" hidden="1">{"DEM FAT 1.000 REAIS",#N/A,FALSE,"Comp.Fat.";"DEM FAT MEDIO ANO",#N/A,FALSE,"Comp.Fat."}</definedName>
    <definedName name="wrn.COMP._.FAT." hidden="1">{"DEM FAT 1.000 REAIS",#N/A,FALSE,"Comp.Fat.";"DEM FAT MEDIO ANO",#N/A,FALSE,"Comp.Fat."}</definedName>
    <definedName name="wrn.COMPCO." localSheetId="1" hidden="1">{"Page1",#N/A,FALSE,"CompCo";"Page2",#N/A,FALSE,"CompCo"}</definedName>
    <definedName name="wrn.COMPCO." localSheetId="2" hidden="1">{"Page1",#N/A,FALSE,"CompCo";"Page2",#N/A,FALSE,"CompCo"}</definedName>
    <definedName name="wrn.COMPCO." hidden="1">{"Page1",#N/A,FALSE,"CompCo";"Page2",#N/A,FALSE,"CompCo"}</definedName>
    <definedName name="wrn.Conciliação." localSheetId="1" hidden="1">{"printConciliação",#N/A,FALSE,"Database"}</definedName>
    <definedName name="wrn.Conciliação." localSheetId="2" hidden="1">{"printConciliação",#N/A,FALSE,"Database"}</definedName>
    <definedName name="wrn.Conciliação." hidden="1">{"printConciliação",#N/A,FALSE,"Database"}</definedName>
    <definedName name="wrn.consejo." localSheetId="1" hidden="1">{#N/A,#N/A,FALSE,"Rdos_96_97 (N)";#N/A,#N/A,FALSE,"Rdos_96_97";#N/A,#N/A,FALSE,"Gestión Agosto 97 Abv.";#N/A,#N/A,FALSE,"Resultados Agosto 97 (2)";#N/A,#N/A,FALSE,"Margenes Agost97  Abv sin prov.";#N/A,#N/A,FALSE,"Margenes Agosto97 Abv.";#N/A,#N/A,FALSE,"Carat Balance (2)";#N/A,#N/A,FALSE,"Bal Consol Agosto  97";#N/A,#N/A,FALSE,"Carat EE.FF";#N/A,#N/A,FALSE,"Carat Balance";#N/A,#N/A,FALSE,"Carat Cascada";#N/A,#N/A,FALSE,"Carat Margenes";#N/A,#N/A,FALSE,"Balance Agosto  97";#N/A,#N/A,FALSE,"Margenes Agosto 97"}</definedName>
    <definedName name="wrn.consejo." localSheetId="2" hidden="1">{#N/A,#N/A,FALSE,"Rdos_96_97 (N)";#N/A,#N/A,FALSE,"Rdos_96_97";#N/A,#N/A,FALSE,"Gestión Agosto 97 Abv.";#N/A,#N/A,FALSE,"Resultados Agosto 97 (2)";#N/A,#N/A,FALSE,"Margenes Agost97  Abv sin prov.";#N/A,#N/A,FALSE,"Margenes Agosto97 Abv.";#N/A,#N/A,FALSE,"Carat Balance (2)";#N/A,#N/A,FALSE,"Bal Consol Agosto  97";#N/A,#N/A,FALSE,"Carat EE.FF";#N/A,#N/A,FALSE,"Carat Balance";#N/A,#N/A,FALSE,"Carat Cascada";#N/A,#N/A,FALSE,"Carat Margenes";#N/A,#N/A,FALSE,"Balance Agosto  97";#N/A,#N/A,FALSE,"Margenes Agosto 97"}</definedName>
    <definedName name="wrn.consejo." hidden="1">{#N/A,#N/A,FALSE,"Rdos_96_97 (N)";#N/A,#N/A,FALSE,"Rdos_96_97";#N/A,#N/A,FALSE,"Gestión Agosto 97 Abv.";#N/A,#N/A,FALSE,"Resultados Agosto 97 (2)";#N/A,#N/A,FALSE,"Margenes Agost97  Abv sin prov.";#N/A,#N/A,FALSE,"Margenes Agosto97 Abv.";#N/A,#N/A,FALSE,"Carat Balance (2)";#N/A,#N/A,FALSE,"Bal Consol Agosto  97";#N/A,#N/A,FALSE,"Carat EE.FF";#N/A,#N/A,FALSE,"Carat Balance";#N/A,#N/A,FALSE,"Carat Cascada";#N/A,#N/A,FALSE,"Carat Margenes";#N/A,#N/A,FALSE,"Balance Agosto  97";#N/A,#N/A,FALSE,"Margenes Agosto 97"}</definedName>
    <definedName name="wrn.Consejo._.Santillana." localSheetId="1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wrn.Consejo._.Santillana." localSheetId="2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wrn.Consejo._.Santillana." hidden="1">{#N/A,#N/A,FALSE,"Resultados_is";#N/A,#N/A,FALSE,"IngresosG_is";#N/A,#N/A,FALSE,"Ingresosp_is";#N/A,#N/A,FALSE,"Financiero_is";#N/A,#N/A,FALSE,"Estructura_is";#N/A,#N/A,FALSE,"EstructuraG_is";#N/A,#N/A,FALSE,"FComercio_is";#N/A,#N/A,FALSE,"Pbeneficios_is";#N/A,#N/A,FALSE,"Gerenciamiento_is";#N/A,#N/A,FALSE,"Desinv_is"}</definedName>
    <definedName name="wrn.continua." localSheetId="1" hidden="1">{#N/A,#N/A,FALSE,"Org";#N/A,#N/A,FALSE,"Graf_org";#N/A,#N/A,FALSE,"Desmi";#N/A,#N/A,FALSE,"SAAC";#N/A,#N/A,FALSE,"Vapor";#N/A,#N/A,FALSE,"Calculo Gcal";#N/A,#N/A,FALSE,"Utilização";#N/A,#N/A,FALSE,"Padrões";#N/A,#N/A,FALSE,"balvapor";#N/A,#N/A,FALSE,"oleo";#N/A,#N/A,FALSE,"ocorrencias";#N/A,#N/A,FALSE,"E.Elétrica";#N/A,#N/A,FALSE,"índices";#N/A,#N/A,FALSE,"balEnergia";#N/A,#N/A,FALSE,"DESCRIC";#N/A,#N/A,FALSE,"horas";#N/A,#N/A,FALSE,"TempoGraf";#N/A,#N/A,FALSE,"R0A"}</definedName>
    <definedName name="wrn.continua." localSheetId="2" hidden="1">{#N/A,#N/A,FALSE,"Org";#N/A,#N/A,FALSE,"Graf_org";#N/A,#N/A,FALSE,"Desmi";#N/A,#N/A,FALSE,"SAAC";#N/A,#N/A,FALSE,"Vapor";#N/A,#N/A,FALSE,"Calculo Gcal";#N/A,#N/A,FALSE,"Utilização";#N/A,#N/A,FALSE,"Padrões";#N/A,#N/A,FALSE,"balvapor";#N/A,#N/A,FALSE,"oleo";#N/A,#N/A,FALSE,"ocorrencias";#N/A,#N/A,FALSE,"E.Elétrica";#N/A,#N/A,FALSE,"índices";#N/A,#N/A,FALSE,"balEnergia";#N/A,#N/A,FALSE,"DESCRIC";#N/A,#N/A,FALSE,"horas";#N/A,#N/A,FALSE,"TempoGraf";#N/A,#N/A,FALSE,"R0A"}</definedName>
    <definedName name="wrn.continua." hidden="1">{#N/A,#N/A,FALSE,"Org";#N/A,#N/A,FALSE,"Graf_org";#N/A,#N/A,FALSE,"Desmi";#N/A,#N/A,FALSE,"SAAC";#N/A,#N/A,FALSE,"Vapor";#N/A,#N/A,FALSE,"Calculo Gcal";#N/A,#N/A,FALSE,"Utilização";#N/A,#N/A,FALSE,"Padrões";#N/A,#N/A,FALSE,"balvapor";#N/A,#N/A,FALSE,"oleo";#N/A,#N/A,FALSE,"ocorrencias";#N/A,#N/A,FALSE,"E.Elétrica";#N/A,#N/A,FALSE,"índices";#N/A,#N/A,FALSE,"balEnergia";#N/A,#N/A,FALSE,"DESCRIC";#N/A,#N/A,FALSE,"horas";#N/A,#N/A,FALSE,"TempoGraf";#N/A,#N/A,FALSE,"R0A"}</definedName>
    <definedName name="wrn.Cronograma." localSheetId="1" hidden="1">{#N/A,#N/A,FALSE,"Cronograma";#N/A,#N/A,FALSE,"Cronogr. 2"}</definedName>
    <definedName name="wrn.Cronograma." localSheetId="2" hidden="1">{#N/A,#N/A,FALSE,"Cronograma";#N/A,#N/A,FALSE,"Cronogr. 2"}</definedName>
    <definedName name="wrn.Cronograma." hidden="1">{#N/A,#N/A,FALSE,"Cronograma";#N/A,#N/A,FALSE,"Cronogr. 2"}</definedName>
    <definedName name="wrn.CUADROD._.TESA." localSheetId="1" hidden="1">{#N/A,#N/A,FALSE,"Participaciones";#N/A,#N/A,FALSE,"Gastos Distribuir";#N/A,#N/A,FALSE,"Fondo de Comercio";#N/A,#N/A,FALSE,"Cuentas deudoras y acreedoras";#N/A,#N/A,FALSE,"Prov. Riesgos y gastos";#N/A,#N/A,FALSE,"Préstamos Vencimientos";#N/A,#N/A,FALSE,"Préstamos formato TESA";#N/A,#N/A,FALSE,"Información Swap´s";#N/A,#N/A,FALSE,"Tipos de prestamos";#N/A,#N/A,FALSE,"Obligaciones Vencimientos";#N/A,#N/A,FALSE,"Obligaciones Movimiento";#N/A,#N/A,FALSE,"Coste Financiero Obligaciones";#N/A,#N/A,FALSE,"Coef. Amortizacion";#N/A,#N/A,FALSE,"Venta de Participaciones";#N/A,#N/A,FALSE,"Admones. Pcas.";#N/A,#N/A,FALSE,"Acreedores diversos";#N/A,#N/A,FALSE,"Ingresos y Gastos emp. grupo";#N/A,#N/A,FALSE,"Invovilizado Amortizado";#N/A,#N/A,FALSE,"Ingresos y gastos extraord.";#N/A,#N/A,FALSE,"Personal Categorías y Lineas";#N/A,#N/A,FALSE,"Cotizaciones";#N/A,#N/A,FALSE,"Desglose Inst. Telefónicas";#N/A,#N/A,FALSE,"Inmovilizado Inmaterial";#N/A,#N/A,FALSE,"Inmovilizado Material";#N/A,#N/A,FALSE,"Impuestos antic. y diferidos";#N/A,#N/A,FALSE,"Diferencias de cambio"}</definedName>
    <definedName name="wrn.CUADROD._.TESA." localSheetId="2" hidden="1">{#N/A,#N/A,FALSE,"Participaciones";#N/A,#N/A,FALSE,"Gastos Distribuir";#N/A,#N/A,FALSE,"Fondo de Comercio";#N/A,#N/A,FALSE,"Cuentas deudoras y acreedoras";#N/A,#N/A,FALSE,"Prov. Riesgos y gastos";#N/A,#N/A,FALSE,"Préstamos Vencimientos";#N/A,#N/A,FALSE,"Préstamos formato TESA";#N/A,#N/A,FALSE,"Información Swap´s";#N/A,#N/A,FALSE,"Tipos de prestamos";#N/A,#N/A,FALSE,"Obligaciones Vencimientos";#N/A,#N/A,FALSE,"Obligaciones Movimiento";#N/A,#N/A,FALSE,"Coste Financiero Obligaciones";#N/A,#N/A,FALSE,"Coef. Amortizacion";#N/A,#N/A,FALSE,"Venta de Participaciones";#N/A,#N/A,FALSE,"Admones. Pcas.";#N/A,#N/A,FALSE,"Acreedores diversos";#N/A,#N/A,FALSE,"Ingresos y Gastos emp. grupo";#N/A,#N/A,FALSE,"Invovilizado Amortizado";#N/A,#N/A,FALSE,"Ingresos y gastos extraord.";#N/A,#N/A,FALSE,"Personal Categorías y Lineas";#N/A,#N/A,FALSE,"Cotizaciones";#N/A,#N/A,FALSE,"Desglose Inst. Telefónicas";#N/A,#N/A,FALSE,"Inmovilizado Inmaterial";#N/A,#N/A,FALSE,"Inmovilizado Material";#N/A,#N/A,FALSE,"Impuestos antic. y diferidos";#N/A,#N/A,FALSE,"Diferencias de cambio"}</definedName>
    <definedName name="wrn.CUADROD._.TESA." hidden="1">{#N/A,#N/A,FALSE,"Participaciones";#N/A,#N/A,FALSE,"Gastos Distribuir";#N/A,#N/A,FALSE,"Fondo de Comercio";#N/A,#N/A,FALSE,"Cuentas deudoras y acreedoras";#N/A,#N/A,FALSE,"Prov. Riesgos y gastos";#N/A,#N/A,FALSE,"Préstamos Vencimientos";#N/A,#N/A,FALSE,"Préstamos formato TESA";#N/A,#N/A,FALSE,"Información Swap´s";#N/A,#N/A,FALSE,"Tipos de prestamos";#N/A,#N/A,FALSE,"Obligaciones Vencimientos";#N/A,#N/A,FALSE,"Obligaciones Movimiento";#N/A,#N/A,FALSE,"Coste Financiero Obligaciones";#N/A,#N/A,FALSE,"Coef. Amortizacion";#N/A,#N/A,FALSE,"Venta de Participaciones";#N/A,#N/A,FALSE,"Admones. Pcas.";#N/A,#N/A,FALSE,"Acreedores diversos";#N/A,#N/A,FALSE,"Ingresos y Gastos emp. grupo";#N/A,#N/A,FALSE,"Invovilizado Amortizado";#N/A,#N/A,FALSE,"Ingresos y gastos extraord.";#N/A,#N/A,FALSE,"Personal Categorías y Lineas";#N/A,#N/A,FALSE,"Cotizaciones";#N/A,#N/A,FALSE,"Desglose Inst. Telefónicas";#N/A,#N/A,FALSE,"Inmovilizado Inmaterial";#N/A,#N/A,FALSE,"Inmovilizado Material";#N/A,#N/A,FALSE,"Impuestos antic. y diferidos";#N/A,#N/A,FALSE,"Diferencias de cambio"}</definedName>
    <definedName name="wrn.DCF_Terminal_Value_qchm." localSheetId="1" hidden="1">{"qchm_dcf",#N/A,FALSE,"QCHMDCF2";"qchm_terminal",#N/A,FALSE,"QCHMDCF2"}</definedName>
    <definedName name="wrn.DCF_Terminal_Value_qchm." localSheetId="2" hidden="1">{"qchm_dcf",#N/A,FALSE,"QCHMDCF2";"qchm_terminal",#N/A,FALSE,"QCHMDCF2"}</definedName>
    <definedName name="wrn.DCF_Terminal_Value_qchm." hidden="1">{"qchm_dcf",#N/A,FALSE,"QCHMDCF2";"qchm_terminal",#N/A,FALSE,"QCHMDCF2"}</definedName>
    <definedName name="wrn.DCFEpervier." localSheetId="1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localSheetId="2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EHAN._.MONEY." localSheetId="1" hidden="1">{"BG",#N/A,FALSE,"SABANAS";"ERACUM",#N/A,FALSE,"SABANAS";"ERMES",#N/A,FALSE,"SABANAS";"BG",#N/A,FALSE,"RESUMEN";"ERACU",#N/A,FALSE,"RESUMEN";"ERMES",#N/A,FALSE,"RESUMEN"}</definedName>
    <definedName name="wrn.DEHAN._.MONEY." localSheetId="2" hidden="1">{"BG",#N/A,FALSE,"SABANAS";"ERACUM",#N/A,FALSE,"SABANAS";"ERMES",#N/A,FALSE,"SABANAS";"BG",#N/A,FALSE,"RESUMEN";"ERACU",#N/A,FALSE,"RESUMEN";"ERMES",#N/A,FALSE,"RESUMEN"}</definedName>
    <definedName name="wrn.DEHAN._.MONEY." hidden="1">{"BG",#N/A,FALSE,"SABANAS";"ERACUM",#N/A,FALSE,"SABANAS";"ERMES",#N/A,FALSE,"SABANAS";"BG",#N/A,FALSE,"RESUMEN";"ERACU",#N/A,FALSE,"RESUMEN";"ERMES",#N/A,FALSE,"RESUMEN"}</definedName>
    <definedName name="wrn.DEMONST._.RESULTADOS." localSheetId="1" hidden="1">{"RESULTADOS REAIS",#N/A,FALSE,"Dem.Res.R$";"RESULTADOS DOLARES",#N/A,FALSE,"Dem.Res.US$";"PERCENTUAIS REAIS",#N/A,FALSE,"Percentuais R$";"PERCENTUAIS DOLARES",#N/A,FALSE,"Percentuais US$"}</definedName>
    <definedName name="wrn.DEMONST._.RESULTADOS." localSheetId="2" hidden="1">{"RESULTADOS REAIS",#N/A,FALSE,"Dem.Res.R$";"RESULTADOS DOLARES",#N/A,FALSE,"Dem.Res.US$";"PERCENTUAIS REAIS",#N/A,FALSE,"Percentuais R$";"PERCENTUAIS DOLARES",#N/A,FALSE,"Percentuais US$"}</definedName>
    <definedName name="wrn.DEMONST._.RESULTADOS." hidden="1">{"RESULTADOS REAIS",#N/A,FALSE,"Dem.Res.R$";"RESULTADOS DOLARES",#N/A,FALSE,"Dem.Res.US$";"PERCENTUAIS REAIS",#N/A,FALSE,"Percentuais R$";"PERCENTUAIS DOLARES",#N/A,FALSE,"Percentuais US$"}</definedName>
    <definedName name="wrn.Demonstr._.Origem._.e._.Aplicações." localSheetId="1" hidden="1">{"origens e aplicações",#N/A,FALSE,"DoarR$";"ORIGENS APLICAÇÕES",#N/A,FALSE,"DoarU$"}</definedName>
    <definedName name="wrn.Demonstr._.Origem._.e._.Aplicações." localSheetId="2" hidden="1">{"origens e aplicações",#N/A,FALSE,"DoarR$";"ORIGENS APLICAÇÕES",#N/A,FALSE,"DoarU$"}</definedName>
    <definedName name="wrn.Demonstr._.Origem._.e._.Aplicações." hidden="1">{"origens e aplicações",#N/A,FALSE,"DoarR$";"ORIGENS APLICAÇÕES",#N/A,FALSE,"DoarU$"}</definedName>
    <definedName name="wrn.Detailed._.allocations." localSheetId="1" hidden="1">{#N/A,#N/A,FALSE,"PLBS"}</definedName>
    <definedName name="wrn.Detailed._.allocations." localSheetId="2" hidden="1">{#N/A,#N/A,FALSE,"PLBS"}</definedName>
    <definedName name="wrn.Detailed._.allocations." hidden="1">{#N/A,#N/A,FALSE,"PLBS"}</definedName>
    <definedName name="wrn.DIRERJ." localSheetId="1" hidden="1">{"TOTAL DIRERJ",#N/A,TRUE,"7400";"DIRERJ",#N/A,TRUE,"7401";"DEARIO",#N/A,TRUE,"7410";"RIO SUL",#N/A,TRUE,"7411";"RIO NORTE",#N/A,TRUE,"7412";"DUQUE DE CAXIAS",#N/A,TRUE,"7413";"PETRÓPOLIS",#N/A,TRUE,"7414";"VITORIA",#N/A,TRUE,"7415";"B HTE",#N/A,TRUE,"7416";"JUIZ DE FORA",#N/A,TRUE,"7417";"DIVINOPOLIS",#N/A,TRUE,"7418";"CACHOEIRO",#N/A,TRUE,"7419";"CONTAGEM",#N/A,TRUE,"7420";"SALVADOR",#N/A,TRUE,"7421";"RECIFE",#N/A,TRUE,"7422";"FORTALEZA",#N/A,TRUE,"7423";"NATAL",#N/A,TRUE,"7424";"BELEM",#N/A,TRUE,"7425"}</definedName>
    <definedName name="wrn.DIRERJ." localSheetId="2" hidden="1">{"TOTAL DIRERJ",#N/A,TRUE,"7400";"DIRERJ",#N/A,TRUE,"7401";"DEARIO",#N/A,TRUE,"7410";"RIO SUL",#N/A,TRUE,"7411";"RIO NORTE",#N/A,TRUE,"7412";"DUQUE DE CAXIAS",#N/A,TRUE,"7413";"PETRÓPOLIS",#N/A,TRUE,"7414";"VITORIA",#N/A,TRUE,"7415";"B HTE",#N/A,TRUE,"7416";"JUIZ DE FORA",#N/A,TRUE,"7417";"DIVINOPOLIS",#N/A,TRUE,"7418";"CACHOEIRO",#N/A,TRUE,"7419";"CONTAGEM",#N/A,TRUE,"7420";"SALVADOR",#N/A,TRUE,"7421";"RECIFE",#N/A,TRUE,"7422";"FORTALEZA",#N/A,TRUE,"7423";"NATAL",#N/A,TRUE,"7424";"BELEM",#N/A,TRUE,"7425"}</definedName>
    <definedName name="wrn.DIRERJ." hidden="1">{"TOTAL DIRERJ",#N/A,TRUE,"7400";"DIRERJ",#N/A,TRUE,"7401";"DEARIO",#N/A,TRUE,"7410";"RIO SUL",#N/A,TRUE,"7411";"RIO NORTE",#N/A,TRUE,"7412";"DUQUE DE CAXIAS",#N/A,TRUE,"7413";"PETRÓPOLIS",#N/A,TRUE,"7414";"VITORIA",#N/A,TRUE,"7415";"B HTE",#N/A,TRUE,"7416";"JUIZ DE FORA",#N/A,TRUE,"7417";"DIVINOPOLIS",#N/A,TRUE,"7418";"CACHOEIRO",#N/A,TRUE,"7419";"CONTAGEM",#N/A,TRUE,"7420";"SALVADOR",#N/A,TRUE,"7421";"RECIFE",#N/A,TRUE,"7422";"FORTALEZA",#N/A,TRUE,"7423";"NATAL",#N/A,TRUE,"7424";"BELEM",#N/A,TRUE,"7425"}</definedName>
    <definedName name="wrn.DIRSUL._.DOLAR." localSheetId="1" hidden="1">{"TOTAL DIRSUL",#N/A,TRUE,"7500";"DIRSUL",#N/A,TRUE,"7501";"CURITIBA",#N/A,TRUE,"7510";"CASCAVEL",#N/A,TRUE,"7511";"JOINVILLE",#N/A,TRUE,"7512";"CRICIUMA",#N/A,TRUE,"7513";"BLUMENAU",#N/A,TRUE,"7514";"PORTO ALEGRE",#N/A,TRUE,"7515";"CAXIAS DO SUL",#N/A,TRUE,"7516";"N HAMBURGO",#N/A,TRUE,"7517";"PASSO FUNDO",#N/A,TRUE,"7518";"PELOTAS",#N/A,TRUE,"7519";"FLORIANOPOLIS",#N/A,TRUE,"7520"}</definedName>
    <definedName name="wrn.DIRSUL._.DOLAR." localSheetId="2" hidden="1">{"TOTAL DIRSUL",#N/A,TRUE,"7500";"DIRSUL",#N/A,TRUE,"7501";"CURITIBA",#N/A,TRUE,"7510";"CASCAVEL",#N/A,TRUE,"7511";"JOINVILLE",#N/A,TRUE,"7512";"CRICIUMA",#N/A,TRUE,"7513";"BLUMENAU",#N/A,TRUE,"7514";"PORTO ALEGRE",#N/A,TRUE,"7515";"CAXIAS DO SUL",#N/A,TRUE,"7516";"N HAMBURGO",#N/A,TRUE,"7517";"PASSO FUNDO",#N/A,TRUE,"7518";"PELOTAS",#N/A,TRUE,"7519";"FLORIANOPOLIS",#N/A,TRUE,"7520"}</definedName>
    <definedName name="wrn.DIRSUL._.DOLAR." hidden="1">{"TOTAL DIRSUL",#N/A,TRUE,"7500";"DIRSUL",#N/A,TRUE,"7501";"CURITIBA",#N/A,TRUE,"7510";"CASCAVEL",#N/A,TRUE,"7511";"JOINVILLE",#N/A,TRUE,"7512";"CRICIUMA",#N/A,TRUE,"7513";"BLUMENAU",#N/A,TRUE,"7514";"PORTO ALEGRE",#N/A,TRUE,"7515";"CAXIAS DO SUL",#N/A,TRUE,"7516";"N HAMBURGO",#N/A,TRUE,"7517";"PASSO FUNDO",#N/A,TRUE,"7518";"PELOTAS",#N/A,TRUE,"7519";"FLORIANOPOLIS",#N/A,TRUE,"7520"}</definedName>
    <definedName name="wrn.Entire._.Model." localSheetId="1" hidden="1">{#N/A,#N/A,FALSE,"TOC";#N/A,#N/A,FALSE,"ASS";#N/A,#N/A,FALSE,"CF";#N/A,#N/A,FALSE,"Tariff";#N/A,#N/A,FALSE,"Price";#N/A,#N/A,FALSE,"RESERVE";#N/A,#N/A,FALSE,"FUEL&amp;MTC";#N/A,#N/A,FALSE,"DRAW";#N/A,#N/A,FALSE,"IDC";#N/A,#N/A,FALSE,"FIN";#N/A,#N/A,FALSE,"TAXES";#N/A,#N/A,FALSE,"DEPR";#N/A,#N/A,FALSE,"BS";#N/A,#N/A,FALSE,"Perf";#N/A,#N/A,FALSE,"ELOANS";#N/A,#N/A,FALSE,"RETURNS";#N/A,#N/A,FALSE,"ENE";#N/A,#N/A,FALSE,"EINC";#N/A,#N/A,FALSE,"DSCR"}</definedName>
    <definedName name="wrn.Entire._.Model." localSheetId="2" hidden="1">{#N/A,#N/A,FALSE,"TOC";#N/A,#N/A,FALSE,"ASS";#N/A,#N/A,FALSE,"CF";#N/A,#N/A,FALSE,"Tariff";#N/A,#N/A,FALSE,"Price";#N/A,#N/A,FALSE,"RESERVE";#N/A,#N/A,FALSE,"FUEL&amp;MTC";#N/A,#N/A,FALSE,"DRAW";#N/A,#N/A,FALSE,"IDC";#N/A,#N/A,FALSE,"FIN";#N/A,#N/A,FALSE,"TAXES";#N/A,#N/A,FALSE,"DEPR";#N/A,#N/A,FALSE,"BS";#N/A,#N/A,FALSE,"Perf";#N/A,#N/A,FALSE,"ELOANS";#N/A,#N/A,FALSE,"RETURNS";#N/A,#N/A,FALSE,"ENE";#N/A,#N/A,FALSE,"EINC";#N/A,#N/A,FALSE,"DSCR"}</definedName>
    <definedName name="wrn.Entire._.Model." hidden="1">{#N/A,#N/A,FALSE,"TOC";#N/A,#N/A,FALSE,"ASS";#N/A,#N/A,FALSE,"CF";#N/A,#N/A,FALSE,"Tariff";#N/A,#N/A,FALSE,"Price";#N/A,#N/A,FALSE,"RESERVE";#N/A,#N/A,FALSE,"FUEL&amp;MTC";#N/A,#N/A,FALSE,"DRAW";#N/A,#N/A,FALSE,"IDC";#N/A,#N/A,FALSE,"FIN";#N/A,#N/A,FALSE,"TAXES";#N/A,#N/A,FALSE,"DEPR";#N/A,#N/A,FALSE,"BS";#N/A,#N/A,FALSE,"Perf";#N/A,#N/A,FALSE,"ELOANS";#N/A,#N/A,FALSE,"RETURNS";#N/A,#N/A,FALSE,"ENE";#N/A,#N/A,FALSE,"EINC";#N/A,#N/A,FALSE,"DSCR"}</definedName>
    <definedName name="wrn.Especial." localSheetId="1" hidden="1">{"BalanceAnual",#N/A,FALSE,"Balance Anual";"ER_Mensual",#N/A,FALSE,"Edo Res. Mens";"ER_Anual",#N/A,FALSE,"Edo Res. Anual";"Flujo_Mensual",#N/A,FALSE,"Flujo Mens";"Flujo_Anual",#N/A,FALSE,"Flujo Anual";"CtoVtas",#N/A,FALSE,"Otros Datos";"GtsAdmonyVtas",#N/A,FALSE,"Otros Datos";"GtsDistr",#N/A,FALSE,"Otros Datos";"VentasyCostos",#N/A,FALSE,"Otros Datos";"Indices",#N/A,FALSE,"Otros Datos"}</definedName>
    <definedName name="wrn.Especial." localSheetId="2" hidden="1">{"BalanceAnual",#N/A,FALSE,"Balance Anual";"ER_Mensual",#N/A,FALSE,"Edo Res. Mens";"ER_Anual",#N/A,FALSE,"Edo Res. Anual";"Flujo_Mensual",#N/A,FALSE,"Flujo Mens";"Flujo_Anual",#N/A,FALSE,"Flujo Anual";"CtoVtas",#N/A,FALSE,"Otros Datos";"GtsAdmonyVtas",#N/A,FALSE,"Otros Datos";"GtsDistr",#N/A,FALSE,"Otros Datos";"VentasyCostos",#N/A,FALSE,"Otros Datos";"Indices",#N/A,FALSE,"Otros Datos"}</definedName>
    <definedName name="wrn.Especial." hidden="1">{"BalanceAnual",#N/A,FALSE,"Balance Anual";"ER_Mensual",#N/A,FALSE,"Edo Res. Mens";"ER_Anual",#N/A,FALSE,"Edo Res. Anual";"Flujo_Mensual",#N/A,FALSE,"Flujo Mens";"Flujo_Anual",#N/A,FALSE,"Flujo Anual";"CtoVtas",#N/A,FALSE,"Otros Datos";"GtsAdmonyVtas",#N/A,FALSE,"Otros Datos";"GtsDistr",#N/A,FALSE,"Otros Datos";"VentasyCostos",#N/A,FALSE,"Otros Datos";"Indices",#N/A,FALSE,"Otros Datos"}</definedName>
    <definedName name="wrn.Estimation._.TP." localSheetId="1" hidden="1">{#N/A,#N/A,TRUE,"Recap";#N/A,#N/A,TRUE,"Comp taux";#N/A,#N/A,TRUE,"Deplaf";#N/A,#N/A,TRUE,"Siége";#N/A,#N/A,TRUE,"Saint Ouen";#N/A,#N/A,TRUE,"Ivry";#N/A,#N/A,TRUE,"Issy";#N/A,#N/A,TRUE,"VA"}</definedName>
    <definedName name="wrn.Estimation._.TP." localSheetId="2" hidden="1">{#N/A,#N/A,TRUE,"Recap";#N/A,#N/A,TRUE,"Comp taux";#N/A,#N/A,TRUE,"Deplaf";#N/A,#N/A,TRUE,"Siége";#N/A,#N/A,TRUE,"Saint Ouen";#N/A,#N/A,TRUE,"Ivry";#N/A,#N/A,TRUE,"Issy";#N/A,#N/A,TRUE,"VA"}</definedName>
    <definedName name="wrn.Estimation._.TP." hidden="1">{#N/A,#N/A,TRUE,"Recap";#N/A,#N/A,TRUE,"Comp taux";#N/A,#N/A,TRUE,"Deplaf";#N/A,#N/A,TRUE,"Siége";#N/A,#N/A,TRUE,"Saint Ouen";#N/A,#N/A,TRUE,"Ivry";#N/A,#N/A,TRUE,"Issy";#N/A,#N/A,TRUE,"VA"}</definedName>
    <definedName name="wrn.EXPENSES._.98._.US." localSheetId="1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localSheetId="2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8._.US." hidden="1">{"Expenses 98 MKT",#N/A,TRUE,"MKT";"Expenses 98 BUSS",#N/A,TRUE,"BusOper";"Expenses 98 TECH",#N/A,TRUE,"Tech";"Expenses 98 LOCAL",#N/A,TRUE,"LocalProg";"Expenses 98 GA",#N/A,TRUE,"G&amp;A";"Expenses 98 CONSOL",#N/A,TRUE,"Consolidate"}</definedName>
    <definedName name="wrn.EXPENSES._.99._.REAL." localSheetId="1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localSheetId="2" hidden="1">{"Reais 99 MKT",#N/A,TRUE,"MKT";"Reais 99 BUSS",#N/A,TRUE,"BusOper";"Reais 99 TECH",#N/A,TRUE,"Tech";"Reais 99 LOCAL",#N/A,TRUE,"LocalProg";"Reais 99 GA",#N/A,TRUE,"G&amp;A";"Reais 99 CONSOL",#N/A,TRUE,"Consolidate"}</definedName>
    <definedName name="wrn.EXPENSES._.99._.REAL." hidden="1">{"Reais 99 MKT",#N/A,TRUE,"MKT";"Reais 99 BUSS",#N/A,TRUE,"BusOper";"Reais 99 TECH",#N/A,TRUE,"Tech";"Reais 99 LOCAL",#N/A,TRUE,"LocalProg";"Reais 99 GA",#N/A,TRUE,"G&amp;A";"Reais 99 CONSOL",#N/A,TRUE,"Consolidate"}</definedName>
    <definedName name="wrn.FINANCIAL._.MONTH." localSheetId="1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localSheetId="2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." hidden="1">{"Expense Analysis MKT",#N/A,TRUE,"MKT";"Expense Analysis BUSS",#N/A,TRUE,"BusOper";"Expense Analysis TECH",#N/A,TRUE,"Tech";"Expense Analysis LOCAL",#N/A,TRUE,"LocalProg";"Expense Analysis GA",#N/A,TRUE,"G&amp;A";"Expense Analysis CONSOL",#N/A,TRUE,"Consolidate"}</definedName>
    <definedName name="wrn.FINANCIAL._.MONTHS." localSheetId="1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localSheetId="2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MONTHS." hidden="1">{"Expenses Amalysis Months MKT",#N/A,TRUE,"MKT";"Expenses Analysis Months BUSS",#N/A,TRUE,"BusOper";"Expenses Analysis Months TECH",#N/A,TRUE,"Tech";"Expenses Analysis Months LOCAL",#N/A,TRUE,"LocalProg";"Expenses Analysis Months GA",#N/A,TRUE,"G&amp;A";"Expenses Analysis Months CONSOL",#N/A,TRUE,"Consolidate"}</definedName>
    <definedName name="wrn.FINANCIAL._.US._.MONTH." localSheetId="1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localSheetId="2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." hidden="1">{"Expenses us MKT",#N/A,TRUE,"MKT";"Expenses us BUSS",#N/A,TRUE,"BusOper";"Expenses us TECH",#N/A,TRUE,"Tech";"Expenses us LOCAL",#N/A,TRUE,"LocalProg";"Expenses us GA",#N/A,TRUE,"G&amp;A";"Expenses us CONSOL",#N/A,TRUE,"Consolidate"}</definedName>
    <definedName name="wrn.FINANCIAL._.US._.MONTHS." localSheetId="1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localSheetId="2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._.US._.MONTHS." hidden="1">{"Expenses Months us MKT",#N/A,TRUE,"MKT";"Expenses Months us BUSS",#N/A,TRUE,"BusOper";"Expenses Months us TECH",#N/A,TRUE,"Tech";"Expenses Months us LOCAL",#N/A,TRUE,"LocalProg";"Expenses Months us GA",#N/A,TRUE,"G&amp;A";"Expenses Months us CONSOL",#N/A,TRUE,"Consolidate"}</definedName>
    <definedName name="wrn.Financials_long." localSheetId="1" hidden="1">{"IS",#N/A,FALSE,"Financials2 (Expanded)";"bsa",#N/A,FALSE,"Financials2 (Expanded)";"BS",#N/A,FALSE,"Financials2 (Expanded)";"CF",#N/A,FALSE,"Financials2 (Expanded)"}</definedName>
    <definedName name="wrn.Financials_long." localSheetId="2" hidden="1">{"IS",#N/A,FALSE,"Financials2 (Expanded)";"bsa",#N/A,FALSE,"Financials2 (Expanded)";"BS",#N/A,FALSE,"Financials2 (Expanded)";"CF",#N/A,FALSE,"Financials2 (Expanded)"}</definedName>
    <definedName name="wrn.Financials_long." hidden="1">{"IS",#N/A,FALSE,"Financials2 (Expanded)";"bsa",#N/A,FALSE,"Financials2 (Expanded)";"BS",#N/A,FALSE,"Financials2 (Expanded)";"CF",#N/A,FALSE,"Financials2 (Expanded)"}</definedName>
    <definedName name="wrn.Fixed._.assets." localSheetId="1" hidden="1">{#N/A,#N/A,FALSE,"Fasset"}</definedName>
    <definedName name="wrn.Fixed._.assets." localSheetId="2" hidden="1">{#N/A,#N/A,FALSE,"Fasset"}</definedName>
    <definedName name="wrn.Fixed._.assets." hidden="1">{#N/A,#N/A,FALSE,"Fasset"}</definedName>
    <definedName name="wrn.forecast." localSheetId="1" hidden="1">{#N/A,#N/A,FALSE,"model"}</definedName>
    <definedName name="wrn.forecast." localSheetId="2" hidden="1">{#N/A,#N/A,FALSE,"model"}</definedName>
    <definedName name="wrn.forecast." hidden="1">{#N/A,#N/A,FALSE,"model"}</definedName>
    <definedName name="wrn.forecast2" localSheetId="1" hidden="1">{#N/A,#N/A,FALSE,"model"}</definedName>
    <definedName name="wrn.forecast2" localSheetId="2" hidden="1">{#N/A,#N/A,FALSE,"model"}</definedName>
    <definedName name="wrn.forecast2" hidden="1">{#N/A,#N/A,FALSE,"model"}</definedName>
    <definedName name="wrn.forecastassumptions." localSheetId="1" hidden="1">{#N/A,#N/A,FALSE,"model"}</definedName>
    <definedName name="wrn.forecastassumptions." localSheetId="2" hidden="1">{#N/A,#N/A,FALSE,"model"}</definedName>
    <definedName name="wrn.forecastassumptions." hidden="1">{#N/A,#N/A,FALSE,"model"}</definedName>
    <definedName name="wrn.forecastassumptions2" localSheetId="1" hidden="1">{#N/A,#N/A,FALSE,"model"}</definedName>
    <definedName name="wrn.forecastassumptions2" localSheetId="2" hidden="1">{#N/A,#N/A,FALSE,"model"}</definedName>
    <definedName name="wrn.forecastassumptions2" hidden="1">{#N/A,#N/A,FALSE,"model"}</definedName>
    <definedName name="wrn.forecastROIC." localSheetId="1" hidden="1">{#N/A,#N/A,FALSE,"model"}</definedName>
    <definedName name="wrn.forecastROIC." localSheetId="2" hidden="1">{#N/A,#N/A,FALSE,"model"}</definedName>
    <definedName name="wrn.forecastROIC." hidden="1">{#N/A,#N/A,FALSE,"model"}</definedName>
    <definedName name="wrn.forecastROIC2" localSheetId="1" hidden="1">{#N/A,#N/A,FALSE,"model"}</definedName>
    <definedName name="wrn.forecastROIC2" localSheetId="2" hidden="1">{#N/A,#N/A,FALSE,"model"}</definedName>
    <definedName name="wrn.forecastROIC2" hidden="1">{#N/A,#N/A,FALSE,"model"}</definedName>
    <definedName name="wrn.Full._.Monty." localSheetId="1" hidden="1">{"ROIC",#N/A,FALSE,"ROIC";"Graphs",#N/A,FALSE,"TY analysis";"fcf",#N/A,FALSE,"FCF";"Matrix_2004",#N/A,FALSE,"MATRIX(2004)";"matrix_2008",#N/A,FALSE,"MATRIX(2008)";"FS_Condensed",#N/A,FALSE,"Financial Statements2";"TAXES",#N/A,FALSE,"Taxes";"DEBT_INVEST",#N/A,FALSE,"Debt&amp;Investment Schedule";"Main_menu",#N/A,FALSE,"Main Menu"}</definedName>
    <definedName name="wrn.Full._.Monty." localSheetId="2" hidden="1">{"ROIC",#N/A,FALSE,"ROIC";"Graphs",#N/A,FALSE,"TY analysis";"fcf",#N/A,FALSE,"FCF";"Matrix_2004",#N/A,FALSE,"MATRIX(2004)";"matrix_2008",#N/A,FALSE,"MATRIX(2008)";"FS_Condensed",#N/A,FALSE,"Financial Statements2";"TAXES",#N/A,FALSE,"Taxes";"DEBT_INVEST",#N/A,FALSE,"Debt&amp;Investment Schedule";"Main_menu",#N/A,FALSE,"Main Menu"}</definedName>
    <definedName name="wrn.Full._.Monty." hidden="1">{"ROIC",#N/A,FALSE,"ROIC";"Graphs",#N/A,FALSE,"TY analysis";"fcf",#N/A,FALSE,"FCF";"Matrix_2004",#N/A,FALSE,"MATRIX(2004)";"matrix_2008",#N/A,FALSE,"MATRIX(2008)";"FS_Condensed",#N/A,FALSE,"Financial Statements2";"TAXES",#N/A,FALSE,"Taxes";"DEBT_INVEST",#N/A,FALSE,"Debt&amp;Investment Schedule";"Main_menu",#N/A,FALSE,"Main Menu"}</definedName>
    <definedName name="wrn.full._.report." localSheetId="1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" localSheetId="2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full._.report." hidden="1">{"summary",#N/A,FALSE,"Summary";"transaction",#N/A,FALSE,"Transaction";"sales",#N/A,FALSE,"Sales";"sales existing",#N/A,FALSE,"Sales";"sales rd1",#N/A,FALSE,"Sales";"sales rd2",#N/A,FALSE,"Sales";"costs",#N/A,FALSE,"Costs";"income statement",#N/A,FALSE,"Financials";"cash flow statement",#N/A,FALSE,"Financials";"balance sheet",#N/A,FALSE,"Financials";"consolidated capitalization",#N/A,FALSE,"Financials";"op co. capitalization",#N/A,FALSE,"Financials";"ebitda",#N/A,FALSE,"EBITDA";"profit imp opps",#N/A,FALSE,"EBITDA";"returns",#N/A,FALSE,"Equity &amp; Sub Valuation"}</definedName>
    <definedName name="wrn.Geral." localSheetId="1" hidden="1">{#N/A,#N/A,FALSE,"Relatórios";"Vendas e Custos",#N/A,FALSE,"Vendas e Custos";"Premissas",#N/A,FALSE,"Premissas";"Projeções",#N/A,FALSE,"Projeções";"Dolar",#N/A,FALSE,"Dolar";"Original",#N/A,FALSE,"Original e UFIR"}</definedName>
    <definedName name="wrn.Geral." localSheetId="2" hidden="1">{#N/A,#N/A,FALSE,"Relatórios";"Vendas e Custos",#N/A,FALSE,"Vendas e Custos";"Premissas",#N/A,FALSE,"Premissas";"Projeções",#N/A,FALSE,"Projeções";"Dolar",#N/A,FALSE,"Dolar";"Original",#N/A,FALSE,"Original e UFIR"}</definedName>
    <definedName name="wrn.Geral." hidden="1">{#N/A,#N/A,FALSE,"Relatórios";"Vendas e Custos",#N/A,FALSE,"Vendas e Custos";"Premissas",#N/A,FALSE,"Premissas";"Projeções",#N/A,FALSE,"Projeções";"Dolar",#N/A,FALSE,"Dolar";"Original",#N/A,FALSE,"Original e UFIR"}</definedName>
    <definedName name="wrn.GERAL2" localSheetId="1" hidden="1">{#N/A,#N/A,FALSE,"ET-CAPA";#N/A,#N/A,FALSE,"ET-PAG1";#N/A,#N/A,FALSE,"ET-PAG2";#N/A,#N/A,FALSE,"ET-PAG3";#N/A,#N/A,FALSE,"ET-PAG4";#N/A,#N/A,FALSE,"ET-PAG5"}</definedName>
    <definedName name="wrn.GERAL2" localSheetId="2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history." localSheetId="1" hidden="1">{#N/A,#N/A,FALSE,"model"}</definedName>
    <definedName name="wrn.history." localSheetId="2" hidden="1">{#N/A,#N/A,FALSE,"model"}</definedName>
    <definedName name="wrn.history." hidden="1">{#N/A,#N/A,FALSE,"model"}</definedName>
    <definedName name="wrn.history2" localSheetId="1" hidden="1">{#N/A,#N/A,FALSE,"model"}</definedName>
    <definedName name="wrn.history2" localSheetId="2" hidden="1">{#N/A,#N/A,FALSE,"model"}</definedName>
    <definedName name="wrn.history2" hidden="1">{#N/A,#N/A,FALSE,"model"}</definedName>
    <definedName name="wrn.histROIC." localSheetId="1" hidden="1">{#N/A,#N/A,FALSE,"model"}</definedName>
    <definedName name="wrn.histROIC." localSheetId="2" hidden="1">{#N/A,#N/A,FALSE,"model"}</definedName>
    <definedName name="wrn.histROIC." hidden="1">{#N/A,#N/A,FALSE,"model"}</definedName>
    <definedName name="wrn.histROIC2" localSheetId="1" hidden="1">{#N/A,#N/A,FALSE,"model"}</definedName>
    <definedName name="wrn.histROIC2" localSheetId="2" hidden="1">{#N/A,#N/A,FALSE,"model"}</definedName>
    <definedName name="wrn.histROIC2" hidden="1">{#N/A,#N/A,FALSE,"model"}</definedName>
    <definedName name="wrn.impresión.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ión.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rn.Impressão._.Color." localSheetId="1" hidden="1">{#N/A,#N/A,FALSE,"Custos Variáveis";#N/A,#N/A,FALSE,"TempoGraf";#N/A,#N/A,FALSE,"Custo Fixo";#N/A,#N/A,FALSE,"índices";#N/A,#N/A,FALSE,"balEnergia";#N/A,#N/A,FALSE,"E.Elétrica";#N/A,#N/A,FALSE,"ENERGIA";#N/A,#N/A,FALSE,"balvapor";#N/A,#N/A,FALSE,"Energéticos";#N/A,#N/A,FALSE,"Vapor";#N/A,#N/A,FALSE,"VAPORNOVA";#N/A,#N/A,FALSE,"AR COMP.";#N/A,#N/A,FALSE,"AguaAlimentação";#N/A,#N/A,FALSE,"AguaDesmi";#N/A,#N/A,FALSE,"Org";#N/A,#N/A,FALSE,"ETE";#N/A,#N/A,FALSE,"balEfluente";#N/A,#N/A,FALSE,"Tratamento de Efluentes";#N/A,#N/A,FALSE,"balÁgua";#N/A,#N/A,FALSE,"Tratamento Agua";#N/A,#N/A,FALSE,"Produção"}</definedName>
    <definedName name="wrn.Impressão._.Color." localSheetId="2" hidden="1">{#N/A,#N/A,FALSE,"Custos Variáveis";#N/A,#N/A,FALSE,"TempoGraf";#N/A,#N/A,FALSE,"Custo Fixo";#N/A,#N/A,FALSE,"índices";#N/A,#N/A,FALSE,"balEnergia";#N/A,#N/A,FALSE,"E.Elétrica";#N/A,#N/A,FALSE,"ENERGIA";#N/A,#N/A,FALSE,"balvapor";#N/A,#N/A,FALSE,"Energéticos";#N/A,#N/A,FALSE,"Vapor";#N/A,#N/A,FALSE,"VAPORNOVA";#N/A,#N/A,FALSE,"AR COMP.";#N/A,#N/A,FALSE,"AguaAlimentação";#N/A,#N/A,FALSE,"AguaDesmi";#N/A,#N/A,FALSE,"Org";#N/A,#N/A,FALSE,"ETE";#N/A,#N/A,FALSE,"balEfluente";#N/A,#N/A,FALSE,"Tratamento de Efluentes";#N/A,#N/A,FALSE,"balÁgua";#N/A,#N/A,FALSE,"Tratamento Agua";#N/A,#N/A,FALSE,"Produção"}</definedName>
    <definedName name="wrn.Impressão._.Color." hidden="1">{#N/A,#N/A,FALSE,"Custos Variáveis";#N/A,#N/A,FALSE,"TempoGraf";#N/A,#N/A,FALSE,"Custo Fixo";#N/A,#N/A,FALSE,"índices";#N/A,#N/A,FALSE,"balEnergia";#N/A,#N/A,FALSE,"E.Elétrica";#N/A,#N/A,FALSE,"ENERGIA";#N/A,#N/A,FALSE,"balvapor";#N/A,#N/A,FALSE,"Energéticos";#N/A,#N/A,FALSE,"Vapor";#N/A,#N/A,FALSE,"VAPORNOVA";#N/A,#N/A,FALSE,"AR COMP.";#N/A,#N/A,FALSE,"AguaAlimentação";#N/A,#N/A,FALSE,"AguaDesmi";#N/A,#N/A,FALSE,"Org";#N/A,#N/A,FALSE,"ETE";#N/A,#N/A,FALSE,"balEfluente";#N/A,#N/A,FALSE,"Tratamento de Efluentes";#N/A,#N/A,FALSE,"balÁgua";#N/A,#N/A,FALSE,"Tratamento Agua";#N/A,#N/A,FALSE,"Produção"}</definedName>
    <definedName name="wrn.Impressão._.Fluxo._.JUN._.e._.JUL." localSheetId="1" hidden="1">{#N/A,#N/A,FALSE,"JUN";#N/A,#N/A,FALSE,"JUL"}</definedName>
    <definedName name="wrn.Impressão._.Fluxo._.JUN._.e._.JUL." localSheetId="2" hidden="1">{#N/A,#N/A,FALSE,"JUN";#N/A,#N/A,FALSE,"JUL"}</definedName>
    <definedName name="wrn.Impressão._.Fluxo._.JUN._.e._.JUL." hidden="1">{#N/A,#N/A,FALSE,"JUN";#N/A,#N/A,FALSE,"JUL"}</definedName>
    <definedName name="wrn.Impressão._.Preto." localSheetId="1" hidden="1">{#N/A,#N/A,FALSE,"DESCRIC";#N/A,#N/A,FALSE,"INDICE";#N/A,#N/A,FALSE,"Calculo Gcal"}</definedName>
    <definedName name="wrn.Impressão._.Preto." localSheetId="2" hidden="1">{#N/A,#N/A,FALSE,"DESCRIC";#N/A,#N/A,FALSE,"INDICE";#N/A,#N/A,FALSE,"Calculo Gcal"}</definedName>
    <definedName name="wrn.Impressão._.Preto." hidden="1">{#N/A,#N/A,FALSE,"DESCRIC";#N/A,#N/A,FALSE,"INDICE";#N/A,#N/A,FALSE,"Calculo Gcal"}</definedName>
    <definedName name="wrn.imprime." localSheetId="1" hidden="1">{#N/A,#N/A,TRUE,"Produção";#N/A,#N/A,TRUE,"ETA";#N/A,#N/A,TRUE,"balÁgua";#N/A,#N/A,TRUE,"E.T.E";#N/A,#N/A,TRUE,"balEfluente";#N/A,#N/A,TRUE,"ETE";#N/A,#N/A,TRUE,"Graf_ETE";#N/A,#N/A,TRUE,"Org";#N/A,#N/A,TRUE,"M_ambiente";#N/A,#N/A,TRUE,"Desmi";#N/A,#N/A,TRUE,"SAAC";#N/A,#N/A,TRUE,"Compressor";#N/A,#N/A,TRUE,"Vapor";#N/A,#N/A,TRUE,"Calculo Gcal";#N/A,#N/A,TRUE,"Utilização";#N/A,#N/A,TRUE,"Padrões (2)";#N/A,#N/A,TRUE,"balvapor";#N/A,#N/A,TRUE,"oleo";#N/A,#N/A,TRUE,"ocorrencias";#N/A,#N/A,TRUE,"E.Elétrica";#N/A,#N/A,TRUE,"índices";#N/A,#N/A,TRUE,"balEnergia";#N/A,#N/A,TRUE,"custos";#N/A,#N/A,TRUE,"S.S";#N/A,#N/A,TRUE,"DESCRIC";#N/A,#N/A,TRUE,"horas";#N/A,#N/A,TRUE,"TempoGraf";#N/A,#N/A,TRUE,"R0A"}</definedName>
    <definedName name="wrn.imprime." localSheetId="2" hidden="1">{#N/A,#N/A,TRUE,"Produção";#N/A,#N/A,TRUE,"ETA";#N/A,#N/A,TRUE,"balÁgua";#N/A,#N/A,TRUE,"E.T.E";#N/A,#N/A,TRUE,"balEfluente";#N/A,#N/A,TRUE,"ETE";#N/A,#N/A,TRUE,"Graf_ETE";#N/A,#N/A,TRUE,"Org";#N/A,#N/A,TRUE,"M_ambiente";#N/A,#N/A,TRUE,"Desmi";#N/A,#N/A,TRUE,"SAAC";#N/A,#N/A,TRUE,"Compressor";#N/A,#N/A,TRUE,"Vapor";#N/A,#N/A,TRUE,"Calculo Gcal";#N/A,#N/A,TRUE,"Utilização";#N/A,#N/A,TRUE,"Padrões (2)";#N/A,#N/A,TRUE,"balvapor";#N/A,#N/A,TRUE,"oleo";#N/A,#N/A,TRUE,"ocorrencias";#N/A,#N/A,TRUE,"E.Elétrica";#N/A,#N/A,TRUE,"índices";#N/A,#N/A,TRUE,"balEnergia";#N/A,#N/A,TRUE,"custos";#N/A,#N/A,TRUE,"S.S";#N/A,#N/A,TRUE,"DESCRIC";#N/A,#N/A,TRUE,"horas";#N/A,#N/A,TRUE,"TempoGraf";#N/A,#N/A,TRUE,"R0A"}</definedName>
    <definedName name="wrn.imprime." hidden="1">{#N/A,#N/A,TRUE,"Produção";#N/A,#N/A,TRUE,"ETA";#N/A,#N/A,TRUE,"balÁgua";#N/A,#N/A,TRUE,"E.T.E";#N/A,#N/A,TRUE,"balEfluente";#N/A,#N/A,TRUE,"ETE";#N/A,#N/A,TRUE,"Graf_ETE";#N/A,#N/A,TRUE,"Org";#N/A,#N/A,TRUE,"M_ambiente";#N/A,#N/A,TRUE,"Desmi";#N/A,#N/A,TRUE,"SAAC";#N/A,#N/A,TRUE,"Compressor";#N/A,#N/A,TRUE,"Vapor";#N/A,#N/A,TRUE,"Calculo Gcal";#N/A,#N/A,TRUE,"Utilização";#N/A,#N/A,TRUE,"Padrões (2)";#N/A,#N/A,TRUE,"balvapor";#N/A,#N/A,TRUE,"oleo";#N/A,#N/A,TRUE,"ocorrencias";#N/A,#N/A,TRUE,"E.Elétrica";#N/A,#N/A,TRUE,"índices";#N/A,#N/A,TRUE,"balEnergia";#N/A,#N/A,TRUE,"custos";#N/A,#N/A,TRUE,"S.S";#N/A,#N/A,TRUE,"DESCRIC";#N/A,#N/A,TRUE,"horas";#N/A,#N/A,TRUE,"TempoGraf";#N/A,#N/A,TRUE,"R0A"}</definedName>
    <definedName name="wrn.imprimemensal." localSheetId="1" hidden="1">{#N/A,#N/A,TRUE,"Produção";#N/A,#N/A,TRUE,"ETA";#N/A,#N/A,TRUE,"balÁgua";#N/A,#N/A,TRUE,"E.T.E";#N/A,#N/A,TRUE,"balEfluente";#N/A,#N/A,TRUE,"ETE";#N/A,#N/A,TRUE,"Graf_ETE";#N/A,#N/A,TRUE,"Org";#N/A,#N/A,TRUE,"Graf_org";#N/A,#N/A,TRUE,"Desmi";#N/A,#N/A,TRUE,"SAAC";#N/A,#N/A,TRUE,"Vapor";#N/A,#N/A,TRUE,"Calculo Gcal";#N/A,#N/A,TRUE,"Utilização";#N/A,#N/A,TRUE,"Padrões";#N/A,#N/A,TRUE,"balvapor";#N/A,#N/A,TRUE,"oleo";#N/A,#N/A,TRUE,"ocorrencias";#N/A,#N/A,TRUE,"E.Elétrica";#N/A,#N/A,TRUE,"índices";#N/A,#N/A,TRUE,"balEnergia";#N/A,#N/A,TRUE,"DESCRIC";#N/A,#N/A,TRUE,"horas";#N/A,#N/A,TRUE,"TempoGraf";#N/A,#N/A,TRUE,"R0A"}</definedName>
    <definedName name="wrn.imprimemensal." localSheetId="2" hidden="1">{#N/A,#N/A,TRUE,"Produção";#N/A,#N/A,TRUE,"ETA";#N/A,#N/A,TRUE,"balÁgua";#N/A,#N/A,TRUE,"E.T.E";#N/A,#N/A,TRUE,"balEfluente";#N/A,#N/A,TRUE,"ETE";#N/A,#N/A,TRUE,"Graf_ETE";#N/A,#N/A,TRUE,"Org";#N/A,#N/A,TRUE,"Graf_org";#N/A,#N/A,TRUE,"Desmi";#N/A,#N/A,TRUE,"SAAC";#N/A,#N/A,TRUE,"Vapor";#N/A,#N/A,TRUE,"Calculo Gcal";#N/A,#N/A,TRUE,"Utilização";#N/A,#N/A,TRUE,"Padrões";#N/A,#N/A,TRUE,"balvapor";#N/A,#N/A,TRUE,"oleo";#N/A,#N/A,TRUE,"ocorrencias";#N/A,#N/A,TRUE,"E.Elétrica";#N/A,#N/A,TRUE,"índices";#N/A,#N/A,TRUE,"balEnergia";#N/A,#N/A,TRUE,"DESCRIC";#N/A,#N/A,TRUE,"horas";#N/A,#N/A,TRUE,"TempoGraf";#N/A,#N/A,TRUE,"R0A"}</definedName>
    <definedName name="wrn.imprimemensal." hidden="1">{#N/A,#N/A,TRUE,"Produção";#N/A,#N/A,TRUE,"ETA";#N/A,#N/A,TRUE,"balÁgua";#N/A,#N/A,TRUE,"E.T.E";#N/A,#N/A,TRUE,"balEfluente";#N/A,#N/A,TRUE,"ETE";#N/A,#N/A,TRUE,"Graf_ETE";#N/A,#N/A,TRUE,"Org";#N/A,#N/A,TRUE,"Graf_org";#N/A,#N/A,TRUE,"Desmi";#N/A,#N/A,TRUE,"SAAC";#N/A,#N/A,TRUE,"Vapor";#N/A,#N/A,TRUE,"Calculo Gcal";#N/A,#N/A,TRUE,"Utilização";#N/A,#N/A,TRUE,"Padrões";#N/A,#N/A,TRUE,"balvapor";#N/A,#N/A,TRUE,"oleo";#N/A,#N/A,TRUE,"ocorrencias";#N/A,#N/A,TRUE,"E.Elétrica";#N/A,#N/A,TRUE,"índices";#N/A,#N/A,TRUE,"balEnergia";#N/A,#N/A,TRUE,"DESCRIC";#N/A,#N/A,TRUE,"horas";#N/A,#N/A,TRUE,"TempoGraf";#N/A,#N/A,TRUE,"R0A"}</definedName>
    <definedName name="wrn.INDICADORES." localSheetId="1" hidden="1">{"PARTE1",#N/A,FALSE,"Plan1"}</definedName>
    <definedName name="wrn.INDICADORES." localSheetId="2" hidden="1">{"PARTE1",#N/A,FALSE,"Plan1"}</definedName>
    <definedName name="wrn.INDICADORES." hidden="1">{"PARTE1",#N/A,FALSE,"Plan1"}</definedName>
    <definedName name="wrn.Informe._.Mensual." localSheetId="1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wrn.Informe._.Mensual." localSheetId="2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wrn.Informe._.Mensual.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wrn.INFORME._.NOVIEMBRE." localSheetId="1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wrn.INFORME._.NOVIEMBRE." localSheetId="2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wrn.INFORME._.NOVIEMBRE.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wrn.INFORME._.PPTO97." localSheetId="1" hidden="1">{#N/A,#N/A,FALSE,"P_97Ppto";#N/A,#N/A,FALSE,"Resultados_97Ppto";#N/A,#N/A,FALSE,"CTC_97Ppt";#N/A,#N/A,FALSE,"TASA_97Ppt";#N/A,#N/A,FALSE,"PERU_97Ppt";#N/A,#N/A,FALSE,"CANTV_97Ppt";#N/A,#N/A,FALSE,"TLD_97Ppt";#N/A,#N/A,FALSE,"ROMANIA_97Ppt";#N/A,#N/A,FALSE,"RParticipadas_97Ppt";#N/A,#N/A,FALSE,"Gerenciamiento_97Ppt";#N/A,#N/A,FALSE,"Financiero_97Ppt";#N/A,#N/A,FALSE,"Estructura_97Ppt";#N/A,#N/A,FALSE,"INetos_97Ppt";#N/A,#N/A,FALSE,"Desinv_97Ppt";#N/A,#N/A,FALSE,"FComercio_97Ppt"}</definedName>
    <definedName name="wrn.INFORME._.PPTO97." localSheetId="2" hidden="1">{#N/A,#N/A,FALSE,"P_97Ppto";#N/A,#N/A,FALSE,"Resultados_97Ppto";#N/A,#N/A,FALSE,"CTC_97Ppt";#N/A,#N/A,FALSE,"TASA_97Ppt";#N/A,#N/A,FALSE,"PERU_97Ppt";#N/A,#N/A,FALSE,"CANTV_97Ppt";#N/A,#N/A,FALSE,"TLD_97Ppt";#N/A,#N/A,FALSE,"ROMANIA_97Ppt";#N/A,#N/A,FALSE,"RParticipadas_97Ppt";#N/A,#N/A,FALSE,"Gerenciamiento_97Ppt";#N/A,#N/A,FALSE,"Financiero_97Ppt";#N/A,#N/A,FALSE,"Estructura_97Ppt";#N/A,#N/A,FALSE,"INetos_97Ppt";#N/A,#N/A,FALSE,"Desinv_97Ppt";#N/A,#N/A,FALSE,"FComercio_97Ppt"}</definedName>
    <definedName name="wrn.INFORME._.PPTO97." hidden="1">{#N/A,#N/A,FALSE,"P_97Ppto";#N/A,#N/A,FALSE,"Resultados_97Ppto";#N/A,#N/A,FALSE,"CTC_97Ppt";#N/A,#N/A,FALSE,"TASA_97Ppt";#N/A,#N/A,FALSE,"PERU_97Ppt";#N/A,#N/A,FALSE,"CANTV_97Ppt";#N/A,#N/A,FALSE,"TLD_97Ppt";#N/A,#N/A,FALSE,"ROMANIA_97Ppt";#N/A,#N/A,FALSE,"RParticipadas_97Ppt";#N/A,#N/A,FALSE,"Gerenciamiento_97Ppt";#N/A,#N/A,FALSE,"Financiero_97Ppt";#N/A,#N/A,FALSE,"Estructura_97Ppt";#N/A,#N/A,FALSE,"INetos_97Ppt";#N/A,#N/A,FALSE,"Desinv_97Ppt";#N/A,#N/A,FALSE,"FComercio_97Ppt"}</definedName>
    <definedName name="wrn.INFORME._.SEPA_P." localSheetId="1" hidden="1">{#N/A,#N/A,FALSE,"PR_09_P";#N/A,#N/A,FALSE,"P_09_P3";#N/A,#N/A,FALSE,"PR_09_P1";#N/A,#N/A,FALSE,"Res_márgenes_09_P";#N/A,#N/A,FALSE,"PR_09";#N/A,#N/A,FALSE,"Resultados_09_P";#N/A,#N/A,FALSE,"Pbeneficios_09_P";#N/A,#N/A,FALSE,"CTC_09_P";#N/A,#N/A,FALSE,"TASA_09_P";#N/A,#N/A,FALSE,"TPerú_09_P";#N/A,#N/A,FALSE,"CANTV_09_P";#N/A,#N/A,FALSE,"TLD_09_P";#N/A,#N/A,FALSE,"RUMANIA_09_P";#N/A,#N/A,FALSE,"Gerenciamiento_09_P";#N/A,#N/A,FALSE,"Financiero_09_P";#N/A,#N/A,FALSE,"Estructura_09_P";#N/A,#N/A,FALSE,"Desinv_09_P";#N/A,#N/A,FALSE,"FComercio_09_P"}</definedName>
    <definedName name="wrn.INFORME._.SEPA_P." localSheetId="2" hidden="1">{#N/A,#N/A,FALSE,"PR_09_P";#N/A,#N/A,FALSE,"P_09_P3";#N/A,#N/A,FALSE,"PR_09_P1";#N/A,#N/A,FALSE,"Res_márgenes_09_P";#N/A,#N/A,FALSE,"PR_09";#N/A,#N/A,FALSE,"Resultados_09_P";#N/A,#N/A,FALSE,"Pbeneficios_09_P";#N/A,#N/A,FALSE,"CTC_09_P";#N/A,#N/A,FALSE,"TASA_09_P";#N/A,#N/A,FALSE,"TPerú_09_P";#N/A,#N/A,FALSE,"CANTV_09_P";#N/A,#N/A,FALSE,"TLD_09_P";#N/A,#N/A,FALSE,"RUMANIA_09_P";#N/A,#N/A,FALSE,"Gerenciamiento_09_P";#N/A,#N/A,FALSE,"Financiero_09_P";#N/A,#N/A,FALSE,"Estructura_09_P";#N/A,#N/A,FALSE,"Desinv_09_P";#N/A,#N/A,FALSE,"FComercio_09_P"}</definedName>
    <definedName name="wrn.INFORME._.SEPA_P." hidden="1">{#N/A,#N/A,FALSE,"PR_09_P";#N/A,#N/A,FALSE,"P_09_P3";#N/A,#N/A,FALSE,"PR_09_P1";#N/A,#N/A,FALSE,"Res_márgenes_09_P";#N/A,#N/A,FALSE,"PR_09";#N/A,#N/A,FALSE,"Resultados_09_P";#N/A,#N/A,FALSE,"Pbeneficios_09_P";#N/A,#N/A,FALSE,"CTC_09_P";#N/A,#N/A,FALSE,"TASA_09_P";#N/A,#N/A,FALSE,"TPerú_09_P";#N/A,#N/A,FALSE,"CANTV_09_P";#N/A,#N/A,FALSE,"TLD_09_P";#N/A,#N/A,FALSE,"RUMANIA_09_P";#N/A,#N/A,FALSE,"Gerenciamiento_09_P";#N/A,#N/A,FALSE,"Financiero_09_P";#N/A,#N/A,FALSE,"Estructura_09_P";#N/A,#N/A,FALSE,"Desinv_09_P";#N/A,#N/A,FALSE,"FComercio_09_P"}</definedName>
    <definedName name="wrn.Intercompany." localSheetId="1" hidden="1">{#N/A,#N/A,FALSE,"Interco"}</definedName>
    <definedName name="wrn.Intercompany." localSheetId="2" hidden="1">{#N/A,#N/A,FALSE,"Interco"}</definedName>
    <definedName name="wrn.Intercompany." hidden="1">{#N/A,#N/A,FALSE,"Interco"}</definedName>
    <definedName name="wrn.June." localSheetId="1" hidden="1">{"det (May)",#N/A,FALSE,"June";"sum (MAY YTD)",#N/A,FALSE,"June YTD"}</definedName>
    <definedName name="wrn.June." localSheetId="2" hidden="1">{"det (May)",#N/A,FALSE,"June";"sum (MAY YTD)",#N/A,FALSE,"June YTD"}</definedName>
    <definedName name="wrn.June." hidden="1">{"det (May)",#N/A,FALSE,"June";"sum (MAY YTD)",#N/A,FALSE,"June YTD"}</definedName>
    <definedName name="wrn.LOTAÇÃO._.DE._.PESSOAL." localSheetId="1" hidden="1">{"EVOL LOT PESSOAL",#N/A,FALSE,"EVOLUÇÃO";"MAIO",#N/A,FALSE,"MAIO"}</definedName>
    <definedName name="wrn.LOTAÇÃO._.DE._.PESSOAL." localSheetId="2" hidden="1">{"EVOL LOT PESSOAL",#N/A,FALSE,"EVOLUÇÃO";"MAIO",#N/A,FALSE,"MAIO"}</definedName>
    <definedName name="wrn.LOTAÇÃO._.DE._.PESSOAL." hidden="1">{"EVOL LOT PESSOAL",#N/A,FALSE,"EVOLUÇÃO";"MAIO",#N/A,FALSE,"MAIO"}</definedName>
    <definedName name="wrn.MARKETING." localSheetId="1" hidden="1">{"TOTAL MARKETING",#N/A,TRUE,"8000";"GER COMUNICAÇÃO",#N/A,TRUE,"8100";"MARKETING",#N/A,TRUE,"8010";"GER COMUNICAÇÃO",#N/A,TRUE,"8110";"RELAÇÃO PUBLICA",#N/A,TRUE,"8120";"ASSESSORIA",#N/A,TRUE,"8130";"PUBLICAÇÕES",#N/A,TRUE,"8140";"MALA DIRETA",#N/A,TRUE,"8150";"PROMOÇÕES EVENTOS",#N/A,TRUE,"8160";"NAC ATENDIMENTO",#N/A,TRUE,"8200";"GER NAC ATENDIMENTO",#N/A,TRUE,"8210";"ASSIST ON LINE",#N/A,TRUE,"8220";"SATISFAÇÃO CLIENTE",#N/A,TRUE,"8230";"GER PROSPECÇÃO",#N/A,TRUE,"8300";"PROSPECÇÃO",#N/A,TRUE,"8310";"TELEMARKETING",#N/A,TRUE,"8320"}</definedName>
    <definedName name="wrn.MARKETING." localSheetId="2" hidden="1">{"TOTAL MARKETING",#N/A,TRUE,"8000";"GER COMUNICAÇÃO",#N/A,TRUE,"8100";"MARKETING",#N/A,TRUE,"8010";"GER COMUNICAÇÃO",#N/A,TRUE,"8110";"RELAÇÃO PUBLICA",#N/A,TRUE,"8120";"ASSESSORIA",#N/A,TRUE,"8130";"PUBLICAÇÕES",#N/A,TRUE,"8140";"MALA DIRETA",#N/A,TRUE,"8150";"PROMOÇÕES EVENTOS",#N/A,TRUE,"8160";"NAC ATENDIMENTO",#N/A,TRUE,"8200";"GER NAC ATENDIMENTO",#N/A,TRUE,"8210";"ASSIST ON LINE",#N/A,TRUE,"8220";"SATISFAÇÃO CLIENTE",#N/A,TRUE,"8230";"GER PROSPECÇÃO",#N/A,TRUE,"8300";"PROSPECÇÃO",#N/A,TRUE,"8310";"TELEMARKETING",#N/A,TRUE,"8320"}</definedName>
    <definedName name="wrn.MARKETING." hidden="1">{"TOTAL MARKETING",#N/A,TRUE,"8000";"GER COMUNICAÇÃO",#N/A,TRUE,"8100";"MARKETING",#N/A,TRUE,"8010";"GER COMUNICAÇÃO",#N/A,TRUE,"8110";"RELAÇÃO PUBLICA",#N/A,TRUE,"8120";"ASSESSORIA",#N/A,TRUE,"8130";"PUBLICAÇÕES",#N/A,TRUE,"8140";"MALA DIRETA",#N/A,TRUE,"8150";"PROMOÇÕES EVENTOS",#N/A,TRUE,"8160";"NAC ATENDIMENTO",#N/A,TRUE,"8200";"GER NAC ATENDIMENTO",#N/A,TRUE,"8210";"ASSIST ON LINE",#N/A,TRUE,"8220";"SATISFAÇÃO CLIENTE",#N/A,TRUE,"8230";"GER PROSPECÇÃO",#N/A,TRUE,"8300";"PROSPECÇÃO",#N/A,TRUE,"8310";"TELEMARKETING",#N/A,TRUE,"8320"}</definedName>
    <definedName name="wrn.Memoria97." localSheetId="1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wrn.Memoria97." localSheetId="2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wrn.Memoria97.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wrn.MEMOTESA." localSheetId="1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wrn.MEMOTESA." localSheetId="2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wrn.MEMOTESA.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wrn.MENSUAL." localSheetId="1" hidden="1">{#N/A,#N/A,FALSE,"Carátula EE.FF.  (1)";#N/A,#N/A,FALSE,"Carátula Rtados. Gestión (2)";#N/A,#N/A,FALSE,"Resultados Gestión Junio'98 (3)";#N/A,#N/A,FALSE,"Carátula Rtados. Margenes (4)";#N/A,#N/A,FALSE,"Márgenes Junio'98 Abv.TASA (5)";#N/A,#N/A,FALSE,"Márgenes Junio'98 TASA (6)";#N/A,#N/A,FALSE,"Carátula Balance  (7)";#N/A,#N/A,FALSE,"B. P. Equivalencia Junio'98 (8)";#N/A,#N/A,FALSE,"Carátula Balance  (9)";#N/A,#N/A,FALSE,"B.Consolidado Junio'98 TASA(10)"}</definedName>
    <definedName name="wrn.MENSUAL." localSheetId="2" hidden="1">{#N/A,#N/A,FALSE,"Carátula EE.FF.  (1)";#N/A,#N/A,FALSE,"Carátula Rtados. Gestión (2)";#N/A,#N/A,FALSE,"Resultados Gestión Junio'98 (3)";#N/A,#N/A,FALSE,"Carátula Rtados. Margenes (4)";#N/A,#N/A,FALSE,"Márgenes Junio'98 Abv.TASA (5)";#N/A,#N/A,FALSE,"Márgenes Junio'98 TASA (6)";#N/A,#N/A,FALSE,"Carátula Balance  (7)";#N/A,#N/A,FALSE,"B. P. Equivalencia Junio'98 (8)";#N/A,#N/A,FALSE,"Carátula Balance  (9)";#N/A,#N/A,FALSE,"B.Consolidado Junio'98 TASA(10)"}</definedName>
    <definedName name="wrn.MENSUAL." hidden="1">{#N/A,#N/A,FALSE,"Carátula EE.FF.  (1)";#N/A,#N/A,FALSE,"Carátula Rtados. Gestión (2)";#N/A,#N/A,FALSE,"Resultados Gestión Junio'98 (3)";#N/A,#N/A,FALSE,"Carátula Rtados. Margenes (4)";#N/A,#N/A,FALSE,"Márgenes Junio'98 Abv.TASA (5)";#N/A,#N/A,FALSE,"Márgenes Junio'98 TASA (6)";#N/A,#N/A,FALSE,"Carátula Balance  (7)";#N/A,#N/A,FALSE,"B. P. Equivalencia Junio'98 (8)";#N/A,#N/A,FALSE,"Carátula Balance  (9)";#N/A,#N/A,FALSE,"B.Consolidado Junio'98 TASA(10)"}</definedName>
    <definedName name="wrn.Model." localSheetId="1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wrn.Model." localSheetId="2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wrn.Model." hidden="1">{#N/A,#N/A,TRUE,"TOC";#N/A,#N/A,TRUE,"Inputs";#N/A,#N/A,TRUE,"Debt";#N/A,#N/A,TRUE,"CashFlo";#N/A,#N/A,TRUE,"Prices";#N/A,#N/A,TRUE,"Operations";#N/A,#N/A,TRUE,"GAAP Income";#N/A,#N/A,TRUE,"GAAP Balance";#N/A,#N/A,TRUE,"D&amp;A";#N/A,#N/A,TRUE,"Revolving Working Capital";#N/A,#N/A,TRUE,"Work.Cap.";#N/A,#N/A,TRUE,"Tax Inputs";#N/A,#N/A,TRUE,"Ven Cash Flow";#N/A,#N/A,TRUE,"Ven Income Tax";#N/A,#N/A,TRUE,"Ven Vat";#N/A,#N/A,TRUE,"Ven Balance"}</definedName>
    <definedName name="wrn.MONTHEND_STATIONARY." localSheetId="1" hidden="1">{"CONTROL",#N/A,TRUE,"JV_CTRL2";"JOURNAL",#N/A,TRUE,"JV_CTRL2";"REGISTER_START",#N/A,TRUE,"JV_CTRL2";"REGISTER_2225 ON",#N/A,TRUE,"JV_CTRL2";"REGISTER_BLANK",#N/A,TRUE,"JV_CTRL2";"REGISTER_OTHERS",#N/A,TRUE,"JV_CTRL2"}</definedName>
    <definedName name="wrn.MONTHEND_STATIONARY." localSheetId="2" hidden="1">{"CONTROL",#N/A,TRUE,"JV_CTRL2";"JOURNAL",#N/A,TRUE,"JV_CTRL2";"REGISTER_START",#N/A,TRUE,"JV_CTRL2";"REGISTER_2225 ON",#N/A,TRUE,"JV_CTRL2";"REGISTER_BLANK",#N/A,TRUE,"JV_CTRL2";"REGISTER_OTHERS",#N/A,TRUE,"JV_CTRL2"}</definedName>
    <definedName name="wrn.MONTHEND_STATIONARY." hidden="1">{"CONTROL",#N/A,TRUE,"JV_CTRL2";"JOURNAL",#N/A,TRUE,"JV_CTRL2";"REGISTER_START",#N/A,TRUE,"JV_CTRL2";"REGISTER_2225 ON",#N/A,TRUE,"JV_CTRL2";"REGISTER_BLANK",#N/A,TRUE,"JV_CTRL2";"REGISTER_OTHERS",#N/A,TRUE,"JV_CTRL2"}</definedName>
    <definedName name="wrn.NOVARTIS." localSheetId="1" hidden="1">{#N/A,#N/A,FALSE,"PLN_M";#N/A,#N/A,FALSE,"PLN_YTD";#N/A,#N/A,FALSE,"CHF_M";#N/A,#N/A,FALSE,"CHF_YTD"}</definedName>
    <definedName name="wrn.NOVARTIS." localSheetId="2" hidden="1">{#N/A,#N/A,FALSE,"PLN_M";#N/A,#N/A,FALSE,"PLN_YTD";#N/A,#N/A,FALSE,"CHF_M";#N/A,#N/A,FALSE,"CHF_YTD"}</definedName>
    <definedName name="wrn.NOVARTIS." hidden="1">{#N/A,#N/A,FALSE,"PLN_M";#N/A,#N/A,FALSE,"PLN_YTD";#N/A,#N/A,FALSE,"CHF_M";#N/A,#N/A,FALSE,"CHF_YTD"}</definedName>
    <definedName name="wrn.OKI._.CAPA._.INDICES." localSheetId="1" hidden="1">{"OKI CAPA GERAL",#N/A,FALSE,"CAPA";"OKI INDICE GERAL",#N/A,FALSE,"INDICE GERAL - SIG";"OKI CAPA REGIONAIS",#N/A,FALSE,"CAPA FILIAIS";"OKI CAPA REGIONAIS",#N/A,FALSE,"CAPA FILIAIS";"OKI CAPA REGIONAIS",#N/A,FALSE,"CAPA FILIAIS";"OKI CAPA REGIONAIS",#N/A,FALSE,"CAPA FILIAIS";"OKI CAPA REGIONAIS",#N/A,FALSE,"CAPA FILIAIS";"OKI INDICE REGIONAIS",#N/A,FALSE,"INDICE FILIAIS";"OKI INDICE REGIONAIS",#N/A,FALSE,"INDICE FILIAIS";"OKI INDICE REGIONAIS",#N/A,FALSE,"INDICE FILIAIS";"OKI INDICE REGIONAIS",#N/A,FALSE,"INDICE FILIAIS";"OKI INDICE REAIS",#N/A,FALSE,"INDICE REAIS ";"OKI INDICE DOLARES",#N/A,FALSE,"INDICE US$"}</definedName>
    <definedName name="wrn.OKI._.CAPA._.INDICES." localSheetId="2" hidden="1">{"OKI CAPA GERAL",#N/A,FALSE,"CAPA";"OKI INDICE GERAL",#N/A,FALSE,"INDICE GERAL - SIG";"OKI CAPA REGIONAIS",#N/A,FALSE,"CAPA FILIAIS";"OKI CAPA REGIONAIS",#N/A,FALSE,"CAPA FILIAIS";"OKI CAPA REGIONAIS",#N/A,FALSE,"CAPA FILIAIS";"OKI CAPA REGIONAIS",#N/A,FALSE,"CAPA FILIAIS";"OKI CAPA REGIONAIS",#N/A,FALSE,"CAPA FILIAIS";"OKI INDICE REGIONAIS",#N/A,FALSE,"INDICE FILIAIS";"OKI INDICE REGIONAIS",#N/A,FALSE,"INDICE FILIAIS";"OKI INDICE REGIONAIS",#N/A,FALSE,"INDICE FILIAIS";"OKI INDICE REGIONAIS",#N/A,FALSE,"INDICE FILIAIS";"OKI INDICE REAIS",#N/A,FALSE,"INDICE REAIS ";"OKI INDICE DOLARES",#N/A,FALSE,"INDICE US$"}</definedName>
    <definedName name="wrn.OKI._.CAPA._.INDICES." hidden="1">{"OKI CAPA GERAL",#N/A,FALSE,"CAPA";"OKI INDICE GERAL",#N/A,FALSE,"INDICE GERAL - SIG";"OKI CAPA REGIONAIS",#N/A,FALSE,"CAPA FILIAIS";"OKI CAPA REGIONAIS",#N/A,FALSE,"CAPA FILIAIS";"OKI CAPA REGIONAIS",#N/A,FALSE,"CAPA FILIAIS";"OKI CAPA REGIONAIS",#N/A,FALSE,"CAPA FILIAIS";"OKI CAPA REGIONAIS",#N/A,FALSE,"CAPA FILIAIS";"OKI INDICE REGIONAIS",#N/A,FALSE,"INDICE FILIAIS";"OKI INDICE REGIONAIS",#N/A,FALSE,"INDICE FILIAIS";"OKI INDICE REGIONAIS",#N/A,FALSE,"INDICE FILIAIS";"OKI INDICE REGIONAIS",#N/A,FALSE,"INDICE FILIAIS";"OKI INDICE REAIS",#N/A,FALSE,"INDICE REAIS ";"OKI INDICE DOLARES",#N/A,FALSE,"INDICE US$"}</definedName>
    <definedName name="wrn.Orçamento." localSheetId="1" hidden="1">{#N/A,#N/A,FALSE,"Planilha";#N/A,#N/A,FALSE,"Resumo";#N/A,#N/A,FALSE,"Fisico";#N/A,#N/A,FALSE,"Financeiro";#N/A,#N/A,FALSE,"Financeiro"}</definedName>
    <definedName name="wrn.Orçamento." localSheetId="2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wrn.PAGES._.1._.AND._.2." localSheetId="1" hidden="1">{#N/A,#N/A,FALSE,"CF1";#N/A,#N/A,FALSE,"CF2"}</definedName>
    <definedName name="wrn.PAGES._.1._.AND._.2." localSheetId="2" hidden="1">{#N/A,#N/A,FALSE,"CF1";#N/A,#N/A,FALSE,"CF2"}</definedName>
    <definedName name="wrn.PAGES._.1._.AND._.2." hidden="1">{#N/A,#N/A,FALSE,"CF1";#N/A,#N/A,FALSE,"CF2"}</definedName>
    <definedName name="wrn.PLANTA._.VS._.1997." localSheetId="1" hidden="1">{#N/A,#N/A,FALSE,"SUP";#N/A,#N/A,FALSE,"ERN";#N/A,#N/A,FALSE,"CRO";#N/A,#N/A,FALSE,"INT";#N/A,#N/A,FALSE,"VIP";#N/A,#N/A,FALSE,"VIC"}</definedName>
    <definedName name="wrn.PLANTA._.VS._.1997." localSheetId="2" hidden="1">{#N/A,#N/A,FALSE,"SUP";#N/A,#N/A,FALSE,"ERN";#N/A,#N/A,FALSE,"CRO";#N/A,#N/A,FALSE,"INT";#N/A,#N/A,FALSE,"VIP";#N/A,#N/A,FALSE,"VIC"}</definedName>
    <definedName name="wrn.PLANTA._.VS._.1997." hidden="1">{#N/A,#N/A,FALSE,"SUP";#N/A,#N/A,FALSE,"ERN";#N/A,#N/A,FALSE,"CRO";#N/A,#N/A,FALSE,"INT";#N/A,#N/A,FALSE,"VIP";#N/A,#N/A,FALSE,"VIC"}</definedName>
    <definedName name="wrn.Print." localSheetId="1" hidden="1">{"vi1",#N/A,FALSE,"Financial Statements";"vi2",#N/A,FALSE,"Financial Statements";#N/A,#N/A,FALSE,"DCF"}</definedName>
    <definedName name="wrn.Print." localSheetId="2" hidden="1">{"vi1",#N/A,FALSE,"Financial Statements";"vi2",#N/A,FALSE,"Financial Statements";#N/A,#N/A,FALSE,"DCF"}</definedName>
    <definedName name="wrn.Print." hidden="1">{"vi1",#N/A,FALSE,"Financial Statements";"vi2",#N/A,FALSE,"Financial Statements";#N/A,#N/A,FALSE,"DCF"}</definedName>
    <definedName name="wrn.Print._.Report." localSheetId="1" hidden="1">{"MPODE 1",#N/A,FALSE,"Scenarios";"CAPEX",#N/A,FALSE,"DEPRECIACIONES";"Trans Costs",#N/A,FALSE,"Transmission";"Trans Revenue",#N/A,FALSE,"Transmission";"Revenues Summary",#N/A,FALSE,"Revenues";"Assumptions General",#N/A,FALSE,"assumptions";"Assumptions Summary",#N/A,FALSE,"assumptions";"Flores 1",#N/A,FALSE,"assumptions";"Tebsa 4",#N/A,FALSE,"assumptions";"Tebsa 7",#N/A,FALSE,"assumptions";"Termoballenas 1",#N/A,FALSE,"assumptions";"Termoballenas 2",#N/A,FALSE,"assumptions";"Termochinu 5",#N/A,FALSE,"assumptions";"Termochinu 6",#N/A,FALSE,"assumptions";"Termochinu 7",#N/A,FALSE,"assumptions";"Termochinu 8",#N/A,FALSE,"assumptions";"Termoguajira 1",#N/A,FALSE,"assumptions";"Termoguajira 2",#N/A,FALSE,"assumptions";"Monetary gain",#N/A,FALSE,"capex &amp; dep";"Income Statement",#N/A,FALSE,"Fin Stmts";"Balance Sheet",#N/A,FALSE,"Fin Stmts";"Cash Flow",#N/A,FALSE,"Fin Stmts";"Labor Personnel\",#N/A,FALSE,"Labor";"TEBSA PPA",#N/A,FALSE,"TEBSA";"Free Cash Flow",#N/A,FALSE,"Valuation";"Valuation",#N/A,FALSE,"Valuation";#N/A,#N/A,FALSE,"Work Cap"}</definedName>
    <definedName name="wrn.Print._.Report." localSheetId="2" hidden="1">{"MPODE 1",#N/A,FALSE,"Scenarios";"CAPEX",#N/A,FALSE,"DEPRECIACIONES";"Trans Costs",#N/A,FALSE,"Transmission";"Trans Revenue",#N/A,FALSE,"Transmission";"Revenues Summary",#N/A,FALSE,"Revenues";"Assumptions General",#N/A,FALSE,"assumptions";"Assumptions Summary",#N/A,FALSE,"assumptions";"Flores 1",#N/A,FALSE,"assumptions";"Tebsa 4",#N/A,FALSE,"assumptions";"Tebsa 7",#N/A,FALSE,"assumptions";"Termoballenas 1",#N/A,FALSE,"assumptions";"Termoballenas 2",#N/A,FALSE,"assumptions";"Termochinu 5",#N/A,FALSE,"assumptions";"Termochinu 6",#N/A,FALSE,"assumptions";"Termochinu 7",#N/A,FALSE,"assumptions";"Termochinu 8",#N/A,FALSE,"assumptions";"Termoguajira 1",#N/A,FALSE,"assumptions";"Termoguajira 2",#N/A,FALSE,"assumptions";"Monetary gain",#N/A,FALSE,"capex &amp; dep";"Income Statement",#N/A,FALSE,"Fin Stmts";"Balance Sheet",#N/A,FALSE,"Fin Stmts";"Cash Flow",#N/A,FALSE,"Fin Stmts";"Labor Personnel\",#N/A,FALSE,"Labor";"TEBSA PPA",#N/A,FALSE,"TEBSA";"Free Cash Flow",#N/A,FALSE,"Valuation";"Valuation",#N/A,FALSE,"Valuation";#N/A,#N/A,FALSE,"Work Cap"}</definedName>
    <definedName name="wrn.Print._.Report." hidden="1">{"MPODE 1",#N/A,FALSE,"Scenarios";"CAPEX",#N/A,FALSE,"DEPRECIACIONES";"Trans Costs",#N/A,FALSE,"Transmission";"Trans Revenue",#N/A,FALSE,"Transmission";"Revenues Summary",#N/A,FALSE,"Revenues";"Assumptions General",#N/A,FALSE,"assumptions";"Assumptions Summary",#N/A,FALSE,"assumptions";"Flores 1",#N/A,FALSE,"assumptions";"Tebsa 4",#N/A,FALSE,"assumptions";"Tebsa 7",#N/A,FALSE,"assumptions";"Termoballenas 1",#N/A,FALSE,"assumptions";"Termoballenas 2",#N/A,FALSE,"assumptions";"Termochinu 5",#N/A,FALSE,"assumptions";"Termochinu 6",#N/A,FALSE,"assumptions";"Termochinu 7",#N/A,FALSE,"assumptions";"Termochinu 8",#N/A,FALSE,"assumptions";"Termoguajira 1",#N/A,FALSE,"assumptions";"Termoguajira 2",#N/A,FALSE,"assumptions";"Monetary gain",#N/A,FALSE,"capex &amp; dep";"Income Statement",#N/A,FALSE,"Fin Stmts";"Balance Sheet",#N/A,FALSE,"Fin Stmts";"Cash Flow",#N/A,FALSE,"Fin Stmts";"Labor Personnel\",#N/A,FALSE,"Labor";"TEBSA PPA",#N/A,FALSE,"TEBSA";"Free Cash Flow",#N/A,FALSE,"Valuation";"Valuation",#N/A,FALSE,"Valuation";#N/A,#N/A,FALSE,"Work Cap"}</definedName>
    <definedName name="wrn.PrintAll." localSheetId="1" hidden="1">{"PA1",#N/A,FALSE,"BORDMW";"pa2",#N/A,FALSE,"BORDMW";"PA3",#N/A,FALSE,"BORDMW";"PA4",#N/A,FALSE,"BORDMW"}</definedName>
    <definedName name="wrn.PrintAll." localSheetId="2" hidden="1">{"PA1",#N/A,FALSE,"BORDMW";"pa2",#N/A,FALSE,"BORDMW";"PA3",#N/A,FALSE,"BORDMW";"PA4",#N/A,FALSE,"BORDMW"}</definedName>
    <definedName name="wrn.PrintAll." hidden="1">{"PA1",#N/A,FALSE,"BORDMW";"pa2",#N/A,FALSE,"BORDMW";"PA3",#N/A,FALSE,"BORDMW";"PA4",#N/A,FALSE,"BORDMW"}</definedName>
    <definedName name="wrn.Proformas." localSheetId="1" hidden="1">{#N/A,#N/A,FALSE,"Worthing";#N/A,#N/A,FALSE,"Crawley";#N/A,#N/A,FALSE,"Irvine";#N/A,#N/A,FALSE,"Research";#N/A,#N/A,FALSE,"International";#N/A,#N/A,FALSE,"SectorHQ";#N/A,#N/A,FALSE,"Corporate";#N/A,#N/A,FALSE,"USA_Japan";#N/A,#N/A,FALSE,"Europe"}</definedName>
    <definedName name="wrn.Proformas." localSheetId="2" hidden="1">{#N/A,#N/A,FALSE,"Worthing";#N/A,#N/A,FALSE,"Crawley";#N/A,#N/A,FALSE,"Irvine";#N/A,#N/A,FALSE,"Research";#N/A,#N/A,FALSE,"International";#N/A,#N/A,FALSE,"SectorHQ";#N/A,#N/A,FALSE,"Corporate";#N/A,#N/A,FALSE,"USA_Japan";#N/A,#N/A,FALSE,"Europe"}</definedName>
    <definedName name="wrn.Proformas." hidden="1">{#N/A,#N/A,FALSE,"Worthing";#N/A,#N/A,FALSE,"Crawley";#N/A,#N/A,FALSE,"Irvine";#N/A,#N/A,FALSE,"Research";#N/A,#N/A,FALSE,"International";#N/A,#N/A,FALSE,"SectorHQ";#N/A,#N/A,FALSE,"Corporate";#N/A,#N/A,FALSE,"USA_Japan";#N/A,#N/A,FALSE,"Europe"}</definedName>
    <definedName name="wrn.Ratios." localSheetId="1" hidden="1">{#N/A,#N/A,FALSE,"Ratios"}</definedName>
    <definedName name="wrn.Ratios." localSheetId="2" hidden="1">{#N/A,#N/A,FALSE,"Ratios"}</definedName>
    <definedName name="wrn.Ratios." hidden="1">{#N/A,#N/A,FALSE,"Ratios"}</definedName>
    <definedName name="wrn.RELATÓRIO._.CONTÁBIL." localSheetId="1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LATÓRIO._.CONTÁBIL." localSheetId="2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LATÓRIO._.CONTÁBIL." hidden="1">{#N/A,#N/A,FALSE,"COMENTARIOS";#N/A,#N/A,FALSE,"BALANÇO";#N/A,#N/A,FALSE,"RESULTADO";#N/A,#N/A,FALSE," SALDOS ATIVOS";#N/A,#N/A,FALSE,"SALDOS PASSIVOS";#N/A,#N/A,FALSE,"RECEITA DE VENDAS";#N/A,#N/A,FALSE," CPV";#N/A,#N/A,FALSE,"DESP COMERCIAIS";#N/A,#N/A,FALSE,"DESP ADM";#N/A,#N/A,FALSE,"RES FIN ";#N/A,#N/A,FALSE,"OUTRAS  OP ";#N/A,#N/A,FALSE,"RES N OP ";#N/A,#N/A,FALSE,"INTERCIAS JAN";#N/A,#N/A,FALSE,"INTERCIAS FEV";#N/A,#N/A,FALSE,"INTERCIAS MAR";#N/A,#N/A,FALSE,"INTERCIAS ABR";#N/A,#N/A,FALSE,"INTERCIAS MAI";#N/A,#N/A,FALSE,"INTERCIAS JUN";#N/A,#N/A,FALSE,"INTERCIAS JUL";#N/A,#N/A,FALSE,"INRECIAS AGO";#N/A,#N/A,FALSE,"INTERCIAS SET";#N/A,#N/A,FALSE,"INTERCIAS OUT";#N/A,#N/A,FALSE,"INTERCIAS NOV";#N/A,#N/A,FALSE,"INTERCIAS DEZ"}</definedName>
    <definedName name="wrn.repassefinal" localSheetId="1" hidden="1">{#N/A,#N/A,FALSE,"DR";#N/A,#N/A,FALSE,"DR (2)";#N/A,#N/A,FALSE,"Rateio";#N/A,#N/A,FALSE,"IRRF";#N/A,#N/A,FALSE,"Check Sum";#N/A,#N/A,FALSE,"LPD correções"}</definedName>
    <definedName name="wrn.repassefinal" localSheetId="2" hidden="1">{#N/A,#N/A,FALSE,"DR";#N/A,#N/A,FALSE,"DR (2)";#N/A,#N/A,FALSE,"Rateio";#N/A,#N/A,FALSE,"IRRF";#N/A,#N/A,FALSE,"Check Sum";#N/A,#N/A,FALSE,"LPD correções"}</definedName>
    <definedName name="wrn.repassefinal" hidden="1">{#N/A,#N/A,FALSE,"DR";#N/A,#N/A,FALSE,"DR (2)";#N/A,#N/A,FALSE,"Rateio";#N/A,#N/A,FALSE,"IRRF";#N/A,#N/A,FALSE,"Check Sum";#N/A,#N/A,FALSE,"LPD correções"}</definedName>
    <definedName name="wrn.RepasseFinal." localSheetId="1" hidden="1">{#N/A,#N/A,FALSE,"DR";#N/A,#N/A,FALSE,"DR (2)";#N/A,#N/A,FALSE,"Rateio";#N/A,#N/A,FALSE,"IRRF";#N/A,#N/A,FALSE,"Check Sum";#N/A,#N/A,FALSE,"LPD correções"}</definedName>
    <definedName name="wrn.RepasseFinal." localSheetId="2" hidden="1">{#N/A,#N/A,FALSE,"DR";#N/A,#N/A,FALSE,"DR (2)";#N/A,#N/A,FALSE,"Rateio";#N/A,#N/A,FALSE,"IRRF";#N/A,#N/A,FALSE,"Check Sum";#N/A,#N/A,FALSE,"LPD correções"}</definedName>
    <definedName name="wrn.RepasseFinal." hidden="1">{#N/A,#N/A,FALSE,"DR";#N/A,#N/A,FALSE,"DR (2)";#N/A,#N/A,FALSE,"Rateio";#N/A,#N/A,FALSE,"IRRF";#N/A,#N/A,FALSE,"Check Sum";#N/A,#N/A,FALSE,"LPD correções"}</definedName>
    <definedName name="wrn.ROADSHOW." localSheetId="1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wrn.ROADSHOW." localSheetId="2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wrn.ROADSHOW." hidden="1">{#N/A,#N/A,FALSE,"Rdos_96_97  Abv.";#N/A,#N/A,FALSE,"Rdos_96_97";#N/A,#N/A,FALSE,"Gestión Julio 97 Abv.";#N/A,#N/A,FALSE,"Gestión Julio 97 Abv.";#N/A,#N/A,FALSE,"Margenes Julio97  Abv sin prov.";#N/A,#N/A,FALSE,"Margenes Julio 97 Abv.";#N/A,#N/A,FALSE,"Carat Balance (2)";#N/A,#N/A,FALSE,"Bal Consol Julio  97";#N/A,#N/A,FALSE,"Carat EE.FF";#N/A,#N/A,FALSE,"Carat Balance";#N/A,#N/A,FALSE,"Carat Cascada";#N/A,#N/A,FALSE,"Carat Margenes";#N/A,#N/A,FALSE,"Balance Julio  97";#N/A,#N/A,FALSE,"Margenes Julio 97";#N/A,#N/A,FALSE,"Resultados Julio 97 (2)"}</definedName>
    <definedName name="wrn.sales." localSheetId="1" hidden="1">{"sales",#N/A,FALSE,"Sales";"sales existing",#N/A,FALSE,"Sales";"sales rd1",#N/A,FALSE,"Sales";"sales rd2",#N/A,FALSE,"Sales"}</definedName>
    <definedName name="wrn.sales." localSheetId="2" hidden="1">{"sales",#N/A,FALSE,"Sales";"sales existing",#N/A,FALSE,"Sales";"sales rd1",#N/A,FALSE,"Sales";"sales rd2",#N/A,FALSE,"Sales"}</definedName>
    <definedName name="wrn.sales." hidden="1">{"sales",#N/A,FALSE,"Sales";"sales existing",#N/A,FALSE,"Sales";"sales rd1",#N/A,FALSE,"Sales";"sales rd2",#N/A,FALSE,"Sales"}</definedName>
    <definedName name="wrn.Sales._.and._.CGS." localSheetId="1" hidden="1">{#N/A,#N/A,FALSE,"SalesCGS"}</definedName>
    <definedName name="wrn.Sales._.and._.CGS." localSheetId="2" hidden="1">{#N/A,#N/A,FALSE,"SalesCGS"}</definedName>
    <definedName name="wrn.Sales._.and._.CGS." hidden="1">{#N/A,#N/A,FALSE,"SalesCGS"}</definedName>
    <definedName name="wrn.Salgsanalyse._.GIP." localSheetId="1" hidden="1">{#N/A,#N/A,FALSE,"GIP SALG";#N/A,#N/A,FALSE,"PRISTAB"}</definedName>
    <definedName name="wrn.Salgsanalyse._.GIP." localSheetId="2" hidden="1">{#N/A,#N/A,FALSE,"GIP SALG";#N/A,#N/A,FALSE,"PRISTAB"}</definedName>
    <definedName name="wrn.Salgsanalyse._.GIP." hidden="1">{#N/A,#N/A,FALSE,"GIP SALG";#N/A,#N/A,FALSE,"PRISTAB"}</definedName>
    <definedName name="wrn.SHORT." localSheetId="1" hidden="1">{"CREDIT STATISTICS",#N/A,FALSE,"STATS";"CF_AND_IS",#N/A,FALSE,"PLAN";"BALSHEET",#N/A,FALSE,"BALANCE SHEET"}</definedName>
    <definedName name="wrn.SHORT." localSheetId="2" hidden="1">{"CREDIT STATISTICS",#N/A,FALSE,"STATS";"CF_AND_IS",#N/A,FALSE,"PLAN";"BALSHEET",#N/A,FALSE,"BALANCE SHEET"}</definedName>
    <definedName name="wrn.SHORT." hidden="1">{"CREDIT STATISTICS",#N/A,FALSE,"STATS";"CF_AND_IS",#N/A,FALSE,"PLAN";"BALSHEET",#N/A,FALSE,"BALANCE SHEET"}</definedName>
    <definedName name="wrn.SIG._.DIVERSOS." localSheetId="1" hidden="1">{"REAIS",#N/A,FALSE,"COMP FAT";"INDICES PREÇOS",#N/A,FALSE,"INDIC.PREÇOS";"DOLARES",#N/A,FALSE,"COMP FAT";"COBRANÇA",#N/A,FALSE,"COBRANÇA";"FAT FILIAL",#N/A,FALSE,"Fatur.Filial"}</definedName>
    <definedName name="wrn.SIG._.DIVERSOS." localSheetId="2" hidden="1">{"REAIS",#N/A,FALSE,"COMP FAT";"INDICES PREÇOS",#N/A,FALSE,"INDIC.PREÇOS";"DOLARES",#N/A,FALSE,"COMP FAT";"COBRANÇA",#N/A,FALSE,"COBRANÇA";"FAT FILIAL",#N/A,FALSE,"Fatur.Filial"}</definedName>
    <definedName name="wrn.SIG._.DIVERSOS." hidden="1">{"REAIS",#N/A,FALSE,"COMP FAT";"INDICES PREÇOS",#N/A,FALSE,"INDIC.PREÇOS";"DOLARES",#N/A,FALSE,"COMP FAT";"COBRANÇA",#N/A,FALSE,"COBRANÇA";"FAT FILIAL",#N/A,FALSE,"Fatur.Filial"}</definedName>
    <definedName name="wrn.SIGFILT" localSheetId="1" hidden="1">{"EVAS CLIE NUM CLIEN",#N/A,FALSE,"Básico";"Evasao de clientes unid inf",#N/A,FALSE,"Básico";"FATUNIDINF",#N/A,FALSE,"Básico";"Ind Evas Cli un inf",#N/A,FALSE,"Básico";"IND EVAS CLIENTES",#N/A,FALSE,"Básico";"IND INF N UTIL",#N/A,FALSE,"Básico";"Num Clientes 1995",#N/A,FALSE,"Básico";"Num Clientes 1996",#N/A,FALSE,"Básico";"Num Clientes 94",#N/A,FALSE,"Básico";"SALDOINF",#N/A,FALSE,"Básico"}</definedName>
    <definedName name="wrn.SIGFILT" localSheetId="2" hidden="1">{"EVAS CLIE NUM CLIEN",#N/A,FALSE,"Básico";"Evasao de clientes unid inf",#N/A,FALSE,"Básico";"FATUNIDINF",#N/A,FALSE,"Básico";"Ind Evas Cli un inf",#N/A,FALSE,"Básico";"IND EVAS CLIENTES",#N/A,FALSE,"Básico";"IND INF N UTIL",#N/A,FALSE,"Básico";"Num Clientes 1995",#N/A,FALSE,"Básico";"Num Clientes 1996",#N/A,FALSE,"Básico";"Num Clientes 94",#N/A,FALSE,"Básico";"SALDOINF",#N/A,FALSE,"Básico"}</definedName>
    <definedName name="wrn.SIGFILT" hidden="1">{"EVAS CLIE NUM CLIEN",#N/A,FALSE,"Básico";"Evasao de clientes unid inf",#N/A,FALSE,"Básico";"FATUNIDINF",#N/A,FALSE,"Básico";"Ind Evas Cli un inf",#N/A,FALSE,"Básico";"IND EVAS CLIENTES",#N/A,FALSE,"Básico";"IND INF N UTIL",#N/A,FALSE,"Básico";"Num Clientes 1995",#N/A,FALSE,"Básico";"Num Clientes 1996",#N/A,FALSE,"Básico";"Num Clientes 94",#N/A,FALSE,"Básico";"SALDOINF",#N/A,FALSE,"Básico"}</definedName>
    <definedName name="wrn.SIGFILT." localSheetId="1" hidden="1">{"EVAS CLIE NUM CLIEN",#N/A,FALSE,"Básico";"Evasao de clientes unid inf",#N/A,FALSE,"Básico";"FATUNIDINF",#N/A,FALSE,"Básico";"Ind Evas Cli un inf",#N/A,FALSE,"Básico";"IND EVAS CLIENTES",#N/A,FALSE,"Básico";"IND INF N UTIL",#N/A,FALSE,"Básico";"Num Clientes 1995",#N/A,FALSE,"Básico";"Num Clientes 1996",#N/A,FALSE,"Básico";"Num Clientes 94",#N/A,FALSE,"Básico";"SALDOINF",#N/A,FALSE,"Básico"}</definedName>
    <definedName name="wrn.SIGFILT." localSheetId="2" hidden="1">{"EVAS CLIE NUM CLIEN",#N/A,FALSE,"Básico";"Evasao de clientes unid inf",#N/A,FALSE,"Básico";"FATUNIDINF",#N/A,FALSE,"Básico";"Ind Evas Cli un inf",#N/A,FALSE,"Básico";"IND EVAS CLIENTES",#N/A,FALSE,"Básico";"IND INF N UTIL",#N/A,FALSE,"Básico";"Num Clientes 1995",#N/A,FALSE,"Básico";"Num Clientes 1996",#N/A,FALSE,"Básico";"Num Clientes 94",#N/A,FALSE,"Básico";"SALDOINF",#N/A,FALSE,"Básico"}</definedName>
    <definedName name="wrn.SIGFILT." hidden="1">{"EVAS CLIE NUM CLIEN",#N/A,FALSE,"Básico";"Evasao de clientes unid inf",#N/A,FALSE,"Básico";"FATUNIDINF",#N/A,FALSE,"Básico";"Ind Evas Cli un inf",#N/A,FALSE,"Básico";"IND EVAS CLIENTES",#N/A,FALSE,"Básico";"IND INF N UTIL",#N/A,FALSE,"Básico";"Num Clientes 1995",#N/A,FALSE,"Básico";"Num Clientes 1996",#N/A,FALSE,"Básico";"Num Clientes 94",#N/A,FALSE,"Básico";"SALDOINF",#N/A,FALSE,"Básico"}</definedName>
    <definedName name="wrn.SOCIEDAD." localSheetId="1" hidden="1">{#N/A,#N/A,FALSE,"SYSOC";#N/A,#N/A,FALSE,"RESU-GESTION";#N/A,#N/A,FALSE,"EVOL-MNA";#N/A,#N/A,FALSE,"VTAS-ANALI";#N/A,#N/A,FALSE,"ANALI-GSFIJOS";#N/A,#N/A,FALSE,"DETA-RUBROS";#N/A,#N/A,FALSE,"ANALI-CNF";#N/A,#N/A,FALSE,"BILAN";#N/A,#N/A,FALSE,"TAB_FIN";#N/A,#N/A,FALSE,"IND_ECO"}</definedName>
    <definedName name="wrn.SOCIEDAD." localSheetId="2" hidden="1">{#N/A,#N/A,FALSE,"SYSOC";#N/A,#N/A,FALSE,"RESU-GESTION";#N/A,#N/A,FALSE,"EVOL-MNA";#N/A,#N/A,FALSE,"VTAS-ANALI";#N/A,#N/A,FALSE,"ANALI-GSFIJOS";#N/A,#N/A,FALSE,"DETA-RUBROS";#N/A,#N/A,FALSE,"ANALI-CNF";#N/A,#N/A,FALSE,"BILAN";#N/A,#N/A,FALSE,"TAB_FIN";#N/A,#N/A,FALSE,"IND_ECO"}</definedName>
    <definedName name="wrn.SOCIEDAD." hidden="1">{#N/A,#N/A,FALSE,"SYSOC";#N/A,#N/A,FALSE,"RESU-GESTION";#N/A,#N/A,FALSE,"EVOL-MNA";#N/A,#N/A,FALSE,"VTAS-ANALI";#N/A,#N/A,FALSE,"ANALI-GSFIJOS";#N/A,#N/A,FALSE,"DETA-RUBROS";#N/A,#N/A,FALSE,"ANALI-CNF";#N/A,#N/A,FALSE,"BILAN";#N/A,#N/A,FALSE,"TAB_FIN";#N/A,#N/A,FALSE,"IND_ECO"}</definedName>
    <definedName name="wrn.Stocks." localSheetId="1" hidden="1">{#N/A,#N/A,FALSE,"Stocks"}</definedName>
    <definedName name="wrn.Stocks." localSheetId="2" hidden="1">{#N/A,#N/A,FALSE,"Stocks"}</definedName>
    <definedName name="wrn.Stocks." hidden="1">{#N/A,#N/A,FALSE,"Stocks"}</definedName>
    <definedName name="wrn.SUMMARY." localSheetId="1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wrn.SUMMARY." localSheetId="2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wrn.SUMMARY." hidden="1">{"SUMMARY",#N/A,TRUE,"RIGGIN INCR";"SUMMARY",#N/A,TRUE,"DEAN";"SUMMARY",#N/A,TRUE,"GAWRYS";"SUMMARY",#N/A,TRUE,"RUSSO GBVS";"SUMMARY",#N/A,TRUE,"RUSSO WW";"SUMMARY",#N/A,TRUE,"RUSSO TOTAL ";"SUMMARY",#N/A,TRUE,"BOUCHARD";"SUMMARY",#N/A,TRUE,"ZECCA";"SUMMARY",#N/A,TRUE,"RIGGIN TOTAL";"SUMMARY",#N/A,TRUE,"REGLI INCR";"SUMMARY",#N/A,TRUE,"SUSKI";"SUMMARY",#N/A,TRUE,"JOHNSON";"SUMMARY",#N/A,TRUE,"CONN";"SUMMARY",#N/A,TRUE,"REGLI TOTAL";"SUMMARY",#N/A,TRUE,"BROWN";"SUMMARY",#N/A,TRUE,"DENIGRIS INC";"SUMMARY",#N/A,TRUE,"DeNIGRIS TOTAL";"IS",#N/A,TRUE,"INC ST"}</definedName>
    <definedName name="wrn.TARGET._.DCF." localSheetId="1" hidden="1">{"targetdcf",#N/A,FALSE,"Merger consequences";"TARGETASSU",#N/A,FALSE,"Merger consequences";"TERMINAL VALUE",#N/A,FALSE,"Merger consequences"}</definedName>
    <definedName name="wrn.TARGET._.DCF." localSheetId="2" hidden="1">{"targetdcf",#N/A,FALSE,"Merger consequences";"TARGETASSU",#N/A,FALSE,"Merger consequences";"TERMINAL VALUE",#N/A,FALSE,"Merger consequences"}</definedName>
    <definedName name="wrn.TARGET._.DCF." hidden="1">{"targetdcf",#N/A,FALSE,"Merger consequences";"TARGETASSU",#N/A,FALSE,"Merger consequences";"TERMINAL VALUE",#N/A,FALSE,"Merger consequences"}</definedName>
    <definedName name="wrn.TELEFONICA." localSheetId="1" hidden="1">{#N/A,#N/A,FALSE,"Balances";#N/A,#N/A,FALSE,"ANEX-1";#N/A,#N/A,FALSE,"ANEX.2";#N/A,#N/A,FALSE,"ANEX-3";#N/A,#N/A,FALSE,"ANEX.4";#N/A,#N/A,FALSE,"ANEX-5";#N/A,#N/A,FALSE,"ANEX-7 (último)";#N/A,#N/A,FALSE,"ANEX-6"}</definedName>
    <definedName name="wrn.TELEFONICA." localSheetId="2" hidden="1">{#N/A,#N/A,FALSE,"Balances";#N/A,#N/A,FALSE,"ANEX-1";#N/A,#N/A,FALSE,"ANEX.2";#N/A,#N/A,FALSE,"ANEX-3";#N/A,#N/A,FALSE,"ANEX.4";#N/A,#N/A,FALSE,"ANEX-5";#N/A,#N/A,FALSE,"ANEX-7 (último)";#N/A,#N/A,FALSE,"ANEX-6"}</definedName>
    <definedName name="wrn.TELEFONICA." hidden="1">{#N/A,#N/A,FALSE,"Balances";#N/A,#N/A,FALSE,"ANEX-1";#N/A,#N/A,FALSE,"ANEX.2";#N/A,#N/A,FALSE,"ANEX-3";#N/A,#N/A,FALSE,"ANEX.4";#N/A,#N/A,FALSE,"ANEX-5";#N/A,#N/A,FALSE,"ANEX-7 (último)";#N/A,#N/A,FALSE,"ANEX-6"}</definedName>
    <definedName name="wrn.Telefonica1." localSheetId="1" hidden="1">{#N/A,#N/A,FALSE,"Balances";#N/A,#N/A,FALSE,"ANEX-3";#N/A,#N/A,FALSE,"ANEX-7 (último)";#N/A,#N/A,FALSE,"CTC-96";#N/A,#N/A,FALSE,"PERU-96";#N/A,#N/A,FALSE,"TLD-96";#N/A,#N/A,FALSE,"TISA-96";#N/A,#N/A,FALSE,"Inversiones 1996";#N/A,#N/A,FALSE,"ANEX.2";#N/A,#N/A,FALSE,"ANEX-5"}</definedName>
    <definedName name="wrn.Telefonica1." localSheetId="2" hidden="1">{#N/A,#N/A,FALSE,"Balances";#N/A,#N/A,FALSE,"ANEX-3";#N/A,#N/A,FALSE,"ANEX-7 (último)";#N/A,#N/A,FALSE,"CTC-96";#N/A,#N/A,FALSE,"PERU-96";#N/A,#N/A,FALSE,"TLD-96";#N/A,#N/A,FALSE,"TISA-96";#N/A,#N/A,FALSE,"Inversiones 1996";#N/A,#N/A,FALSE,"ANEX.2";#N/A,#N/A,FALSE,"ANEX-5"}</definedName>
    <definedName name="wrn.Telefonica1." hidden="1">{#N/A,#N/A,FALSE,"Balances";#N/A,#N/A,FALSE,"ANEX-3";#N/A,#N/A,FALSE,"ANEX-7 (último)";#N/A,#N/A,FALSE,"CTC-96";#N/A,#N/A,FALSE,"PERU-96";#N/A,#N/A,FALSE,"TLD-96";#N/A,#N/A,FALSE,"TISA-96";#N/A,#N/A,FALSE,"Inversiones 1996";#N/A,#N/A,FALSE,"ANEX.2";#N/A,#N/A,FALSE,"ANEX-5"}</definedName>
    <definedName name="wrn.TESA." localSheetId="1" hidden="1">{#N/A,#N/A,FALSE,"Diferencias de cambio";#N/A,#N/A,FALSE,"Personal Categorías y Lineas";#N/A,#N/A,FALSE,"Impuestos antic. y diferidos";#N/A,#N/A,FALSE,"Inmovilizado Material";#N/A,#N/A,FALSE,"Inmovilizado Inmaterial";#N/A,#N/A,FALSE,"Desglose Inst. Telefónicas";#N/A,#N/A,FALSE,"Cotizaciones";#N/A,#N/A,FALSE,"Ingresos y Gastos emp. grupo";#N/A,#N/A,FALSE,"Acreedores diversos";#N/A,#N/A,FALSE,"Admones. Pcas.";#N/A,#N/A,FALSE,"Venta de Participaciones";#N/A,#N/A,FALSE,"Coef. Amortizacion";#N/A,#N/A,FALSE,"Ingresos distribuir";#N/A,#N/A,FALSE,"Clientes";#N/A,#N/A,FALSE,"Socios Externos Movimiento";#N/A,#N/A,FALSE,"Coste Financiero Obligaciones";#N/A,#N/A,FALSE,"Obligaciones Movimiento";#N/A,#N/A,FALSE,"Obligaciones Vencimientos";#N/A,#N/A,FALSE,"Tipos de prestamos";#N/A,#N/A,FALSE,"Información Swap´s";#N/A,#N/A,FALSE,"Préstamos formato TESA";#N/A,#N/A,FALSE,"Préstamos Vencimientos";#N/A,#N/A,FALSE,"Prov. Riesgos y gastos";#N/A,#N/A,FALSE,"Cuentas deudoras y acreedoras";#N/A,#N/A,FALSE,"Fondo de Comercio";#N/A,#N/A,FALSE,"Gastos Distribuir";#N/A,#N/A,FALSE,"Participaciones";#N/A,#N/A,FALSE,"Ingresos y gastos extraord.";#N/A,#N/A,FALSE,"Invovilizado Amortizado";#N/A,#N/A,FALSE,"Fondos Própios";#N/A,#N/A,FALSE,"Movimiento de Reservas";#N/A,#N/A,FALSE,"Diferencias de cambio";#N/A,#N/A,FALSE,"Socios Externos"}</definedName>
    <definedName name="wrn.TESA." localSheetId="2" hidden="1">{#N/A,#N/A,FALSE,"Diferencias de cambio";#N/A,#N/A,FALSE,"Personal Categorías y Lineas";#N/A,#N/A,FALSE,"Impuestos antic. y diferidos";#N/A,#N/A,FALSE,"Inmovilizado Material";#N/A,#N/A,FALSE,"Inmovilizado Inmaterial";#N/A,#N/A,FALSE,"Desglose Inst. Telefónicas";#N/A,#N/A,FALSE,"Cotizaciones";#N/A,#N/A,FALSE,"Ingresos y Gastos emp. grupo";#N/A,#N/A,FALSE,"Acreedores diversos";#N/A,#N/A,FALSE,"Admones. Pcas.";#N/A,#N/A,FALSE,"Venta de Participaciones";#N/A,#N/A,FALSE,"Coef. Amortizacion";#N/A,#N/A,FALSE,"Ingresos distribuir";#N/A,#N/A,FALSE,"Clientes";#N/A,#N/A,FALSE,"Socios Externos Movimiento";#N/A,#N/A,FALSE,"Coste Financiero Obligaciones";#N/A,#N/A,FALSE,"Obligaciones Movimiento";#N/A,#N/A,FALSE,"Obligaciones Vencimientos";#N/A,#N/A,FALSE,"Tipos de prestamos";#N/A,#N/A,FALSE,"Información Swap´s";#N/A,#N/A,FALSE,"Préstamos formato TESA";#N/A,#N/A,FALSE,"Préstamos Vencimientos";#N/A,#N/A,FALSE,"Prov. Riesgos y gastos";#N/A,#N/A,FALSE,"Cuentas deudoras y acreedoras";#N/A,#N/A,FALSE,"Fondo de Comercio";#N/A,#N/A,FALSE,"Gastos Distribuir";#N/A,#N/A,FALSE,"Participaciones";#N/A,#N/A,FALSE,"Ingresos y gastos extraord.";#N/A,#N/A,FALSE,"Invovilizado Amortizado";#N/A,#N/A,FALSE,"Fondos Própios";#N/A,#N/A,FALSE,"Movimiento de Reservas";#N/A,#N/A,FALSE,"Diferencias de cambio";#N/A,#N/A,FALSE,"Socios Externos"}</definedName>
    <definedName name="wrn.TESA." hidden="1">{#N/A,#N/A,FALSE,"Diferencias de cambio";#N/A,#N/A,FALSE,"Personal Categorías y Lineas";#N/A,#N/A,FALSE,"Impuestos antic. y diferidos";#N/A,#N/A,FALSE,"Inmovilizado Material";#N/A,#N/A,FALSE,"Inmovilizado Inmaterial";#N/A,#N/A,FALSE,"Desglose Inst. Telefónicas";#N/A,#N/A,FALSE,"Cotizaciones";#N/A,#N/A,FALSE,"Ingresos y Gastos emp. grupo";#N/A,#N/A,FALSE,"Acreedores diversos";#N/A,#N/A,FALSE,"Admones. Pcas.";#N/A,#N/A,FALSE,"Venta de Participaciones";#N/A,#N/A,FALSE,"Coef. Amortizacion";#N/A,#N/A,FALSE,"Ingresos distribuir";#N/A,#N/A,FALSE,"Clientes";#N/A,#N/A,FALSE,"Socios Externos Movimiento";#N/A,#N/A,FALSE,"Coste Financiero Obligaciones";#N/A,#N/A,FALSE,"Obligaciones Movimiento";#N/A,#N/A,FALSE,"Obligaciones Vencimientos";#N/A,#N/A,FALSE,"Tipos de prestamos";#N/A,#N/A,FALSE,"Información Swap´s";#N/A,#N/A,FALSE,"Préstamos formato TESA";#N/A,#N/A,FALSE,"Préstamos Vencimientos";#N/A,#N/A,FALSE,"Prov. Riesgos y gastos";#N/A,#N/A,FALSE,"Cuentas deudoras y acreedoras";#N/A,#N/A,FALSE,"Fondo de Comercio";#N/A,#N/A,FALSE,"Gastos Distribuir";#N/A,#N/A,FALSE,"Participaciones";#N/A,#N/A,FALSE,"Ingresos y gastos extraord.";#N/A,#N/A,FALSE,"Invovilizado Amortizado";#N/A,#N/A,FALSE,"Fondos Própios";#N/A,#N/A,FALSE,"Movimiento de Reservas";#N/A,#N/A,FALSE,"Diferencias de cambio";#N/A,#N/A,FALSE,"Socios Externos"}</definedName>
    <definedName name="wrn.Tipo." localSheetId="1" hidden="1">{#N/A,#N/A,TRUE,"Serviços"}</definedName>
    <definedName name="wrn.Tipo." localSheetId="2" hidden="1">{#N/A,#N/A,TRUE,"Serviços"}</definedName>
    <definedName name="wrn.Tipo." hidden="1">{#N/A,#N/A,TRUE,"Serviços"}</definedName>
    <definedName name="wrn.TODO." localSheetId="1" hidden="1">{#N/A,#N/A,FALSE,"RESUMEN";#N/A,#N/A,FALSE,"PARQ_C";#N/A,#N/A,FALSE,"PARQ_P";#N/A,#N/A,FALSE,"MIN_S_C";#N/A,#N/A,FALSE,"MIN_S_P";#N/A,#N/A,FALSE,"MIN_E_M_M";#N/A,#N/A,FALSE,"MIN_E_FIJA";#N/A,#N/A,FALSE,"SUPUESTOS"}</definedName>
    <definedName name="wrn.TODO." localSheetId="2" hidden="1">{#N/A,#N/A,FALSE,"RESUMEN";#N/A,#N/A,FALSE,"PARQ_C";#N/A,#N/A,FALSE,"PARQ_P";#N/A,#N/A,FALSE,"MIN_S_C";#N/A,#N/A,FALSE,"MIN_S_P";#N/A,#N/A,FALSE,"MIN_E_M_M";#N/A,#N/A,FALSE,"MIN_E_FIJA";#N/A,#N/A,FALSE,"SUPUESTOS"}</definedName>
    <definedName name="wrn.TODO." hidden="1">{#N/A,#N/A,FALSE,"RESUMEN";#N/A,#N/A,FALSE,"PARQ_C";#N/A,#N/A,FALSE,"PARQ_P";#N/A,#N/A,FALSE,"MIN_S_C";#N/A,#N/A,FALSE,"MIN_S_P";#N/A,#N/A,FALSE,"MIN_E_M_M";#N/A,#N/A,FALSE,"MIN_E_FIJA";#N/A,#N/A,FALSE,"SUPUESTOS"}</definedName>
    <definedName name="wrn.TOT._.DESP._.INDIRETAS." localSheetId="1" hidden="1">{"TOT DESP INDIRETAS",#N/A,TRUE,"Sub Tot Desp.Ind.";"DIR COML",#N/A,TRUE,"7010";"APOIO COML",#N/A,TRUE,"7020";"ADM VENDAS",#N/A,TRUE,"7110";"BANCOS",#N/A,TRUE,"7610";"INTERNACIONAL",#N/A,TRUE,"7710"}</definedName>
    <definedName name="wrn.TOT._.DESP._.INDIRETAS." localSheetId="2" hidden="1">{"TOT DESP INDIRETAS",#N/A,TRUE,"Sub Tot Desp.Ind.";"DIR COML",#N/A,TRUE,"7010";"APOIO COML",#N/A,TRUE,"7020";"ADM VENDAS",#N/A,TRUE,"7110";"BANCOS",#N/A,TRUE,"7610";"INTERNACIONAL",#N/A,TRUE,"7710"}</definedName>
    <definedName name="wrn.TOT._.DESP._.INDIRETAS." hidden="1">{"TOT DESP INDIRETAS",#N/A,TRUE,"Sub Tot Desp.Ind.";"DIR COML",#N/A,TRUE,"7010";"APOIO COML",#N/A,TRUE,"7020";"ADM VENDAS",#N/A,TRUE,"7110";"BANCOS",#N/A,TRUE,"7610";"INTERNACIONAL",#N/A,TRUE,"7710"}</definedName>
    <definedName name="wrn.TOTAL." localSheetId="1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wrn.TOTAL." localSheetId="2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wrn.TOTAL.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wrn.TOTAL._.DIRESP." localSheetId="1" hidden="1">{"DIRESP",#N/A,TRUE,"7200";"DIR REG SP",#N/A,TRUE,"7201";"DEINF",#N/A,TRUE,"7202";"CENTRO",#N/A,TRUE,"7210";"BARRA FUNDA",#N/A,TRUE,"7211";"LESTE",#N/A,TRUE,"7212";"NORTE",#N/A,TRUE,"7213";"OESTE",#N/A,TRUE,"7214";"SUL",#N/A,TRUE,"7215";"IPIRANGA",#N/A,TRUE,"7216"}</definedName>
    <definedName name="wrn.TOTAL._.DIRESP." localSheetId="2" hidden="1">{"DIRESP",#N/A,TRUE,"7200";"DIR REG SP",#N/A,TRUE,"7201";"DEINF",#N/A,TRUE,"7202";"CENTRO",#N/A,TRUE,"7210";"BARRA FUNDA",#N/A,TRUE,"7211";"LESTE",#N/A,TRUE,"7212";"NORTE",#N/A,TRUE,"7213";"OESTE",#N/A,TRUE,"7214";"SUL",#N/A,TRUE,"7215";"IPIRANGA",#N/A,TRUE,"7216"}</definedName>
    <definedName name="wrn.TOTAL._.DIRESP." hidden="1">{"DIRESP",#N/A,TRUE,"7200";"DIR REG SP",#N/A,TRUE,"7201";"DEINF",#N/A,TRUE,"7202";"CENTRO",#N/A,TRUE,"7210";"BARRA FUNDA",#N/A,TRUE,"7211";"LESTE",#N/A,TRUE,"7212";"NORTE",#N/A,TRUE,"7213";"OESTE",#N/A,TRUE,"7214";"SUL",#N/A,TRUE,"7215";"IPIRANGA",#N/A,TRUE,"7216"}</definedName>
    <definedName name="wrn.UK._.Sales." localSheetId="1" hidden="1">{#N/A,#N/A,FALSE,"UKSales"}</definedName>
    <definedName name="wrn.UK._.Sales." localSheetId="2" hidden="1">{#N/A,#N/A,FALSE,"UKSales"}</definedName>
    <definedName name="wrn.UK._.Sales." hidden="1">{#N/A,#N/A,FALSE,"UKSales"}</definedName>
    <definedName name="wrn.Unison._.Data." localSheetId="1" hidden="1">{#N/A,#N/A,FALSE,"Unidata"}</definedName>
    <definedName name="wrn.Unison._.Data." localSheetId="2" hidden="1">{#N/A,#N/A,FALSE,"Unidata"}</definedName>
    <definedName name="wrn.Unison._.Data." hidden="1">{#N/A,#N/A,FALSE,"Unidata"}</definedName>
    <definedName name="wrn.VALDEZ." localSheetId="1" hidden="1">{"ERMES",#N/A,FALSE,"RESUMEN";"ERACUM",#N/A,FALSE,"RESUMEN";"BG",#N/A,FALSE,"RESUMEN";"ERMES",#N/A,FALSE,"SABANAS";"ERACUM",#N/A,FALSE,"SABANAS";"BG",#N/A,FALSE,"SABANAS";"fadsa",#N/A,FALSE,"FADSA";"supsa",#N/A,FALSE,"SUPSA";"crolls",#N/A,FALSE,"CROLLS";"vicomsa",#N/A,FALSE,"VICOMSA";"viplasticos",#N/A,FALSE,"VIPLASTICOS";"vitsa",#N/A,FALSE,"VITSA";"elim",#N/A,FALSE,"ELIM"}</definedName>
    <definedName name="wrn.VALDEZ." localSheetId="2" hidden="1">{"ERMES",#N/A,FALSE,"RESUMEN";"ERACUM",#N/A,FALSE,"RESUMEN";"BG",#N/A,FALSE,"RESUMEN";"ERMES",#N/A,FALSE,"SABANAS";"ERACUM",#N/A,FALSE,"SABANAS";"BG",#N/A,FALSE,"SABANAS";"fadsa",#N/A,FALSE,"FADSA";"supsa",#N/A,FALSE,"SUPSA";"crolls",#N/A,FALSE,"CROLLS";"vicomsa",#N/A,FALSE,"VICOMSA";"viplasticos",#N/A,FALSE,"VIPLASTICOS";"vitsa",#N/A,FALSE,"VITSA";"elim",#N/A,FALSE,"ELIM"}</definedName>
    <definedName name="wrn.VALDEZ." hidden="1">{"ERMES",#N/A,FALSE,"RESUMEN";"ERACUM",#N/A,FALSE,"RESUMEN";"BG",#N/A,FALSE,"RESUMEN";"ERMES",#N/A,FALSE,"SABANAS";"ERACUM",#N/A,FALSE,"SABANAS";"BG",#N/A,FALSE,"SABANAS";"fadsa",#N/A,FALSE,"FADSA";"supsa",#N/A,FALSE,"SUPSA";"crolls",#N/A,FALSE,"CROLLS";"vicomsa",#N/A,FALSE,"VICOMSA";"viplasticos",#N/A,FALSE,"VIPLASTICOS";"vitsa",#N/A,FALSE,"VITSA";"elim",#N/A,FALSE,"ELIM"}</definedName>
    <definedName name="wrn.VENTAS.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1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1_1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1_1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1_1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1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2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2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2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2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2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3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3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3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3_1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3_1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3_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4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4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4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5" localSheetId="1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5" localSheetId="2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entas.1_5" hidden="1">{"VENTAS1",#N/A,FALSE,"VENTAS";"VENTAS2",#N/A,FALSE,"VENTAS";"VENTAS3",#N/A,FALSE,"VENTAS";"VENTAS4",#N/A,FALSE,"VENTAS";"VENTAS5",#N/A,FALSE,"VENTAS";"VENTAS6",#N/A,FALSE,"VENTAS";"VENTAS7",#N/A,FALSE,"VENTAS";"VENTAS8",#N/A,FALSE,"VENTAS"}</definedName>
    <definedName name="wrn.Volumes." localSheetId="1" hidden="1">{#N/A,#N/A,FALSE,"Volumes"}</definedName>
    <definedName name="wrn.Volumes." localSheetId="2" hidden="1">{#N/A,#N/A,FALSE,"Volumes"}</definedName>
    <definedName name="wrn.Volumes." hidden="1">{#N/A,#N/A,FALSE,"Volumes"}</definedName>
    <definedName name="wrn.vortrag." localSheetId="1" hidden="1">{#N/A,#N/A,FALSE,"sales ytd";#N/A,#N/A,FALSE,"investments";#N/A,#N/A,FALSE,"bus. synergies 1997";#N/A,#N/A,FALSE,"synergies outlook"}</definedName>
    <definedName name="wrn.vortrag." localSheetId="2" hidden="1">{#N/A,#N/A,FALSE,"sales ytd";#N/A,#N/A,FALSE,"investments";#N/A,#N/A,FALSE,"bus. synergies 1997";#N/A,#N/A,FALSE,"synergies outlook"}</definedName>
    <definedName name="wrn.vortrag." hidden="1">{#N/A,#N/A,FALSE,"sales ytd";#N/A,#N/A,FALSE,"investments";#N/A,#N/A,FALSE,"bus. synergies 1997";#N/A,#N/A,FALSE,"synergies outlook"}</definedName>
    <definedName name="wrn.Wacc." localSheetId="1" hidden="1">{"Area1",#N/A,FALSE,"OREWACC";"Area2",#N/A,FALSE,"OREWACC"}</definedName>
    <definedName name="wrn.Wacc." localSheetId="2" hidden="1">{"Area1",#N/A,FALSE,"OREWACC";"Area2",#N/A,FALSE,"OREWACC"}</definedName>
    <definedName name="wrn.Wacc." hidden="1">{"Area1",#N/A,FALSE,"OREWACC";"Area2",#N/A,FALSE,"OREWACC"}</definedName>
    <definedName name="wrn.Weekly._.volumes." localSheetId="1" hidden="1">{#N/A,#N/A,FALSE,"YTD";#N/A,#N/A,FALSE,"MTD"}</definedName>
    <definedName name="wrn.Weekly._.volumes." localSheetId="2" hidden="1">{#N/A,#N/A,FALSE,"YTD";#N/A,#N/A,FALSE,"MTD"}</definedName>
    <definedName name="wrn.Weekly._.volumes." hidden="1">{#N/A,#N/A,FALSE,"YTD";#N/A,#N/A,FALSE,"MTD"}</definedName>
    <definedName name="wrn.WORK._.PAPER." localSheetId="1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localSheetId="2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" hidden="1">{#N/A,#N/A,TRUE,"Consolidate";"Work Paper MKT",#N/A,TRUE,"MKT";"Work Paper BUSS",#N/A,TRUE,"BusOper";"Work Paper TECH",#N/A,TRUE,"Tech";"Work Paper LOCAL",#N/A,TRUE,"LocalProg";"Work Paper GA",#N/A,TRUE,"G&amp;A";"Work Paper CONSOL",#N/A,TRUE,"Consolidate"}</definedName>
    <definedName name="wrn.WORK._.PAPER._.99." localSheetId="1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localSheetId="2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.WORK._.PAPER._.99." hidden="1">{"Work Paper99 MKT",#N/A,TRUE,"MKT";"Work Paper99 BUSS",#N/A,TRUE,"BusOper";"Work Paper99 TECH",#N/A,TRUE,"Tech";"Work Paper99 LOCAL",#N/A,TRUE,"LocalProg";"Work Paper99 GA",#N/A,TRUE,"G&amp;A";"Work Paper99 CONSOL",#N/A,TRUE,"Consolidate"}</definedName>
    <definedName name="wrn1.aug" localSheetId="1" hidden="1">{"det (May)",#N/A,FALSE,"June";"sum (MAY YTD)",#N/A,FALSE,"June YTD"}</definedName>
    <definedName name="wrn1.aug" localSheetId="2" hidden="1">{"det (May)",#N/A,FALSE,"June";"sum (MAY YTD)",#N/A,FALSE,"June YTD"}</definedName>
    <definedName name="wrn1.aug" hidden="1">{"det (May)",#N/A,FALSE,"June";"sum (MAY YTD)",#N/A,FALSE,"June YTD"}</definedName>
    <definedName name="wrn1.augtyd" localSheetId="1" hidden="1">{"det (May)",#N/A,FALSE,"June";"sum (MAY YTD)",#N/A,FALSE,"June YTD"}</definedName>
    <definedName name="wrn1.augtyd" localSheetId="2" hidden="1">{"det (May)",#N/A,FALSE,"June";"sum (MAY YTD)",#N/A,FALSE,"June YTD"}</definedName>
    <definedName name="wrn1.augtyd" hidden="1">{"det (May)",#N/A,FALSE,"June";"sum (MAY YTD)",#N/A,FALSE,"June YTD"}</definedName>
    <definedName name="wrn1.augyt" localSheetId="1" hidden="1">{"det (May)",#N/A,FALSE,"June";"sum (MAY YTD)",#N/A,FALSE,"June YTD"}</definedName>
    <definedName name="wrn1.augyt" localSheetId="2" hidden="1">{"det (May)",#N/A,FALSE,"June";"sum (MAY YTD)",#N/A,FALSE,"June YTD"}</definedName>
    <definedName name="wrn1.augyt" hidden="1">{"det (May)",#N/A,FALSE,"June";"sum (MAY YTD)",#N/A,FALSE,"June YTD"}</definedName>
    <definedName name="wrn1.brol" localSheetId="1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localSheetId="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1.history" localSheetId="1" hidden="1">{#N/A,#N/A,FALSE,"model"}</definedName>
    <definedName name="wrn1.history" localSheetId="2" hidden="1">{#N/A,#N/A,FALSE,"model"}</definedName>
    <definedName name="wrn1.history" hidden="1">{#N/A,#N/A,FALSE,"model"}</definedName>
    <definedName name="wrn1.june" localSheetId="1" hidden="1">{"det (May)",#N/A,FALSE,"June";"sum (MAY YTD)",#N/A,FALSE,"June YTD"}</definedName>
    <definedName name="wrn1.june" localSheetId="2" hidden="1">{"det (May)",#N/A,FALSE,"June";"sum (MAY YTD)",#N/A,FALSE,"June YTD"}</definedName>
    <definedName name="wrn1.june" hidden="1">{"det (May)",#N/A,FALSE,"June";"sum (MAY YTD)",#N/A,FALSE,"June YTD"}</definedName>
    <definedName name="wrn2.brol" localSheetId="1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localSheetId="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brol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wrn2.june" localSheetId="1" hidden="1">{"det (May)",#N/A,FALSE,"June";"sum (MAY YTD)",#N/A,FALSE,"June YTD"}</definedName>
    <definedName name="wrn2.june" localSheetId="2" hidden="1">{"det (May)",#N/A,FALSE,"June";"sum (MAY YTD)",#N/A,FALSE,"June YTD"}</definedName>
    <definedName name="wrn2.june" hidden="1">{"det (May)",#N/A,FALSE,"June";"sum (MAY YTD)",#N/A,FALSE,"June YTD"}</definedName>
    <definedName name="wrn3.histroic" localSheetId="1" hidden="1">{#N/A,#N/A,FALSE,"model"}</definedName>
    <definedName name="wrn3.histroic" localSheetId="2" hidden="1">{#N/A,#N/A,FALSE,"model"}</definedName>
    <definedName name="wrn3.histroic" hidden="1">{#N/A,#N/A,FALSE,"model"}</definedName>
    <definedName name="wse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se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wva.Print_Todo.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1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1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1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1_1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1_1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1_1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1_2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1_2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1_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2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2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2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2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2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3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3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3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3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3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3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4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4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4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5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5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1_5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2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2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2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2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2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3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3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3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3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3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3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4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4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4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5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5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a.Print_Todo._5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1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1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1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1_1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1_1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1_1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1_2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1_2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1_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2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2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2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2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2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3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3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3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3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3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3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4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4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4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5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5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1_5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2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2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2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2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2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3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3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3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3_1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3_1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3_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4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4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4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5" localSheetId="1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5" localSheetId="2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Print_Todo._5" hidden="1">{TRUE,TRUE,-1.25,-15.5,484.5,276.75,FALSE,TRUE,TRUE,TRUE,0,1,1,300,1,1.96296296296296,1.15384615384615,4,TRUE,TRUE,3,TRUE,1,FALSE,75,"Swvu.Print_Todo.","ACwvu.Print_Todo.",#N/A,FALSE,FALSE,0,0,0,0,2,"","",FALSE,FALSE,TRUE,FALSE,1,#N/A,2,10,"=R1C1:R636C40",FALSE,#N/A,#N/A,FALSE,FALSE,FALSE,9,300,300,FALSE,TRUE,TRUE,TRUE,TRUE}</definedName>
    <definedName name="wvu.Socios._.95.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vu.Socios._.95.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" localSheetId="1" hidden="1">{"TOTAL MARKETING",#N/A,TRUE,"8000";"GER COMUNICAÇÃO",#N/A,TRUE,"8100";"MARKETING",#N/A,TRUE,"8010";"GER COMUNICAÇÃO",#N/A,TRUE,"8110";"RELAÇÃO PUBLICA",#N/A,TRUE,"8120";"ASSESSORIA",#N/A,TRUE,"8130";"PUBLICAÇÕES",#N/A,TRUE,"8140";"MALA DIRETA",#N/A,TRUE,"8150";"PROMOÇÕES EVENTOS",#N/A,TRUE,"8160";"NAC ATENDIMENTO",#N/A,TRUE,"8200";"GER NAC ATENDIMENTO",#N/A,TRUE,"8210";"ASSIST ON LINE",#N/A,TRUE,"8220";"SATISFAÇÃO CLIENTE",#N/A,TRUE,"8230";"GER PROSPECÇÃO",#N/A,TRUE,"8300";"PROSPECÇÃO",#N/A,TRUE,"8310";"TELEMARKETING",#N/A,TRUE,"8320"}</definedName>
    <definedName name="WWW" localSheetId="2" hidden="1">{"TOTAL MARKETING",#N/A,TRUE,"8000";"GER COMUNICAÇÃO",#N/A,TRUE,"8100";"MARKETING",#N/A,TRUE,"8010";"GER COMUNICAÇÃO",#N/A,TRUE,"8110";"RELAÇÃO PUBLICA",#N/A,TRUE,"8120";"ASSESSORIA",#N/A,TRUE,"8130";"PUBLICAÇÕES",#N/A,TRUE,"8140";"MALA DIRETA",#N/A,TRUE,"8150";"PROMOÇÕES EVENTOS",#N/A,TRUE,"8160";"NAC ATENDIMENTO",#N/A,TRUE,"8200";"GER NAC ATENDIMENTO",#N/A,TRUE,"8210";"ASSIST ON LINE",#N/A,TRUE,"8220";"SATISFAÇÃO CLIENTE",#N/A,TRUE,"8230";"GER PROSPECÇÃO",#N/A,TRUE,"8300";"PROSPECÇÃO",#N/A,TRUE,"8310";"TELEMARKETING",#N/A,TRUE,"8320"}</definedName>
    <definedName name="WWW" hidden="1">{"TOTAL MARKETING",#N/A,TRUE,"8000";"GER COMUNICAÇÃO",#N/A,TRUE,"8100";"MARKETING",#N/A,TRUE,"8010";"GER COMUNICAÇÃO",#N/A,TRUE,"8110";"RELAÇÃO PUBLICA",#N/A,TRUE,"8120";"ASSESSORIA",#N/A,TRUE,"8130";"PUBLICAÇÕES",#N/A,TRUE,"8140";"MALA DIRETA",#N/A,TRUE,"8150";"PROMOÇÕES EVENTOS",#N/A,TRUE,"8160";"NAC ATENDIMENTO",#N/A,TRUE,"8200";"GER NAC ATENDIMENTO",#N/A,TRUE,"8210";"ASSIST ON LINE",#N/A,TRUE,"8220";"SATISFAÇÃO CLIENTE",#N/A,TRUE,"8230";"GER PROSPECÇÃO",#N/A,TRUE,"8300";"PROSPECÇÃO",#N/A,TRUE,"8310";"TELEMARKETING",#N/A,TRUE,"8320"}</definedName>
    <definedName name="wwww" hidden="1">#REF!</definedName>
    <definedName name="wwww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1_1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1_1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1_1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1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2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2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2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2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2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3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3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3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3_1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3_1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3_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4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4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4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5" localSheetId="1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5" localSheetId="2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_5" hidden="1">{TRUE,TRUE,-1.25,-15.5,484.5,276.75,FALSE,TRUE,TRUE,TRUE,0,1,#N/A,1,#N/A,6.625,18.0588235294118,1,FALSE,FALSE,3,TRUE,1,FALSE,100,"Swvu.Socios._.95.","ACwvu.Socios._.95.",#N/A,FALSE,FALSE,0.78740157480315,0.78740157480315,0.984251968503937,0.984251968503937,2,"","&amp;L&amp;F&amp;C&amp;A&amp;R&amp;D",TRUE,FALSE,FALSE,FALSE,1,#N/A,1,1,"=R1C1:R14C15",FALSE,#N/A,"Cwvu.Socios._.95.",FALSE,FALSE,FALSE,9,65532,65532,FALSE,FALSE,TRUE,TRUE,TRUE}</definedName>
    <definedName name="WWWWWWW" localSheetId="1" hidden="1">{"AUT ANALISE DESP",#N/A,TRUE,"AN.DESP. MR$"}</definedName>
    <definedName name="WWWWWWW" localSheetId="2" hidden="1">{"AUT ANALISE DESP",#N/A,TRUE,"AN.DESP. MR$"}</definedName>
    <definedName name="WWWWWWW" hidden="1">{"AUT ANALISE DESP",#N/A,TRUE,"AN.DESP. MR$"}</definedName>
    <definedName name="XREF_COLUMN_1" hidden="1">#REF!</definedName>
    <definedName name="XREF_COLUMN_10" hidden="1">#REF!</definedName>
    <definedName name="XREF_COLUMN_11" hidden="1">#REF!</definedName>
    <definedName name="XREF_COLUMN_14" hidden="1">#REF!</definedName>
    <definedName name="XREF_COLUMN_15" hidden="1">#REF!</definedName>
    <definedName name="XREF_COLUMN_16" hidden="1">#REF!</definedName>
    <definedName name="XREF_COLUMN_17" hidden="1">'[15]Tickmarks '!$G$1:$G$65536</definedName>
    <definedName name="XREF_COLUMN_19" hidden="1">#REF!</definedName>
    <definedName name="XREF_COLUMN_2" hidden="1">#REF!</definedName>
    <definedName name="XREF_COLUMN_20" hidden="1">'[16]Mapa de Resultado'!#REF!</definedName>
    <definedName name="XREF_COLUMN_21" hidden="1">'[16]Mapa de Resultado'!#REF!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[17]Resumo!#REF!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[18]Fornecedores!$G$113</definedName>
    <definedName name="XRefCopy11Row" hidden="1">[18]XREF!$A$16:$IV$16</definedName>
    <definedName name="XRefCopy12" hidden="1">'[16]Mapa de Resultado'!#REF!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[18]XREF!$A$22:$IV$22</definedName>
    <definedName name="XRefCopy15" hidden="1">#REF!</definedName>
    <definedName name="XRefCopy15Row" hidden="1">#REF!</definedName>
    <definedName name="XRefCopy16" hidden="1">'[19]Análise Balanço'!#REF!</definedName>
    <definedName name="XRefCopy16Row" hidden="1">#REF!</definedName>
    <definedName name="XRefCopy17" hidden="1">#REF!</definedName>
    <definedName name="XRefCopy17Row" hidden="1">#REF!</definedName>
    <definedName name="XRefCopy18" hidden="1">'[16]Mapa de Resultado'!#REF!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'[16]Mapa de Resultado'!#REF!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[18]XREF!$A$36:$IV$36</definedName>
    <definedName name="XRefCopy23" hidden="1">#REF!</definedName>
    <definedName name="XRefCopy23Row" hidden="1">[18]XREF!$A$38:$IV$38</definedName>
    <definedName name="XRefCopy25" hidden="1">#REF!</definedName>
    <definedName name="XRefCopy26" hidden="1">#REF!</definedName>
    <definedName name="XRefCopy28" hidden="1">#REF!</definedName>
    <definedName name="XRefCopy28Row" hidden="1">#REF!</definedName>
    <definedName name="XRefCopy29" hidden="1">#REF!</definedName>
    <definedName name="XRefCopy29Row" hidden="1">#REF!</definedName>
    <definedName name="XRefCopy3" hidden="1">#REF!</definedName>
    <definedName name="XRefCopy30Row" hidden="1">#REF!</definedName>
    <definedName name="XRefCopy31" hidden="1">#REF!</definedName>
    <definedName name="XRefCopy31Row" hidden="1">#REF!</definedName>
    <definedName name="XRefCopy33Row" hidden="1">#REF!</definedName>
    <definedName name="XRefCopy39" hidden="1">#REF!</definedName>
    <definedName name="XRefCopy3Row" hidden="1">#REF!</definedName>
    <definedName name="XRefCopy4" hidden="1">#REF!</definedName>
    <definedName name="XRefCopy40Row" hidden="1">#REF!</definedName>
    <definedName name="XRefCopy43Row" hidden="1">#REF!</definedName>
    <definedName name="XRefCopy44Row" hidden="1">#REF!</definedName>
    <definedName name="XRefCopy49Row" hidden="1">#REF!</definedName>
    <definedName name="XRefCopy4Row" hidden="1">#REF!</definedName>
    <definedName name="XRefCopy5" hidden="1">#REF!</definedName>
    <definedName name="XRefCopy50Row" hidden="1">#REF!</definedName>
    <definedName name="XRefCopy51Row" hidden="1">#REF!</definedName>
    <definedName name="XRefCopy52Row" hidden="1">#REF!</definedName>
    <definedName name="XRefCopy53Row" hidden="1">#REF!</definedName>
    <definedName name="XRefCopy55Row" hidden="1">#REF!</definedName>
    <definedName name="XRefCopy56" hidden="1">#REF!</definedName>
    <definedName name="XRefCopy56Row" hidden="1">[16]XREF!#REF!</definedName>
    <definedName name="XRefCopy5Row" hidden="1">#REF!</definedName>
    <definedName name="XRefCopy6" hidden="1">#REF!</definedName>
    <definedName name="XRefCopy61" hidden="1">'[16]Mapa de Resultado'!#REF!</definedName>
    <definedName name="XRefCopy61Row" hidden="1">#REF!</definedName>
    <definedName name="XRefCopy63Row" hidden="1">#REF!</definedName>
    <definedName name="XRefCopy64Row" hidden="1">#REF!</definedName>
    <definedName name="XRefCopy65Row" hidden="1">#REF!</definedName>
    <definedName name="XRefCopy66" hidden="1">#REF!</definedName>
    <definedName name="XRefCopy66Row" hidden="1">#REF!</definedName>
    <definedName name="XRefCopy67Row" hidden="1">#REF!</definedName>
    <definedName name="XRefCopy68Row" hidden="1">#REF!</definedName>
    <definedName name="XRefCopy69Row" hidden="1">#REF!</definedName>
    <definedName name="XRefCopy6Row" hidden="1">#REF!</definedName>
    <definedName name="XRefCopy7" hidden="1">#REF!</definedName>
    <definedName name="XRefCopy70Row" hidden="1">#REF!</definedName>
    <definedName name="XRefCopy71Row" hidden="1">#REF!</definedName>
    <definedName name="XRefCopy72Row" hidden="1">#REF!</definedName>
    <definedName name="XRefCopy73Row" hidden="1">#REF!</definedName>
    <definedName name="XRefCopy74Row" hidden="1">#REF!</definedName>
    <definedName name="XRefCopy75Row" hidden="1">#REF!</definedName>
    <definedName name="XRefCopy76Row" hidden="1">#REF!</definedName>
    <definedName name="XRefCopy77Row" hidden="1">#REF!</definedName>
    <definedName name="XRefCopy78Row" hidden="1">#REF!</definedName>
    <definedName name="XRefCopy7Row" hidden="1">#REF!</definedName>
    <definedName name="XRefCopy8" hidden="1">[20]Lead!#REF!</definedName>
    <definedName name="XRefCopy80Row" hidden="1">#REF!</definedName>
    <definedName name="XRefCopy81" hidden="1">'[16]Mapa de Resultado'!#REF!</definedName>
    <definedName name="XRefCopy81Row" hidden="1">#REF!</definedName>
    <definedName name="XRefCopy82Row" hidden="1">#REF!</definedName>
    <definedName name="XRefCopy8Row" hidden="1">#REF!</definedName>
    <definedName name="XRefCopy9" hidden="1">'[17]Mapa Imobilizado'!#REF!</definedName>
    <definedName name="XRefCopy9Row" hidden="1">#REF!</definedName>
    <definedName name="XRefCopyRangeCount" hidden="1">4</definedName>
    <definedName name="XRefPaste1" hidden="1">#REF!</definedName>
    <definedName name="XRefPaste10" hidden="1">#REF!</definedName>
    <definedName name="XRefPaste101" hidden="1">#REF!</definedName>
    <definedName name="XRefPaste101Row" hidden="1">#REF!</definedName>
    <definedName name="XRefPaste102" hidden="1">#REF!</definedName>
    <definedName name="XRefPaste102Row" hidden="1">#REF!</definedName>
    <definedName name="XRefPaste103" hidden="1">#REF!</definedName>
    <definedName name="XRefPaste103Row" hidden="1">#REF!</definedName>
    <definedName name="XRefPaste104Row" hidden="1">#REF!</definedName>
    <definedName name="XRefPaste105Row" hidden="1">#REF!</definedName>
    <definedName name="XRefPaste106" hidden="1">#REF!</definedName>
    <definedName name="XRefPaste106Row" hidden="1">#REF!</definedName>
    <definedName name="XRefPaste107Row" hidden="1">#REF!</definedName>
    <definedName name="XRefPaste108Row" hidden="1">#REF!</definedName>
    <definedName name="XRefPaste10Row" hidden="1">[18]XREF!$A$17:$IV$17</definedName>
    <definedName name="XRefPaste11" hidden="1">#REF!</definedName>
    <definedName name="XRefPaste111Row" hidden="1">#REF!</definedName>
    <definedName name="XRefPaste112Row" hidden="1">#REF!</definedName>
    <definedName name="XRefPaste117" hidden="1">'[16]Mapa de Resultado'!#REF!</definedName>
    <definedName name="XRefPaste117Row" hidden="1">#REF!</definedName>
    <definedName name="XRefPaste118" hidden="1">'[16]Mapa de Resultado'!#REF!</definedName>
    <definedName name="XRefPaste118Row" hidden="1">#REF!</definedName>
    <definedName name="XRefPaste119" hidden="1">'[16]Mapa de Resultado'!#REF!</definedName>
    <definedName name="XRefPaste119Row" hidden="1">#REF!</definedName>
    <definedName name="XRefPaste11Row" hidden="1">[18]XREF!$A$19:$IV$19</definedName>
    <definedName name="XRefPaste12" hidden="1">#REF!</definedName>
    <definedName name="XRefPaste120" hidden="1">#REF!</definedName>
    <definedName name="XRefPaste120Row" hidden="1">#REF!</definedName>
    <definedName name="XRefPaste121Row" hidden="1">#REF!</definedName>
    <definedName name="XRefPaste122Row" hidden="1">#REF!</definedName>
    <definedName name="XRefPaste123Row" hidden="1">#REF!</definedName>
    <definedName name="XRefPaste124Row" hidden="1">#REF!</definedName>
    <definedName name="XRefPaste126Row" hidden="1">#REF!</definedName>
    <definedName name="XRefPaste127Row" hidden="1">#REF!</definedName>
    <definedName name="XRefPaste128Row" hidden="1">#REF!</definedName>
    <definedName name="XRefPaste129Row" hidden="1">#REF!</definedName>
    <definedName name="XRefPaste12Row" hidden="1">[21]XREF!#REF!</definedName>
    <definedName name="XRefPaste13" hidden="1">#REF!</definedName>
    <definedName name="XRefPaste130Row" hidden="1">#REF!</definedName>
    <definedName name="XRefPaste131Row" hidden="1">#REF!</definedName>
    <definedName name="XRefPaste132Row" hidden="1">#REF!</definedName>
    <definedName name="XRefPaste133Row" hidden="1">#REF!</definedName>
    <definedName name="XRefPaste134Row" hidden="1">#REF!</definedName>
    <definedName name="XRefPaste135Row" hidden="1">#REF!</definedName>
    <definedName name="XRefPaste136Row" hidden="1">#REF!</definedName>
    <definedName name="XRefPaste137Row" hidden="1">#REF!</definedName>
    <definedName name="XRefPaste138Row" hidden="1">#REF!</definedName>
    <definedName name="XRefPaste139" hidden="1">'[16]Mapa de Resultado'!#REF!</definedName>
    <definedName name="XRefPaste139Row" hidden="1">#REF!</definedName>
    <definedName name="XRefPaste13Row" hidden="1">[21]XREF!#REF!</definedName>
    <definedName name="XRefPaste14" hidden="1">#REF!</definedName>
    <definedName name="XRefPaste14Row" hidden="1">[18]XREF!#REF!</definedName>
    <definedName name="XRefPaste15" hidden="1">#REF!</definedName>
    <definedName name="XRefPaste15Row" hidden="1">#REF!</definedName>
    <definedName name="XRefPaste16" hidden="1">#REF!</definedName>
    <definedName name="XRefPaste16Row" hidden="1">#REF!</definedName>
    <definedName name="XRefPaste17Row" hidden="1">#REF!</definedName>
    <definedName name="XRefPaste18" hidden="1">#REF!</definedName>
    <definedName name="XRefPaste18Row" hidden="1">#REF!</definedName>
    <definedName name="XRefPaste19" hidden="1">'[16]Mapa de Resultado'!#REF!</definedName>
    <definedName name="XRefPaste19Row" hidden="1">#REF!</definedName>
    <definedName name="XRefPaste1Row" hidden="1">#REF!</definedName>
    <definedName name="XRefPaste2" hidden="1">#REF!</definedName>
    <definedName name="XRefPaste20Row" hidden="1">[18]XREF!$A$35:$IV$35</definedName>
    <definedName name="XRefPaste21Row" hidden="1">[18]XREF!$A$37:$IV$37</definedName>
    <definedName name="XRefPaste22Row" hidden="1">[18]XREF!$A$39:$IV$39</definedName>
    <definedName name="XRefPaste26" hidden="1">#REF!</definedName>
    <definedName name="XRefPaste26Row" hidden="1">#REF!</definedName>
    <definedName name="XRefPaste27Row" hidden="1">#REF!</definedName>
    <definedName name="XRefPaste28" hidden="1">#REF!</definedName>
    <definedName name="XRefPaste28Row" hidden="1">#REF!</definedName>
    <definedName name="XRefPaste29" hidden="1">#REF!</definedName>
    <definedName name="XRefPaste29Row" hidden="1">#REF!</definedName>
    <definedName name="XRefPaste2Row" hidden="1">#REF!</definedName>
    <definedName name="XRefPaste3" hidden="1">#REF!</definedName>
    <definedName name="XRefPaste31" hidden="1">#REF!</definedName>
    <definedName name="XRefPaste31Row" hidden="1">#REF!</definedName>
    <definedName name="XRefPaste32" hidden="1">#REF!</definedName>
    <definedName name="XRefPaste32Row" hidden="1">#REF!</definedName>
    <definedName name="XRefPaste33" hidden="1">#REF!</definedName>
    <definedName name="XRefPaste35" hidden="1">#REF!</definedName>
    <definedName name="XRefPaste35Row" hidden="1">#REF!</definedName>
    <definedName name="XRefPaste36" hidden="1">#REF!</definedName>
    <definedName name="XRefPaste36Row" hidden="1">#REF!</definedName>
    <definedName name="XRefPaste37" hidden="1">'[16]Mapa de Resultado'!#REF!</definedName>
    <definedName name="XRefPaste37Row" hidden="1">#REF!</definedName>
    <definedName name="XRefPaste38" hidden="1">#REF!</definedName>
    <definedName name="XRefPaste38Row" hidden="1">#REF!</definedName>
    <definedName name="XRefPaste39" hidden="1">#REF!</definedName>
    <definedName name="XRefPaste39Row" hidden="1">#REF!</definedName>
    <definedName name="XRefPaste3Row" hidden="1">#REF!</definedName>
    <definedName name="XRefPaste4" hidden="1">#REF!</definedName>
    <definedName name="XRefPaste40" hidden="1">#REF!</definedName>
    <definedName name="XRefPaste41" hidden="1">#REF!</definedName>
    <definedName name="XRefPaste42" hidden="1">#REF!</definedName>
    <definedName name="XRefPaste44" hidden="1">'[16]Deposito Judicial'!#REF!</definedName>
    <definedName name="XRefPaste44Row" hidden="1">[16]XREF!#REF!</definedName>
    <definedName name="XRefPaste45" hidden="1">#REF!</definedName>
    <definedName name="XRefPaste45Row" hidden="1">[16]XREF!#REF!</definedName>
    <definedName name="XRefPaste4Row" hidden="1">#REF!</definedName>
    <definedName name="XRefPaste5" hidden="1">#REF!</definedName>
    <definedName name="XRefPaste56Row" hidden="1">#REF!</definedName>
    <definedName name="XRefPaste57Row" hidden="1">#REF!</definedName>
    <definedName name="XRefPaste59Row" hidden="1">#REF!</definedName>
    <definedName name="XRefPaste5Row" hidden="1">#REF!</definedName>
    <definedName name="XRefPaste6" hidden="1">#REF!</definedName>
    <definedName name="XRefPaste62Row" hidden="1">#REF!</definedName>
    <definedName name="XRefPaste63Row" hidden="1">#REF!</definedName>
    <definedName name="XRefPaste64Row" hidden="1">#REF!</definedName>
    <definedName name="XRefPaste65Row" hidden="1">#REF!</definedName>
    <definedName name="XRefPaste67Row" hidden="1">#REF!</definedName>
    <definedName name="XRefPaste68Row" hidden="1">#REF!</definedName>
    <definedName name="XRefPaste69Row" hidden="1">#REF!</definedName>
    <definedName name="XRefPaste6Row" hidden="1">#REF!</definedName>
    <definedName name="XRefPaste7" hidden="1">#REF!</definedName>
    <definedName name="XRefPaste70Row" hidden="1">#REF!</definedName>
    <definedName name="XRefPaste71Row" hidden="1">#REF!</definedName>
    <definedName name="XRefPaste75Row" hidden="1">#REF!</definedName>
    <definedName name="XRefPaste7Row" hidden="1">#REF!</definedName>
    <definedName name="XRefPaste8" hidden="1">#REF!</definedName>
    <definedName name="XRefPaste8Row" hidden="1">[18]XREF!$A$13:$IV$13</definedName>
    <definedName name="XRefPaste9" hidden="1">#REF!</definedName>
    <definedName name="XRefPaste99Row" hidden="1">#REF!</definedName>
    <definedName name="XRefPaste9Row" hidden="1">[22]XREF!#REF!</definedName>
    <definedName name="XRefPasteRangeCount" hidden="1">1</definedName>
    <definedName name="xx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1_1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1_1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1_1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3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3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3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1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2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2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2_1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2_1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2_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3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3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3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4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4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4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5" localSheetId="1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5" localSheetId="2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_5" hidden="1">{"page21",#N/A,FALSE,"TranSideco";"page20",#N/A,FALSE,"Coven.";"page19",#N/A,FALSE,"Comparac.";"page18",#N/A,FALSE,"Comparac.";"page17",#N/A,FALSE,"EvolDotac.";"page16",#N/A,FALSE,"Eco-Fin";"page15",#N/A,FALSE,"Eco-Fin";"page14",#N/A,FALSE,"Inversiones";"page13",#N/A,FALSE,"Inversiones";"page12",#N/A,FALSE,"Eco-Fin";"page11",#N/A,FALSE,"Eco-Fin";"page10",#N/A,FALSE,"Eco-Fin";"page9",#N/A,FALSE,"Eco-Fin";"page8",#N/A,FALSE,"Eco-Fin";"page7",#N/A,FALSE,"Eco-Fin";"page6",#N/A,FALSE,"Eco-Fin";"pageventas4",#N/A,FALSE,"Eco-Fin";"pageventas3",#N/A,FALSE,"Eco-Fin";"page5",#N/A,FALSE,"Eco-Fin";"page4",#N/A,FALSE,"Eco-Fin";"page3",#N/A,FALSE,"Eco-Fin";"page2",#N/A,FALSE,"Eco-Fin";"page1",#N/A,FALSE,"Eco-Fin";"cara1",#N/A,FALSE,"Carátula"}</definedName>
    <definedName name="xxxx" localSheetId="1" hidden="1">{"det (May)",#N/A,FALSE,"June";"sum (MAY YTD)",#N/A,FALSE,"June YTD"}</definedName>
    <definedName name="xxxx" localSheetId="2" hidden="1">{"det (May)",#N/A,FALSE,"June";"sum (MAY YTD)",#N/A,FALSE,"June YTD"}</definedName>
    <definedName name="xxxx" hidden="1">{"det (May)",#N/A,FALSE,"June";"sum (MAY YTD)",#N/A,FALSE,"June YTD"}</definedName>
    <definedName name="Y" localSheetId="1" hidden="1">{"CONSOLIDADO",#N/A,FALSE,"COMENTARIOS"}</definedName>
    <definedName name="Y" localSheetId="2" hidden="1">{"CONSOLIDADO",#N/A,FALSE,"COMENTARIOS"}</definedName>
    <definedName name="Y" hidden="1">{"CONSOLIDADO",#N/A,FALSE,"COMENTARIOS"}</definedName>
    <definedName name="ygu" localSheetId="1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ygu" localSheetId="2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ygu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yu" localSheetId="1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yu" localSheetId="2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yu" hidden="1">{"Summary",#N/A,TRUE,"Summary";"quest",#N/A,TRUE,"quest";"ss",#N/A,TRUE,"subm.sheet.";"RF1",#N/A,TRUE,"RF1";"RF1A",#N/A,TRUE,"RF1A";"RF2",#N/A,TRUE,"RF2";"RF2A",#N/A,TRUE,"RF2A";"RF3",#N/A,TRUE,"RF3";"RF3A",#N/A,TRUE,"RF3A";"RF4",#N/A,TRUE,"RF4";"RF4A",#N/A,TRUE,"RF4A";"RF5",#N/A,TRUE,"RF5";"RF6",#N/A,TRUE,"RF6";"RF6A",#N/A,TRUE,"RF6A";"RF7",#N/A,TRUE,"RF7";"RF7A",#N/A,TRUE,"RF7A";"RF8",#N/A,TRUE,"RF8";"RF8A",#N/A,TRUE,"RF8A";"RF9",#N/A,TRUE,"RF9";"RF9A",#N/A,TRUE,"RF9A";"RF10",#N/A,TRUE,"RF10";"RF11As",#N/A,TRUE,"RF11As";"RF11Bs",#N/A,TRUE,"RF11Bs";"RF12",#N/A,TRUE,"RF12";"RF13",#N/A,TRUE,"RF13";"RF14",#N/A,TRUE,"RF14";"RF15",#N/A,TRUE,"RF15"}</definedName>
    <definedName name="zeljka" localSheetId="1" hidden="1">{"det (May)",#N/A,FALSE,"June";"sum (MAY YTD)",#N/A,FALSE,"June YTD"}</definedName>
    <definedName name="zeljka" localSheetId="2" hidden="1">{"det (May)",#N/A,FALSE,"June";"sum (MAY YTD)",#N/A,FALSE,"June YTD"}</definedName>
    <definedName name="zeljka" hidden="1">{"det (May)",#N/A,FALSE,"June";"sum (MAY YTD)",#N/A,FALSE,"June YTD"}</definedName>
    <definedName name="zeljka1" localSheetId="1" hidden="1">{"det (May)",#N/A,FALSE,"June";"sum (MAY YTD)",#N/A,FALSE,"June YTD"}</definedName>
    <definedName name="zeljka1" localSheetId="2" hidden="1">{"det (May)",#N/A,FALSE,"June";"sum (MAY YTD)",#N/A,FALSE,"June YTD"}</definedName>
    <definedName name="zeljka1" hidden="1">{"det (May)",#N/A,FALSE,"June";"sum (MAY YTD)",#N/A,FALSE,"June YTD"}</definedName>
    <definedName name="zeljka2" localSheetId="1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localSheetId="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2" hidden="1">{"04-12brpr",#N/A,FALSE,"Total jan-dec";"05brpr",#N/A,FALSE,"Total jan-dec";"07brpr",#N/A,FALSE,"Total jan-dec";"01-12absdet",#N/A,FALSE,"Total jan-dec";"01-12abs",#N/A,FALSE,"Total jan-dec";"04-12abs",#N/A,FALSE,"Total jan-dec";"04-12absdet",#N/A,FALSE,"Total jan-dec";"01-12hl",#N/A,FALSE,"Total jan-dec";"04-12HL",#N/A,FALSE,"Total jan-dec"}</definedName>
    <definedName name="zeljka3" localSheetId="1" hidden="1">{"det (May)",#N/A,FALSE,"June";"sum (MAY YTD)",#N/A,FALSE,"June YTD"}</definedName>
    <definedName name="zeljka3" localSheetId="2" hidden="1">{"det (May)",#N/A,FALSE,"June";"sum (MAY YTD)",#N/A,FALSE,"June YTD"}</definedName>
    <definedName name="zeljka3" hidden="1">{"det (May)",#N/A,FALSE,"June";"sum (MAY YTD)",#N/A,FALSE,"June YTD"}</definedName>
    <definedName name="ааа" localSheetId="1" hidden="1">{"det (May)",#N/A,FALSE,"June";"sum (MAY YTD)",#N/A,FALSE,"June YTD"}</definedName>
    <definedName name="ааа" localSheetId="2" hidden="1">{"det (May)",#N/A,FALSE,"June";"sum (MAY YTD)",#N/A,FALSE,"June YTD"}</definedName>
    <definedName name="ааа" hidden="1">{"det (May)",#N/A,FALSE,"June";"sum (MAY YTD)",#N/A,FALSE,"June YTD"}</definedName>
    <definedName name="ввв" localSheetId="1" hidden="1">{"det (May)",#N/A,FALSE,"June";"sum (MAY YTD)",#N/A,FALSE,"June YTD"}</definedName>
    <definedName name="ввв" localSheetId="2" hidden="1">{"det (May)",#N/A,FALSE,"June";"sum (MAY YTD)",#N/A,FALSE,"June YTD"}</definedName>
    <definedName name="ввв" hidden="1">{"det (May)",#N/A,FALSE,"June";"sum (MAY YTD)",#N/A,FALSE,"June YTD"}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44" i="25" l="1"/>
  <c r="B1143" i="25"/>
  <c r="B1142" i="25"/>
  <c r="B1141" i="25"/>
  <c r="B1140" i="25"/>
  <c r="B1139" i="25"/>
  <c r="B1138" i="25"/>
  <c r="B1137" i="25"/>
  <c r="B1136" i="25"/>
  <c r="F1135" i="25"/>
  <c r="B1135" i="25"/>
  <c r="D1079" i="25"/>
  <c r="D1122" i="25" s="1"/>
  <c r="AR1078" i="25"/>
  <c r="AQ1078" i="25"/>
  <c r="AP1078" i="25"/>
  <c r="AO1078" i="25"/>
  <c r="AN1078" i="25"/>
  <c r="AM1078" i="25"/>
  <c r="AL1078" i="25"/>
  <c r="AK1078" i="25"/>
  <c r="AJ1078" i="25"/>
  <c r="AI1078" i="25"/>
  <c r="AH1078" i="25"/>
  <c r="AG1078" i="25"/>
  <c r="AF1078" i="25"/>
  <c r="AE1078" i="25"/>
  <c r="AD1078" i="25"/>
  <c r="AC1078" i="25"/>
  <c r="AB1078" i="25"/>
  <c r="AA1078" i="25"/>
  <c r="Z1078" i="25"/>
  <c r="Y1078" i="25"/>
  <c r="X1078" i="25"/>
  <c r="W1078" i="25"/>
  <c r="V1078" i="25"/>
  <c r="U1078" i="25"/>
  <c r="T1078" i="25"/>
  <c r="S1078" i="25"/>
  <c r="R1078" i="25"/>
  <c r="Q1078" i="25"/>
  <c r="P1078" i="25"/>
  <c r="O1078" i="25"/>
  <c r="N1078" i="25"/>
  <c r="M1078" i="25"/>
  <c r="L1078" i="25"/>
  <c r="K1078" i="25"/>
  <c r="J1078" i="25"/>
  <c r="I1078" i="25"/>
  <c r="H1078" i="25"/>
  <c r="G1078" i="25"/>
  <c r="F1078" i="25"/>
  <c r="E1078" i="25"/>
  <c r="D1078" i="25"/>
  <c r="B1078" i="25"/>
  <c r="A889" i="25"/>
  <c r="AQ887" i="25"/>
  <c r="AH887" i="25"/>
  <c r="AG887" i="25"/>
  <c r="AA887" i="25"/>
  <c r="Y887" i="25"/>
  <c r="R887" i="25"/>
  <c r="J887" i="25"/>
  <c r="AL886" i="25"/>
  <c r="AK886" i="25"/>
  <c r="AJ886" i="25"/>
  <c r="AI886" i="25"/>
  <c r="X886" i="25"/>
  <c r="N886" i="25"/>
  <c r="L886" i="25"/>
  <c r="AK885" i="25"/>
  <c r="AG885" i="25"/>
  <c r="AF885" i="25"/>
  <c r="AE885" i="25"/>
  <c r="AD885" i="25"/>
  <c r="K885" i="25"/>
  <c r="G885" i="25"/>
  <c r="AO884" i="25"/>
  <c r="AM884" i="25"/>
  <c r="AD884" i="25"/>
  <c r="AC884" i="25"/>
  <c r="Y884" i="25"/>
  <c r="N884" i="25"/>
  <c r="I884" i="25"/>
  <c r="AL883" i="25"/>
  <c r="AI883" i="25"/>
  <c r="AH883" i="25"/>
  <c r="AG883" i="25"/>
  <c r="AE883" i="25"/>
  <c r="J883" i="25"/>
  <c r="I883" i="25"/>
  <c r="AN882" i="25"/>
  <c r="AJ882" i="25"/>
  <c r="AI882" i="25"/>
  <c r="AF882" i="25"/>
  <c r="AB882" i="25"/>
  <c r="M882" i="25"/>
  <c r="L882" i="25"/>
  <c r="D882" i="25"/>
  <c r="AQ881" i="25"/>
  <c r="AN881" i="25"/>
  <c r="AM881" i="25"/>
  <c r="AD881" i="25"/>
  <c r="T881" i="25"/>
  <c r="S881" i="25"/>
  <c r="L881" i="25"/>
  <c r="F881" i="25"/>
  <c r="E881" i="25"/>
  <c r="AR864" i="25"/>
  <c r="AG864" i="25"/>
  <c r="AG872" i="25" s="1"/>
  <c r="AC864" i="25"/>
  <c r="AC876" i="25" s="1"/>
  <c r="V864" i="25"/>
  <c r="V875" i="25" s="1"/>
  <c r="Q864" i="25"/>
  <c r="O864" i="25"/>
  <c r="L864" i="25"/>
  <c r="J864" i="25"/>
  <c r="J878" i="25" s="1"/>
  <c r="AO847" i="25"/>
  <c r="AG847" i="25"/>
  <c r="AG860" i="25" s="1"/>
  <c r="AF847" i="25"/>
  <c r="AF858" i="25" s="1"/>
  <c r="AE847" i="25"/>
  <c r="AE854" i="25" s="1"/>
  <c r="AC847" i="25"/>
  <c r="U847" i="25"/>
  <c r="S847" i="25"/>
  <c r="S849" i="25" s="1"/>
  <c r="H847" i="25"/>
  <c r="H856" i="25" s="1"/>
  <c r="G847" i="25"/>
  <c r="G850" i="25" s="1"/>
  <c r="F847" i="25"/>
  <c r="D847" i="25"/>
  <c r="AA844" i="25"/>
  <c r="AO830" i="25"/>
  <c r="AI830" i="25"/>
  <c r="AF830" i="25"/>
  <c r="AF842" i="25" s="1"/>
  <c r="AD830" i="25"/>
  <c r="AD841" i="25" s="1"/>
  <c r="AB830" i="25"/>
  <c r="AB835" i="25" s="1"/>
  <c r="AA830" i="25"/>
  <c r="AA837" i="25" s="1"/>
  <c r="P830" i="25"/>
  <c r="P840" i="25" s="1"/>
  <c r="O830" i="25"/>
  <c r="O833" i="25" s="1"/>
  <c r="I830" i="25"/>
  <c r="I834" i="25" s="1"/>
  <c r="D830" i="25"/>
  <c r="D844" i="25" s="1"/>
  <c r="AR829" i="25"/>
  <c r="AQ829" i="25"/>
  <c r="AN829" i="25"/>
  <c r="AG829" i="25"/>
  <c r="AF829" i="25"/>
  <c r="V829" i="25"/>
  <c r="T829" i="25"/>
  <c r="S829" i="25"/>
  <c r="R829" i="25"/>
  <c r="Q829" i="25"/>
  <c r="H829" i="25"/>
  <c r="E829" i="25"/>
  <c r="A829" i="25"/>
  <c r="X887" i="25" s="1"/>
  <c r="AM827" i="25"/>
  <c r="X827" i="25"/>
  <c r="L827" i="25"/>
  <c r="D825" i="25"/>
  <c r="AF824" i="25"/>
  <c r="AE824" i="25"/>
  <c r="T822" i="25"/>
  <c r="P822" i="25"/>
  <c r="I822" i="25"/>
  <c r="AD804" i="25"/>
  <c r="Q804" i="25"/>
  <c r="Q806" i="25" s="1"/>
  <c r="E804" i="25"/>
  <c r="S770" i="25"/>
  <c r="O770" i="25"/>
  <c r="O784" i="25" s="1"/>
  <c r="M770" i="25"/>
  <c r="AF736" i="25"/>
  <c r="AF747" i="25" s="1"/>
  <c r="N736" i="25"/>
  <c r="M736" i="25"/>
  <c r="M743" i="25" s="1"/>
  <c r="A735" i="25"/>
  <c r="Y826" i="25" s="1"/>
  <c r="AG717" i="25"/>
  <c r="AB717" i="25"/>
  <c r="W717" i="25"/>
  <c r="A697" i="25"/>
  <c r="Q716" i="25" s="1"/>
  <c r="AR647" i="25"/>
  <c r="AR665" i="25" s="1"/>
  <c r="AR682" i="25" s="1"/>
  <c r="AR1012" i="25" s="1"/>
  <c r="AQ647" i="25"/>
  <c r="AQ665" i="25" s="1"/>
  <c r="AQ682" i="25" s="1"/>
  <c r="AQ1012" i="25" s="1"/>
  <c r="AP647" i="25"/>
  <c r="AO647" i="25"/>
  <c r="AN647" i="25"/>
  <c r="AN649" i="25" s="1"/>
  <c r="AM647" i="25"/>
  <c r="AM665" i="25" s="1"/>
  <c r="AM682" i="25" s="1"/>
  <c r="AM1012" i="25" s="1"/>
  <c r="AL647" i="25"/>
  <c r="AK647" i="25"/>
  <c r="AJ647" i="25"/>
  <c r="AI647" i="25"/>
  <c r="AH647" i="25"/>
  <c r="AH649" i="25" s="1"/>
  <c r="AG647" i="25"/>
  <c r="AG649" i="25" s="1"/>
  <c r="AF647" i="25"/>
  <c r="AE647" i="25"/>
  <c r="AD647" i="25"/>
  <c r="AC647" i="25"/>
  <c r="AC649" i="25" s="1"/>
  <c r="AB647" i="25"/>
  <c r="AB665" i="25" s="1"/>
  <c r="AB682" i="25" s="1"/>
  <c r="AB1012" i="25" s="1"/>
  <c r="AA647" i="25"/>
  <c r="AA665" i="25" s="1"/>
  <c r="AA682" i="25" s="1"/>
  <c r="AA1012" i="25" s="1"/>
  <c r="Z647" i="25"/>
  <c r="Y647" i="25"/>
  <c r="Y665" i="25" s="1"/>
  <c r="Y682" i="25" s="1"/>
  <c r="Y1012" i="25" s="1"/>
  <c r="X647" i="25"/>
  <c r="W647" i="25"/>
  <c r="V647" i="25"/>
  <c r="V649" i="25" s="1"/>
  <c r="U647" i="25"/>
  <c r="T647" i="25"/>
  <c r="T649" i="25" s="1"/>
  <c r="T651" i="25" s="1"/>
  <c r="T669" i="25" s="1"/>
  <c r="T686" i="25" s="1"/>
  <c r="T1016" i="25" s="1"/>
  <c r="S647" i="25"/>
  <c r="S649" i="25" s="1"/>
  <c r="R647" i="25"/>
  <c r="Q647" i="25"/>
  <c r="Q649" i="25" s="1"/>
  <c r="P647" i="25"/>
  <c r="P665" i="25" s="1"/>
  <c r="P682" i="25" s="1"/>
  <c r="P1012" i="25" s="1"/>
  <c r="O647" i="25"/>
  <c r="O665" i="25" s="1"/>
  <c r="O682" i="25" s="1"/>
  <c r="O1012" i="25" s="1"/>
  <c r="N647" i="25"/>
  <c r="M647" i="25"/>
  <c r="M649" i="25" s="1"/>
  <c r="L647" i="25"/>
  <c r="L665" i="25" s="1"/>
  <c r="L682" i="25" s="1"/>
  <c r="L1012" i="25" s="1"/>
  <c r="K647" i="25"/>
  <c r="K665" i="25" s="1"/>
  <c r="K682" i="25" s="1"/>
  <c r="K1012" i="25" s="1"/>
  <c r="J647" i="25"/>
  <c r="J649" i="25" s="1"/>
  <c r="I647" i="25"/>
  <c r="H647" i="25"/>
  <c r="G647" i="25"/>
  <c r="F647" i="25"/>
  <c r="E647" i="25"/>
  <c r="E649" i="25" s="1"/>
  <c r="D647" i="25"/>
  <c r="D665" i="25" s="1"/>
  <c r="D682" i="25" s="1"/>
  <c r="D1012" i="25" s="1"/>
  <c r="A643" i="25"/>
  <c r="H661" i="25" s="1"/>
  <c r="A585" i="25"/>
  <c r="AG607" i="25" s="1"/>
  <c r="AP567" i="25"/>
  <c r="AP574" i="25" s="1"/>
  <c r="AP982" i="25" s="1"/>
  <c r="AK567" i="25"/>
  <c r="AK570" i="25" s="1"/>
  <c r="AK978" i="25" s="1"/>
  <c r="AI567" i="25"/>
  <c r="AI579" i="25" s="1"/>
  <c r="AI987" i="25" s="1"/>
  <c r="AH567" i="25"/>
  <c r="AH574" i="25" s="1"/>
  <c r="AH982" i="25" s="1"/>
  <c r="AG567" i="25"/>
  <c r="AG580" i="25" s="1"/>
  <c r="AG988" i="25" s="1"/>
  <c r="AD567" i="25"/>
  <c r="AD580" i="25" s="1"/>
  <c r="AD988" i="25" s="1"/>
  <c r="R567" i="25"/>
  <c r="R571" i="25" s="1"/>
  <c r="R979" i="25" s="1"/>
  <c r="Q567" i="25"/>
  <c r="Q569" i="25" s="1"/>
  <c r="N567" i="25"/>
  <c r="K567" i="25"/>
  <c r="K575" i="25" s="1"/>
  <c r="K983" i="25" s="1"/>
  <c r="J567" i="25"/>
  <c r="J573" i="25" s="1"/>
  <c r="J981" i="25" s="1"/>
  <c r="AR550" i="25"/>
  <c r="AQ550" i="25"/>
  <c r="AE550" i="25"/>
  <c r="AD550" i="25"/>
  <c r="X550" i="25"/>
  <c r="W550" i="25"/>
  <c r="V550" i="25"/>
  <c r="U550" i="25"/>
  <c r="M550" i="25"/>
  <c r="H550" i="25"/>
  <c r="G550" i="25"/>
  <c r="AP531" i="25"/>
  <c r="AM531" i="25"/>
  <c r="AL531" i="25"/>
  <c r="AK531" i="25"/>
  <c r="AJ531" i="25"/>
  <c r="X531" i="25"/>
  <c r="W531" i="25"/>
  <c r="R531" i="25"/>
  <c r="O531" i="25"/>
  <c r="J531" i="25"/>
  <c r="I531" i="25"/>
  <c r="H531" i="25"/>
  <c r="AO530" i="25"/>
  <c r="AM530" i="25"/>
  <c r="AC530" i="25"/>
  <c r="AB530" i="25"/>
  <c r="AA530" i="25"/>
  <c r="Y530" i="25"/>
  <c r="X530" i="25"/>
  <c r="M530" i="25"/>
  <c r="K530" i="25"/>
  <c r="F530" i="25"/>
  <c r="E530" i="25"/>
  <c r="D530" i="25"/>
  <c r="AP529" i="25"/>
  <c r="AO529" i="25"/>
  <c r="AE529" i="25"/>
  <c r="AB529" i="25"/>
  <c r="V529" i="25"/>
  <c r="U529" i="25"/>
  <c r="Q529" i="25"/>
  <c r="L529" i="25"/>
  <c r="K529" i="25"/>
  <c r="F529" i="25"/>
  <c r="E529" i="25"/>
  <c r="A529" i="25"/>
  <c r="Y567" i="25" s="1"/>
  <c r="AR511" i="25"/>
  <c r="AR519" i="25" s="1"/>
  <c r="AR966" i="25" s="1"/>
  <c r="AH511" i="25"/>
  <c r="AH513" i="25" s="1"/>
  <c r="T511" i="25"/>
  <c r="T515" i="25" s="1"/>
  <c r="T962" i="25" s="1"/>
  <c r="S511" i="25"/>
  <c r="Q511" i="25"/>
  <c r="Q517" i="25" s="1"/>
  <c r="Q964" i="25" s="1"/>
  <c r="AN494" i="25"/>
  <c r="AL494" i="25"/>
  <c r="AK494" i="25"/>
  <c r="AH494" i="25"/>
  <c r="AF494" i="25"/>
  <c r="R494" i="25"/>
  <c r="Q494" i="25"/>
  <c r="Q499" i="25" s="1"/>
  <c r="O494" i="25"/>
  <c r="F494" i="25"/>
  <c r="AN477" i="25"/>
  <c r="AM477" i="25"/>
  <c r="AM479" i="25" s="1"/>
  <c r="AC477" i="25"/>
  <c r="T477" i="25"/>
  <c r="I477" i="25"/>
  <c r="G477" i="25"/>
  <c r="AC454" i="25"/>
  <c r="AC459" i="25" s="1"/>
  <c r="AB454" i="25"/>
  <c r="W454" i="25"/>
  <c r="K454" i="25"/>
  <c r="J454" i="25"/>
  <c r="H454" i="25"/>
  <c r="AL434" i="25"/>
  <c r="Q434" i="25"/>
  <c r="E434" i="25"/>
  <c r="A434" i="25"/>
  <c r="M494" i="25" s="1"/>
  <c r="M500" i="25" s="1"/>
  <c r="AR433" i="25"/>
  <c r="AQ433" i="25"/>
  <c r="AP433" i="25"/>
  <c r="AG433" i="25"/>
  <c r="T433" i="25"/>
  <c r="N433" i="25"/>
  <c r="A433" i="25"/>
  <c r="AL477" i="25" s="1"/>
  <c r="AA415" i="25"/>
  <c r="AA422" i="25" s="1"/>
  <c r="AA948" i="25" s="1"/>
  <c r="Q415" i="25"/>
  <c r="Q422" i="25" s="1"/>
  <c r="Q948" i="25" s="1"/>
  <c r="P415" i="25"/>
  <c r="N415" i="25"/>
  <c r="L415" i="25"/>
  <c r="L429" i="25" s="1"/>
  <c r="L955" i="25" s="1"/>
  <c r="E415" i="25"/>
  <c r="E422" i="25" s="1"/>
  <c r="E948" i="25" s="1"/>
  <c r="Y398" i="25"/>
  <c r="U398" i="25"/>
  <c r="T398" i="25"/>
  <c r="T409" i="25" s="1"/>
  <c r="S398" i="25"/>
  <c r="J398" i="25"/>
  <c r="AR380" i="25"/>
  <c r="AR381" i="25" s="1"/>
  <c r="AP380" i="25"/>
  <c r="AP381" i="25" s="1"/>
  <c r="AP389" i="25" s="1"/>
  <c r="AD380" i="25"/>
  <c r="AD381" i="25" s="1"/>
  <c r="AA380" i="25"/>
  <c r="AA381" i="25" s="1"/>
  <c r="W380" i="25"/>
  <c r="W381" i="25" s="1"/>
  <c r="W392" i="25" s="1"/>
  <c r="R380" i="25"/>
  <c r="R381" i="25" s="1"/>
  <c r="R387" i="25" s="1"/>
  <c r="L380" i="25"/>
  <c r="L381" i="25" s="1"/>
  <c r="K380" i="25"/>
  <c r="K381" i="25" s="1"/>
  <c r="K390" i="25" s="1"/>
  <c r="J380" i="25"/>
  <c r="J381" i="25" s="1"/>
  <c r="AD379" i="25"/>
  <c r="AB379" i="25"/>
  <c r="X379" i="25"/>
  <c r="W379" i="25"/>
  <c r="Q379" i="25"/>
  <c r="P379" i="25"/>
  <c r="A379" i="25"/>
  <c r="AL415" i="25" s="1"/>
  <c r="AL428" i="25" s="1"/>
  <c r="AL954" i="25" s="1"/>
  <c r="A303" i="25"/>
  <c r="AN344" i="25" s="1"/>
  <c r="A302" i="25"/>
  <c r="B290" i="25"/>
  <c r="D214" i="25" s="1"/>
  <c r="E214" i="25" s="1"/>
  <c r="F214" i="25" s="1"/>
  <c r="G214" i="25" s="1"/>
  <c r="D255" i="25"/>
  <c r="D245" i="25"/>
  <c r="D241" i="25"/>
  <c r="D213" i="25"/>
  <c r="E213" i="25" s="1"/>
  <c r="F213" i="25" s="1"/>
  <c r="G213" i="25" s="1"/>
  <c r="H213" i="25" s="1"/>
  <c r="I213" i="25" s="1"/>
  <c r="J213" i="25" s="1"/>
  <c r="K213" i="25" s="1"/>
  <c r="L213" i="25" s="1"/>
  <c r="M213" i="25" s="1"/>
  <c r="N213" i="25" s="1"/>
  <c r="O213" i="25" s="1"/>
  <c r="P213" i="25" s="1"/>
  <c r="Q213" i="25" s="1"/>
  <c r="R213" i="25" s="1"/>
  <c r="S213" i="25" s="1"/>
  <c r="T213" i="25" s="1"/>
  <c r="U213" i="25" s="1"/>
  <c r="V213" i="25" s="1"/>
  <c r="W213" i="25" s="1"/>
  <c r="X213" i="25" s="1"/>
  <c r="Y213" i="25" s="1"/>
  <c r="Z213" i="25" s="1"/>
  <c r="AA213" i="25" s="1"/>
  <c r="AB213" i="25" s="1"/>
  <c r="AC213" i="25" s="1"/>
  <c r="AD213" i="25" s="1"/>
  <c r="AE213" i="25" s="1"/>
  <c r="AF213" i="25" s="1"/>
  <c r="AG213" i="25" s="1"/>
  <c r="AH213" i="25" s="1"/>
  <c r="AI213" i="25" s="1"/>
  <c r="AJ213" i="25" s="1"/>
  <c r="AK213" i="25" s="1"/>
  <c r="AL213" i="25" s="1"/>
  <c r="AM213" i="25" s="1"/>
  <c r="AN213" i="25" s="1"/>
  <c r="AO213" i="25" s="1"/>
  <c r="AP213" i="25" s="1"/>
  <c r="AQ213" i="25" s="1"/>
  <c r="AR213" i="25" s="1"/>
  <c r="D203" i="25"/>
  <c r="D899" i="25" s="1"/>
  <c r="D202" i="25"/>
  <c r="D898" i="25" s="1"/>
  <c r="E186" i="25"/>
  <c r="E313" i="25" s="1"/>
  <c r="D186" i="25"/>
  <c r="D313" i="25" s="1"/>
  <c r="D182" i="25"/>
  <c r="D309" i="25" s="1"/>
  <c r="D176" i="25"/>
  <c r="E176" i="25" s="1"/>
  <c r="F176" i="25" s="1"/>
  <c r="G176" i="25" s="1"/>
  <c r="H176" i="25" s="1"/>
  <c r="I176" i="25" s="1"/>
  <c r="J176" i="25" s="1"/>
  <c r="K176" i="25" s="1"/>
  <c r="L176" i="25" s="1"/>
  <c r="M176" i="25" s="1"/>
  <c r="N176" i="25" s="1"/>
  <c r="O176" i="25" s="1"/>
  <c r="P176" i="25" s="1"/>
  <c r="Q176" i="25" s="1"/>
  <c r="R176" i="25" s="1"/>
  <c r="S176" i="25" s="1"/>
  <c r="T176" i="25" s="1"/>
  <c r="U176" i="25" s="1"/>
  <c r="V176" i="25" s="1"/>
  <c r="W176" i="25" s="1"/>
  <c r="X176" i="25" s="1"/>
  <c r="Y176" i="25" s="1"/>
  <c r="Z176" i="25" s="1"/>
  <c r="AA176" i="25" s="1"/>
  <c r="AB176" i="25" s="1"/>
  <c r="AC176" i="25" s="1"/>
  <c r="AD176" i="25" s="1"/>
  <c r="AE176" i="25" s="1"/>
  <c r="AF176" i="25" s="1"/>
  <c r="AG176" i="25" s="1"/>
  <c r="AH176" i="25" s="1"/>
  <c r="AI176" i="25" s="1"/>
  <c r="AJ176" i="25" s="1"/>
  <c r="AK176" i="25" s="1"/>
  <c r="AL176" i="25" s="1"/>
  <c r="AM176" i="25" s="1"/>
  <c r="AN176" i="25" s="1"/>
  <c r="AO176" i="25" s="1"/>
  <c r="AP176" i="25" s="1"/>
  <c r="AQ176" i="25" s="1"/>
  <c r="AR176" i="25" s="1"/>
  <c r="D165" i="25"/>
  <c r="E165" i="25" s="1"/>
  <c r="F165" i="25" s="1"/>
  <c r="G165" i="25" s="1"/>
  <c r="H165" i="25" s="1"/>
  <c r="I165" i="25" s="1"/>
  <c r="J165" i="25" s="1"/>
  <c r="K165" i="25" s="1"/>
  <c r="L165" i="25" s="1"/>
  <c r="M165" i="25" s="1"/>
  <c r="N165" i="25" s="1"/>
  <c r="O165" i="25" s="1"/>
  <c r="P165" i="25" s="1"/>
  <c r="Q165" i="25" s="1"/>
  <c r="R165" i="25" s="1"/>
  <c r="S165" i="25" s="1"/>
  <c r="T165" i="25" s="1"/>
  <c r="U165" i="25" s="1"/>
  <c r="V165" i="25" s="1"/>
  <c r="W165" i="25" s="1"/>
  <c r="X165" i="25" s="1"/>
  <c r="Y165" i="25" s="1"/>
  <c r="Z165" i="25" s="1"/>
  <c r="AA165" i="25" s="1"/>
  <c r="AB165" i="25" s="1"/>
  <c r="AC165" i="25" s="1"/>
  <c r="AD165" i="25" s="1"/>
  <c r="AE165" i="25" s="1"/>
  <c r="AF165" i="25" s="1"/>
  <c r="AG165" i="25" s="1"/>
  <c r="AH165" i="25" s="1"/>
  <c r="AI165" i="25" s="1"/>
  <c r="AJ165" i="25" s="1"/>
  <c r="AK165" i="25" s="1"/>
  <c r="AL165" i="25" s="1"/>
  <c r="AM165" i="25" s="1"/>
  <c r="AN165" i="25" s="1"/>
  <c r="AO165" i="25" s="1"/>
  <c r="AP165" i="25" s="1"/>
  <c r="AQ165" i="25" s="1"/>
  <c r="AR165" i="25" s="1"/>
  <c r="D164" i="25"/>
  <c r="E164" i="25" s="1"/>
  <c r="F164" i="25" s="1"/>
  <c r="G164" i="25" s="1"/>
  <c r="H164" i="25" s="1"/>
  <c r="I164" i="25" s="1"/>
  <c r="J164" i="25" s="1"/>
  <c r="K164" i="25" s="1"/>
  <c r="L164" i="25" s="1"/>
  <c r="M164" i="25" s="1"/>
  <c r="N164" i="25" s="1"/>
  <c r="O164" i="25" s="1"/>
  <c r="P164" i="25" s="1"/>
  <c r="Q164" i="25" s="1"/>
  <c r="R164" i="25" s="1"/>
  <c r="S164" i="25" s="1"/>
  <c r="T164" i="25" s="1"/>
  <c r="U164" i="25" s="1"/>
  <c r="V164" i="25" s="1"/>
  <c r="W164" i="25" s="1"/>
  <c r="X164" i="25" s="1"/>
  <c r="Y164" i="25" s="1"/>
  <c r="Z164" i="25" s="1"/>
  <c r="AA164" i="25" s="1"/>
  <c r="AB164" i="25" s="1"/>
  <c r="AC164" i="25" s="1"/>
  <c r="AD164" i="25" s="1"/>
  <c r="AE164" i="25" s="1"/>
  <c r="AF164" i="25" s="1"/>
  <c r="AG164" i="25" s="1"/>
  <c r="AH164" i="25" s="1"/>
  <c r="AI164" i="25" s="1"/>
  <c r="AJ164" i="25" s="1"/>
  <c r="AK164" i="25" s="1"/>
  <c r="AL164" i="25" s="1"/>
  <c r="AM164" i="25" s="1"/>
  <c r="AN164" i="25" s="1"/>
  <c r="AO164" i="25" s="1"/>
  <c r="AP164" i="25" s="1"/>
  <c r="AQ164" i="25" s="1"/>
  <c r="AR164" i="25" s="1"/>
  <c r="D163" i="25"/>
  <c r="D266" i="25" s="1"/>
  <c r="D162" i="25"/>
  <c r="E162" i="25" s="1"/>
  <c r="D161" i="25"/>
  <c r="D160" i="25"/>
  <c r="D263" i="25" s="1"/>
  <c r="D159" i="25"/>
  <c r="E159" i="25" s="1"/>
  <c r="E262" i="25" s="1"/>
  <c r="D158" i="25"/>
  <c r="D157" i="25"/>
  <c r="D260" i="25" s="1"/>
  <c r="D156" i="25"/>
  <c r="D259" i="25" s="1"/>
  <c r="D155" i="25"/>
  <c r="D258" i="25" s="1"/>
  <c r="D154" i="25"/>
  <c r="D153" i="25"/>
  <c r="D256" i="25" s="1"/>
  <c r="D152" i="25"/>
  <c r="E152" i="25" s="1"/>
  <c r="E255" i="25" s="1"/>
  <c r="D151" i="25"/>
  <c r="D254" i="25" s="1"/>
  <c r="D130" i="25"/>
  <c r="E130" i="25" s="1"/>
  <c r="F130" i="25" s="1"/>
  <c r="G130" i="25" s="1"/>
  <c r="H130" i="25" s="1"/>
  <c r="I130" i="25" s="1"/>
  <c r="J130" i="25" s="1"/>
  <c r="K130" i="25" s="1"/>
  <c r="L130" i="25" s="1"/>
  <c r="M130" i="25" s="1"/>
  <c r="N130" i="25" s="1"/>
  <c r="O130" i="25" s="1"/>
  <c r="P130" i="25" s="1"/>
  <c r="Q130" i="25" s="1"/>
  <c r="R130" i="25" s="1"/>
  <c r="S130" i="25" s="1"/>
  <c r="T130" i="25" s="1"/>
  <c r="U130" i="25" s="1"/>
  <c r="V130" i="25" s="1"/>
  <c r="W130" i="25" s="1"/>
  <c r="X130" i="25" s="1"/>
  <c r="Y130" i="25" s="1"/>
  <c r="Z130" i="25" s="1"/>
  <c r="AA130" i="25" s="1"/>
  <c r="AB130" i="25" s="1"/>
  <c r="AC130" i="25" s="1"/>
  <c r="AD130" i="25" s="1"/>
  <c r="AE130" i="25" s="1"/>
  <c r="AF130" i="25" s="1"/>
  <c r="AG130" i="25" s="1"/>
  <c r="AH130" i="25" s="1"/>
  <c r="AI130" i="25" s="1"/>
  <c r="AJ130" i="25" s="1"/>
  <c r="AK130" i="25" s="1"/>
  <c r="AL130" i="25" s="1"/>
  <c r="AM130" i="25" s="1"/>
  <c r="AN130" i="25" s="1"/>
  <c r="AO130" i="25" s="1"/>
  <c r="AP130" i="25" s="1"/>
  <c r="AQ130" i="25" s="1"/>
  <c r="AR130" i="25" s="1"/>
  <c r="D129" i="25"/>
  <c r="D128" i="25"/>
  <c r="D127" i="25"/>
  <c r="D126" i="25"/>
  <c r="E126" i="25" s="1"/>
  <c r="F126" i="25" s="1"/>
  <c r="D125" i="25"/>
  <c r="D204" i="25" s="1"/>
  <c r="D900" i="25" s="1"/>
  <c r="E124" i="25"/>
  <c r="D124" i="25"/>
  <c r="D123" i="25"/>
  <c r="E123" i="25" s="1"/>
  <c r="F123" i="25" s="1"/>
  <c r="D122" i="25"/>
  <c r="E122" i="25" s="1"/>
  <c r="D121" i="25"/>
  <c r="D200" i="25" s="1"/>
  <c r="D896" i="25" s="1"/>
  <c r="D120" i="25"/>
  <c r="D199" i="25" s="1"/>
  <c r="D895" i="25" s="1"/>
  <c r="D119" i="25"/>
  <c r="D118" i="25"/>
  <c r="D117" i="25"/>
  <c r="D196" i="25" s="1"/>
  <c r="D113" i="25"/>
  <c r="E113" i="25" s="1"/>
  <c r="F113" i="25" s="1"/>
  <c r="G113" i="25" s="1"/>
  <c r="H113" i="25" s="1"/>
  <c r="I113" i="25" s="1"/>
  <c r="J113" i="25" s="1"/>
  <c r="K113" i="25" s="1"/>
  <c r="L113" i="25" s="1"/>
  <c r="M113" i="25" s="1"/>
  <c r="N113" i="25" s="1"/>
  <c r="O113" i="25" s="1"/>
  <c r="P113" i="25" s="1"/>
  <c r="Q113" i="25" s="1"/>
  <c r="R113" i="25" s="1"/>
  <c r="S113" i="25" s="1"/>
  <c r="T113" i="25" s="1"/>
  <c r="U113" i="25" s="1"/>
  <c r="V113" i="25" s="1"/>
  <c r="W113" i="25" s="1"/>
  <c r="X113" i="25" s="1"/>
  <c r="Y113" i="25" s="1"/>
  <c r="Z113" i="25" s="1"/>
  <c r="AA113" i="25" s="1"/>
  <c r="AB113" i="25" s="1"/>
  <c r="AC113" i="25" s="1"/>
  <c r="AD113" i="25" s="1"/>
  <c r="AE113" i="25" s="1"/>
  <c r="AF113" i="25" s="1"/>
  <c r="AG113" i="25" s="1"/>
  <c r="AH113" i="25" s="1"/>
  <c r="AI113" i="25" s="1"/>
  <c r="AJ113" i="25" s="1"/>
  <c r="AK113" i="25" s="1"/>
  <c r="AL113" i="25" s="1"/>
  <c r="AM113" i="25" s="1"/>
  <c r="AN113" i="25" s="1"/>
  <c r="AO113" i="25" s="1"/>
  <c r="AP113" i="25" s="1"/>
  <c r="AQ113" i="25" s="1"/>
  <c r="AR113" i="25" s="1"/>
  <c r="D112" i="25"/>
  <c r="D111" i="25"/>
  <c r="D189" i="25" s="1"/>
  <c r="D316" i="25" s="1"/>
  <c r="D110" i="25"/>
  <c r="D188" i="25" s="1"/>
  <c r="D315" i="25" s="1"/>
  <c r="D109" i="25"/>
  <c r="E109" i="25" s="1"/>
  <c r="D108" i="25"/>
  <c r="E108" i="25" s="1"/>
  <c r="F108" i="25" s="1"/>
  <c r="D107" i="25"/>
  <c r="D185" i="25" s="1"/>
  <c r="D312" i="25" s="1"/>
  <c r="D106" i="25"/>
  <c r="D184" i="25" s="1"/>
  <c r="D311" i="25" s="1"/>
  <c r="D105" i="25"/>
  <c r="D183" i="25" s="1"/>
  <c r="D310" i="25" s="1"/>
  <c r="D104" i="25"/>
  <c r="E104" i="25" s="1"/>
  <c r="E182" i="25" s="1"/>
  <c r="E309" i="25" s="1"/>
  <c r="D103" i="25"/>
  <c r="D181" i="25" s="1"/>
  <c r="D308" i="25" s="1"/>
  <c r="D102" i="25"/>
  <c r="D180" i="25" s="1"/>
  <c r="D307" i="25" s="1"/>
  <c r="D101" i="25"/>
  <c r="D100" i="25"/>
  <c r="B97" i="25"/>
  <c r="D96" i="25"/>
  <c r="E96" i="25" s="1"/>
  <c r="F96" i="25" s="1"/>
  <c r="B96" i="25"/>
  <c r="D95" i="25"/>
  <c r="D246" i="25" s="1"/>
  <c r="B95" i="25"/>
  <c r="D94" i="25"/>
  <c r="E94" i="25" s="1"/>
  <c r="B94" i="25"/>
  <c r="D93" i="25"/>
  <c r="D244" i="25" s="1"/>
  <c r="B93" i="25"/>
  <c r="D92" i="25"/>
  <c r="D243" i="25" s="1"/>
  <c r="B92" i="25"/>
  <c r="D91" i="25"/>
  <c r="B91" i="25"/>
  <c r="D90" i="25"/>
  <c r="E90" i="25" s="1"/>
  <c r="E241" i="25" s="1"/>
  <c r="B90" i="25"/>
  <c r="D89" i="25"/>
  <c r="D240" i="25" s="1"/>
  <c r="B89" i="25"/>
  <c r="D88" i="25"/>
  <c r="B88" i="25"/>
  <c r="D87" i="25"/>
  <c r="B87" i="25"/>
  <c r="D86" i="25"/>
  <c r="D237" i="25" s="1"/>
  <c r="B86" i="25"/>
  <c r="D85" i="25"/>
  <c r="E85" i="25" s="1"/>
  <c r="B85" i="25"/>
  <c r="D84" i="25"/>
  <c r="E84" i="25" s="1"/>
  <c r="B84" i="25"/>
  <c r="D83" i="25"/>
  <c r="D234" i="25" s="1"/>
  <c r="B83" i="25"/>
  <c r="D59" i="25"/>
  <c r="E59" i="25" s="1"/>
  <c r="F59" i="25" s="1"/>
  <c r="G59" i="25" s="1"/>
  <c r="H59" i="25" s="1"/>
  <c r="I59" i="25" s="1"/>
  <c r="J59" i="25" s="1"/>
  <c r="K59" i="25" s="1"/>
  <c r="L59" i="25" s="1"/>
  <c r="M59" i="25" s="1"/>
  <c r="N59" i="25" s="1"/>
  <c r="O59" i="25" s="1"/>
  <c r="P59" i="25" s="1"/>
  <c r="Q59" i="25" s="1"/>
  <c r="R59" i="25" s="1"/>
  <c r="S59" i="25" s="1"/>
  <c r="T59" i="25" s="1"/>
  <c r="U59" i="25" s="1"/>
  <c r="V59" i="25" s="1"/>
  <c r="W59" i="25" s="1"/>
  <c r="X59" i="25" s="1"/>
  <c r="Y59" i="25" s="1"/>
  <c r="Z59" i="25" s="1"/>
  <c r="AA59" i="25" s="1"/>
  <c r="AB59" i="25" s="1"/>
  <c r="AC59" i="25" s="1"/>
  <c r="AD59" i="25" s="1"/>
  <c r="AE59" i="25" s="1"/>
  <c r="AF59" i="25" s="1"/>
  <c r="AG59" i="25" s="1"/>
  <c r="AH59" i="25" s="1"/>
  <c r="AI59" i="25" s="1"/>
  <c r="AJ59" i="25" s="1"/>
  <c r="AK59" i="25" s="1"/>
  <c r="AL59" i="25" s="1"/>
  <c r="AM59" i="25" s="1"/>
  <c r="AN59" i="25" s="1"/>
  <c r="AO59" i="25" s="1"/>
  <c r="AP59" i="25" s="1"/>
  <c r="AQ59" i="25" s="1"/>
  <c r="AR59" i="25" s="1"/>
  <c r="D34" i="25"/>
  <c r="D33" i="25"/>
  <c r="D32" i="25"/>
  <c r="D29" i="25"/>
  <c r="B29" i="25"/>
  <c r="D28" i="25"/>
  <c r="B28" i="25"/>
  <c r="D27" i="25"/>
  <c r="B27" i="25"/>
  <c r="D26" i="25"/>
  <c r="B26" i="25"/>
  <c r="F94" i="25" l="1"/>
  <c r="E245" i="25"/>
  <c r="E86" i="25"/>
  <c r="AI736" i="25"/>
  <c r="AI742" i="25" s="1"/>
  <c r="AL770" i="25"/>
  <c r="AL772" i="25" s="1"/>
  <c r="AF804" i="25"/>
  <c r="AF806" i="25" s="1"/>
  <c r="Z825" i="25"/>
  <c r="AO827" i="25"/>
  <c r="D265" i="25"/>
  <c r="I735" i="25"/>
  <c r="AQ736" i="25"/>
  <c r="AN770" i="25"/>
  <c r="AG804" i="25"/>
  <c r="AO822" i="25"/>
  <c r="AA825" i="25"/>
  <c r="AQ827" i="25"/>
  <c r="F104" i="25"/>
  <c r="X529" i="25"/>
  <c r="G530" i="25"/>
  <c r="AF530" i="25"/>
  <c r="U531" i="25"/>
  <c r="AR531" i="25"/>
  <c r="Y550" i="25"/>
  <c r="O567" i="25"/>
  <c r="O975" i="25" s="1"/>
  <c r="AL567" i="25"/>
  <c r="AL579" i="25" s="1"/>
  <c r="AL987" i="25" s="1"/>
  <c r="L735" i="25"/>
  <c r="F753" i="25"/>
  <c r="E787" i="25"/>
  <c r="E795" i="25" s="1"/>
  <c r="AM804" i="25"/>
  <c r="AM811" i="25" s="1"/>
  <c r="T823" i="25"/>
  <c r="AB825" i="25"/>
  <c r="AB829" i="25"/>
  <c r="L830" i="25"/>
  <c r="AK830" i="25"/>
  <c r="O847" i="25"/>
  <c r="AR847" i="25"/>
  <c r="AR854" i="25" s="1"/>
  <c r="X864" i="25"/>
  <c r="X866" i="25" s="1"/>
  <c r="M881" i="25"/>
  <c r="I882" i="25"/>
  <c r="F883" i="25"/>
  <c r="AO883" i="25"/>
  <c r="AP884" i="25"/>
  <c r="AN885" i="25"/>
  <c r="AN886" i="25"/>
  <c r="E202" i="25"/>
  <c r="E898" i="25" s="1"/>
  <c r="AE379" i="25"/>
  <c r="R398" i="25"/>
  <c r="AB415" i="25"/>
  <c r="AP454" i="25"/>
  <c r="AP460" i="25" s="1"/>
  <c r="AD494" i="25"/>
  <c r="D529" i="25"/>
  <c r="Y529" i="25"/>
  <c r="H530" i="25"/>
  <c r="H532" i="25" s="1"/>
  <c r="AL530" i="25"/>
  <c r="AL532" i="25" s="1"/>
  <c r="AL541" i="25" s="1"/>
  <c r="AL559" i="25" s="1"/>
  <c r="V531" i="25"/>
  <c r="F550" i="25"/>
  <c r="AC550" i="25"/>
  <c r="P567" i="25"/>
  <c r="AM567" i="25"/>
  <c r="AN665" i="25"/>
  <c r="AN682" i="25" s="1"/>
  <c r="AN1012" i="25" s="1"/>
  <c r="M735" i="25"/>
  <c r="M753" i="25"/>
  <c r="N787" i="25"/>
  <c r="AP804" i="25"/>
  <c r="AP814" i="25" s="1"/>
  <c r="U823" i="25"/>
  <c r="AH825" i="25"/>
  <c r="D829" i="25"/>
  <c r="AC829" i="25"/>
  <c r="M830" i="25"/>
  <c r="AL830" i="25"/>
  <c r="P847" i="25"/>
  <c r="Y864" i="25"/>
  <c r="O881" i="25"/>
  <c r="K882" i="25"/>
  <c r="H883" i="25"/>
  <c r="D884" i="25"/>
  <c r="E885" i="25"/>
  <c r="G886" i="25"/>
  <c r="AQ886" i="25"/>
  <c r="I821" i="25"/>
  <c r="AL344" i="25"/>
  <c r="N821" i="25"/>
  <c r="S698" i="25"/>
  <c r="AH735" i="25"/>
  <c r="AJ753" i="25"/>
  <c r="AJ764" i="25" s="1"/>
  <c r="AK787" i="25"/>
  <c r="AA821" i="25"/>
  <c r="AM823" i="25"/>
  <c r="U826" i="25"/>
  <c r="I829" i="25"/>
  <c r="AH829" i="25"/>
  <c r="R830" i="25"/>
  <c r="AA833" i="25"/>
  <c r="V847" i="25"/>
  <c r="AJ864" i="25"/>
  <c r="U881" i="25"/>
  <c r="U882" i="25"/>
  <c r="O883" i="25"/>
  <c r="O884" i="25"/>
  <c r="P885" i="25"/>
  <c r="Q886" i="25"/>
  <c r="S887" i="25"/>
  <c r="E417" i="25"/>
  <c r="E943" i="25" s="1"/>
  <c r="Q735" i="25"/>
  <c r="AC823" i="25"/>
  <c r="T753" i="25"/>
  <c r="P826" i="25"/>
  <c r="D832" i="25"/>
  <c r="I550" i="25"/>
  <c r="AO344" i="25"/>
  <c r="Z531" i="25"/>
  <c r="V587" i="25"/>
  <c r="AC698" i="25"/>
  <c r="AC710" i="25" s="1"/>
  <c r="AL753" i="25"/>
  <c r="AL763" i="25" s="1"/>
  <c r="AL787" i="25"/>
  <c r="AC821" i="25"/>
  <c r="K824" i="25"/>
  <c r="AJ826" i="25"/>
  <c r="J829" i="25"/>
  <c r="AJ829" i="25"/>
  <c r="S830" i="25"/>
  <c r="S840" i="25" s="1"/>
  <c r="AB836" i="25"/>
  <c r="W847" i="25"/>
  <c r="D864" i="25"/>
  <c r="D870" i="25" s="1"/>
  <c r="AK864" i="25"/>
  <c r="AK871" i="25" s="1"/>
  <c r="AA881" i="25"/>
  <c r="X882" i="25"/>
  <c r="P883" i="25"/>
  <c r="W884" i="25"/>
  <c r="W885" i="25"/>
  <c r="R886" i="25"/>
  <c r="T887" i="25"/>
  <c r="V822" i="25"/>
  <c r="N679" i="25"/>
  <c r="R753" i="25"/>
  <c r="AF787" i="25"/>
  <c r="AF790" i="25" s="1"/>
  <c r="I826" i="25"/>
  <c r="L417" i="25"/>
  <c r="AC735" i="25"/>
  <c r="AG787" i="25"/>
  <c r="AE823" i="25"/>
  <c r="H861" i="25"/>
  <c r="E418" i="25"/>
  <c r="E944" i="25" s="1"/>
  <c r="G529" i="25"/>
  <c r="AF529" i="25"/>
  <c r="S530" i="25"/>
  <c r="AP530" i="25"/>
  <c r="Y531" i="25"/>
  <c r="AH550" i="25"/>
  <c r="U567" i="25"/>
  <c r="U580" i="25" s="1"/>
  <c r="U988" i="25" s="1"/>
  <c r="AP434" i="25"/>
  <c r="H529" i="25"/>
  <c r="AG529" i="25"/>
  <c r="T530" i="25"/>
  <c r="AQ530" i="25"/>
  <c r="J550" i="25"/>
  <c r="AL550" i="25"/>
  <c r="W567" i="25"/>
  <c r="AI735" i="25"/>
  <c r="S380" i="25"/>
  <c r="S381" i="25" s="1"/>
  <c r="S385" i="25" s="1"/>
  <c r="Z398" i="25"/>
  <c r="Z401" i="25" s="1"/>
  <c r="J433" i="25"/>
  <c r="G454" i="25"/>
  <c r="G462" i="25" s="1"/>
  <c r="J529" i="25"/>
  <c r="AH529" i="25"/>
  <c r="W530" i="25"/>
  <c r="W532" i="25" s="1"/>
  <c r="W538" i="25" s="1"/>
  <c r="W556" i="25" s="1"/>
  <c r="G531" i="25"/>
  <c r="G532" i="25" s="1"/>
  <c r="G535" i="25" s="1"/>
  <c r="G553" i="25" s="1"/>
  <c r="AD531" i="25"/>
  <c r="K550" i="25"/>
  <c r="AO550" i="25"/>
  <c r="AC567" i="25"/>
  <c r="AC581" i="25" s="1"/>
  <c r="AC989" i="25" s="1"/>
  <c r="R625" i="25"/>
  <c r="R631" i="25" s="1"/>
  <c r="R998" i="25" s="1"/>
  <c r="L715" i="25"/>
  <c r="J736" i="25"/>
  <c r="J742" i="25" s="1"/>
  <c r="AM753" i="25"/>
  <c r="AO787" i="25"/>
  <c r="AO821" i="25"/>
  <c r="Q824" i="25"/>
  <c r="AO826" i="25"/>
  <c r="P829" i="25"/>
  <c r="AK829" i="25"/>
  <c r="U830" i="25"/>
  <c r="U843" i="25" s="1"/>
  <c r="AD838" i="25"/>
  <c r="Y847" i="25"/>
  <c r="Y854" i="25" s="1"/>
  <c r="E864" i="25"/>
  <c r="AM864" i="25"/>
  <c r="AC881" i="25"/>
  <c r="Z882" i="25"/>
  <c r="U883" i="25"/>
  <c r="X884" i="25"/>
  <c r="AB885" i="25"/>
  <c r="W886" i="25"/>
  <c r="AH581" i="25"/>
  <c r="AH989" i="25" s="1"/>
  <c r="P649" i="25"/>
  <c r="AD840" i="25"/>
  <c r="H853" i="25"/>
  <c r="D649" i="25"/>
  <c r="D667" i="25" s="1"/>
  <c r="D684" i="25" s="1"/>
  <c r="D1014" i="25" s="1"/>
  <c r="AF852" i="25"/>
  <c r="AA649" i="25"/>
  <c r="AA651" i="25" s="1"/>
  <c r="AB843" i="25"/>
  <c r="AE853" i="25"/>
  <c r="O649" i="25"/>
  <c r="AB649" i="25"/>
  <c r="AB667" i="25" s="1"/>
  <c r="AB684" i="25" s="1"/>
  <c r="AB1014" i="25" s="1"/>
  <c r="AD843" i="25"/>
  <c r="T400" i="25"/>
  <c r="T406" i="25"/>
  <c r="E421" i="25"/>
  <c r="E947" i="25" s="1"/>
  <c r="K571" i="25"/>
  <c r="K979" i="25" s="1"/>
  <c r="Y649" i="25"/>
  <c r="Y667" i="25" s="1"/>
  <c r="Y684" i="25" s="1"/>
  <c r="Y1014" i="25" s="1"/>
  <c r="AB833" i="25"/>
  <c r="AF857" i="25"/>
  <c r="AC877" i="25"/>
  <c r="AL580" i="25"/>
  <c r="AL988" i="25" s="1"/>
  <c r="AG859" i="25"/>
  <c r="X870" i="25"/>
  <c r="AI580" i="25"/>
  <c r="AI988" i="25" s="1"/>
  <c r="J665" i="25"/>
  <c r="J682" i="25" s="1"/>
  <c r="J1012" i="25" s="1"/>
  <c r="AE860" i="25"/>
  <c r="M665" i="25"/>
  <c r="M682" i="25" s="1"/>
  <c r="M1012" i="25" s="1"/>
  <c r="AF837" i="25"/>
  <c r="H849" i="25"/>
  <c r="U409" i="25"/>
  <c r="U406" i="25"/>
  <c r="U403" i="25"/>
  <c r="AF649" i="25"/>
  <c r="AF665" i="25"/>
  <c r="AF682" i="25" s="1"/>
  <c r="AF1012" i="25" s="1"/>
  <c r="U649" i="25"/>
  <c r="U665" i="25"/>
  <c r="U682" i="25" s="1"/>
  <c r="U1012" i="25" s="1"/>
  <c r="AG665" i="25"/>
  <c r="AG682" i="25" s="1"/>
  <c r="AG1012" i="25" s="1"/>
  <c r="AH665" i="25"/>
  <c r="AH682" i="25" s="1"/>
  <c r="AH1012" i="25" s="1"/>
  <c r="U569" i="25"/>
  <c r="U977" i="25" s="1"/>
  <c r="U573" i="25"/>
  <c r="U981" i="25" s="1"/>
  <c r="W649" i="25"/>
  <c r="W665" i="25"/>
  <c r="W682" i="25" s="1"/>
  <c r="W1012" i="25" s="1"/>
  <c r="AI665" i="25"/>
  <c r="AI682" i="25" s="1"/>
  <c r="AI1012" i="25" s="1"/>
  <c r="AI649" i="25"/>
  <c r="W580" i="25"/>
  <c r="W988" i="25" s="1"/>
  <c r="W574" i="25"/>
  <c r="W982" i="25" s="1"/>
  <c r="U571" i="25"/>
  <c r="U979" i="25" s="1"/>
  <c r="O876" i="25"/>
  <c r="O871" i="25"/>
  <c r="AR387" i="25"/>
  <c r="AR384" i="25"/>
  <c r="AC580" i="25"/>
  <c r="AC988" i="25" s="1"/>
  <c r="AC573" i="25"/>
  <c r="AC981" i="25" s="1"/>
  <c r="L843" i="25"/>
  <c r="AO834" i="25"/>
  <c r="AO840" i="25"/>
  <c r="T653" i="25"/>
  <c r="T671" i="25" s="1"/>
  <c r="T688" i="25" s="1"/>
  <c r="T1018" i="25" s="1"/>
  <c r="O843" i="25"/>
  <c r="U852" i="25"/>
  <c r="U856" i="25"/>
  <c r="AG578" i="25"/>
  <c r="AG986" i="25" s="1"/>
  <c r="AH578" i="25"/>
  <c r="AH986" i="25" s="1"/>
  <c r="AI578" i="25"/>
  <c r="AI986" i="25" s="1"/>
  <c r="AP532" i="25"/>
  <c r="V873" i="25"/>
  <c r="AG573" i="25"/>
  <c r="AG981" i="25" s="1"/>
  <c r="AM649" i="25"/>
  <c r="X874" i="25"/>
  <c r="K580" i="25"/>
  <c r="K988" i="25" s="1"/>
  <c r="AF743" i="25"/>
  <c r="AB834" i="25"/>
  <c r="AM532" i="25"/>
  <c r="AM537" i="25" s="1"/>
  <c r="AM555" i="25" s="1"/>
  <c r="AC665" i="25"/>
  <c r="AC682" i="25" s="1"/>
  <c r="AC1012" i="25" s="1"/>
  <c r="AD834" i="25"/>
  <c r="AB841" i="25"/>
  <c r="AL782" i="25"/>
  <c r="E235" i="25"/>
  <c r="F84" i="25"/>
  <c r="F235" i="25" s="1"/>
  <c r="F649" i="25"/>
  <c r="F651" i="25" s="1"/>
  <c r="F665" i="25"/>
  <c r="F682" i="25" s="1"/>
  <c r="F1012" i="25" s="1"/>
  <c r="E107" i="25"/>
  <c r="F107" i="25" s="1"/>
  <c r="G461" i="25"/>
  <c r="AC853" i="25"/>
  <c r="AC849" i="25"/>
  <c r="AC858" i="25"/>
  <c r="AC860" i="25"/>
  <c r="AC851" i="25"/>
  <c r="AC859" i="25"/>
  <c r="AC855" i="25"/>
  <c r="J667" i="25"/>
  <c r="J684" i="25" s="1"/>
  <c r="J1014" i="25" s="1"/>
  <c r="J651" i="25"/>
  <c r="O651" i="25"/>
  <c r="O667" i="25"/>
  <c r="O684" i="25" s="1"/>
  <c r="O1014" i="25" s="1"/>
  <c r="D853" i="25"/>
  <c r="D851" i="25"/>
  <c r="D854" i="25"/>
  <c r="D861" i="25"/>
  <c r="D859" i="25"/>
  <c r="D856" i="25"/>
  <c r="D860" i="25"/>
  <c r="D852" i="25"/>
  <c r="D858" i="25"/>
  <c r="D849" i="25"/>
  <c r="AC572" i="25"/>
  <c r="AC980" i="25" s="1"/>
  <c r="AC579" i="25"/>
  <c r="AC987" i="25" s="1"/>
  <c r="AC570" i="25"/>
  <c r="AC978" i="25" s="1"/>
  <c r="AC577" i="25"/>
  <c r="AC985" i="25" s="1"/>
  <c r="AC575" i="25"/>
  <c r="AC983" i="25" s="1"/>
  <c r="AC576" i="25"/>
  <c r="AC984" i="25" s="1"/>
  <c r="AC569" i="25"/>
  <c r="AC977" i="25" s="1"/>
  <c r="M585" i="25"/>
  <c r="AF607" i="25"/>
  <c r="U839" i="25"/>
  <c r="O499" i="25"/>
  <c r="O498" i="25"/>
  <c r="O500" i="25"/>
  <c r="AD581" i="25"/>
  <c r="AD989" i="25" s="1"/>
  <c r="AD571" i="25"/>
  <c r="AD979" i="25" s="1"/>
  <c r="AD577" i="25"/>
  <c r="AD985" i="25" s="1"/>
  <c r="AD572" i="25"/>
  <c r="AD980" i="25" s="1"/>
  <c r="AD576" i="25"/>
  <c r="AD984" i="25" s="1"/>
  <c r="AD579" i="25"/>
  <c r="AD987" i="25" s="1"/>
  <c r="AD570" i="25"/>
  <c r="AD978" i="25" s="1"/>
  <c r="AD569" i="25"/>
  <c r="AD977" i="25" s="1"/>
  <c r="T586" i="25"/>
  <c r="AQ749" i="25"/>
  <c r="L395" i="25"/>
  <c r="L391" i="25"/>
  <c r="L388" i="25"/>
  <c r="L387" i="25"/>
  <c r="R649" i="25"/>
  <c r="R665" i="25"/>
  <c r="R682" i="25" s="1"/>
  <c r="R1012" i="25" s="1"/>
  <c r="M625" i="25"/>
  <c r="M629" i="25" s="1"/>
  <c r="M996" i="25" s="1"/>
  <c r="U608" i="25"/>
  <c r="W607" i="25"/>
  <c r="X588" i="25"/>
  <c r="AB587" i="25"/>
  <c r="AH586" i="25"/>
  <c r="AM585" i="25"/>
  <c r="L625" i="25"/>
  <c r="L632" i="25" s="1"/>
  <c r="L999" i="25" s="1"/>
  <c r="P608" i="25"/>
  <c r="T607" i="25"/>
  <c r="W588" i="25"/>
  <c r="AA587" i="25"/>
  <c r="AE586" i="25"/>
  <c r="AL585" i="25"/>
  <c r="AM625" i="25"/>
  <c r="AM638" i="25" s="1"/>
  <c r="AM1005" i="25" s="1"/>
  <c r="AR608" i="25"/>
  <c r="F608" i="25"/>
  <c r="K607" i="25"/>
  <c r="H588" i="25"/>
  <c r="N587" i="25"/>
  <c r="O586" i="25"/>
  <c r="X585" i="25"/>
  <c r="AP625" i="25"/>
  <c r="AP629" i="25" s="1"/>
  <c r="AP996" i="25" s="1"/>
  <c r="AF608" i="25"/>
  <c r="AE607" i="25"/>
  <c r="J588" i="25"/>
  <c r="AP586" i="25"/>
  <c r="AN585" i="25"/>
  <c r="Z625" i="25"/>
  <c r="Y625" i="25"/>
  <c r="Y638" i="25" s="1"/>
  <c r="Y1005" i="25" s="1"/>
  <c r="AP587" i="25"/>
  <c r="AD586" i="25"/>
  <c r="AG625" i="25"/>
  <c r="AG633" i="25" s="1"/>
  <c r="AG1000" i="25" s="1"/>
  <c r="AD608" i="25"/>
  <c r="S607" i="25"/>
  <c r="E588" i="25"/>
  <c r="AM586" i="25"/>
  <c r="AB585" i="25"/>
  <c r="AR587" i="25"/>
  <c r="Z608" i="25"/>
  <c r="L607" i="25"/>
  <c r="AQ587" i="25"/>
  <c r="Y585" i="25"/>
  <c r="O608" i="25"/>
  <c r="AA625" i="25"/>
  <c r="AA608" i="25"/>
  <c r="P607" i="25"/>
  <c r="AL586" i="25"/>
  <c r="Z585" i="25"/>
  <c r="AI586" i="25"/>
  <c r="AM588" i="25"/>
  <c r="W585" i="25"/>
  <c r="AN608" i="25"/>
  <c r="Y588" i="25"/>
  <c r="N586" i="25"/>
  <c r="AD587" i="25"/>
  <c r="AP585" i="25"/>
  <c r="K608" i="25"/>
  <c r="Q588" i="25"/>
  <c r="M586" i="25"/>
  <c r="AR585" i="25"/>
  <c r="G608" i="25"/>
  <c r="P588" i="25"/>
  <c r="F586" i="25"/>
  <c r="E608" i="25"/>
  <c r="AG587" i="25"/>
  <c r="AL607" i="25"/>
  <c r="AB588" i="25"/>
  <c r="G649" i="25"/>
  <c r="G665" i="25"/>
  <c r="G682" i="25" s="1"/>
  <c r="G1012" i="25" s="1"/>
  <c r="AQ625" i="25"/>
  <c r="AQ632" i="25" s="1"/>
  <c r="AQ999" i="25" s="1"/>
  <c r="E89" i="25"/>
  <c r="K585" i="25"/>
  <c r="AC854" i="25"/>
  <c r="L585" i="25"/>
  <c r="AL588" i="25"/>
  <c r="X586" i="25"/>
  <c r="AA344" i="25"/>
  <c r="AR344" i="25"/>
  <c r="O344" i="25"/>
  <c r="T344" i="25"/>
  <c r="H344" i="25"/>
  <c r="R344" i="25"/>
  <c r="Q344" i="25"/>
  <c r="K344" i="25"/>
  <c r="AC344" i="25"/>
  <c r="AB344" i="25"/>
  <c r="G344" i="25"/>
  <c r="AR393" i="25"/>
  <c r="H587" i="25"/>
  <c r="AO608" i="25"/>
  <c r="M679" i="25"/>
  <c r="M1009" i="25" s="1"/>
  <c r="AQ679" i="25"/>
  <c r="AQ1009" i="25" s="1"/>
  <c r="K662" i="25"/>
  <c r="AM643" i="25"/>
  <c r="J662" i="25"/>
  <c r="AL643" i="25"/>
  <c r="P661" i="25"/>
  <c r="K643" i="25"/>
  <c r="N662" i="25"/>
  <c r="T644" i="25"/>
  <c r="T646" i="25" s="1"/>
  <c r="T664" i="25" s="1"/>
  <c r="AF679" i="25"/>
  <c r="AF1009" i="25" s="1"/>
  <c r="J661" i="25"/>
  <c r="X643" i="25"/>
  <c r="AK661" i="25"/>
  <c r="S644" i="25"/>
  <c r="S646" i="25" s="1"/>
  <c r="S664" i="25" s="1"/>
  <c r="AR679" i="25"/>
  <c r="AR1009" i="25" s="1"/>
  <c r="V661" i="25"/>
  <c r="Q644" i="25"/>
  <c r="Q646" i="25" s="1"/>
  <c r="AJ661" i="25"/>
  <c r="R644" i="25"/>
  <c r="R646" i="25" s="1"/>
  <c r="O679" i="25"/>
  <c r="O1009" i="25" s="1"/>
  <c r="R662" i="25"/>
  <c r="W643" i="25"/>
  <c r="AG662" i="25"/>
  <c r="AP644" i="25"/>
  <c r="AP646" i="25" s="1"/>
  <c r="AP648" i="25" s="1"/>
  <c r="AE679" i="25"/>
  <c r="AF662" i="25"/>
  <c r="AH644" i="25"/>
  <c r="AH646" i="25" s="1"/>
  <c r="AH648" i="25" s="1"/>
  <c r="E815" i="25"/>
  <c r="E807" i="25"/>
  <c r="E105" i="25"/>
  <c r="E125" i="25"/>
  <c r="E204" i="25" s="1"/>
  <c r="E900" i="25" s="1"/>
  <c r="AG344" i="25"/>
  <c r="J410" i="25"/>
  <c r="J406" i="25"/>
  <c r="M587" i="25"/>
  <c r="F625" i="25"/>
  <c r="F635" i="25" s="1"/>
  <c r="F1002" i="25" s="1"/>
  <c r="N643" i="25"/>
  <c r="U840" i="25"/>
  <c r="AC856" i="25"/>
  <c r="E92" i="25"/>
  <c r="G126" i="25"/>
  <c r="F205" i="25"/>
  <c r="F901" i="25" s="1"/>
  <c r="D235" i="25"/>
  <c r="AH344" i="25"/>
  <c r="AA423" i="25"/>
  <c r="AA949" i="25" s="1"/>
  <c r="AA420" i="25"/>
  <c r="AA946" i="25" s="1"/>
  <c r="AA426" i="25"/>
  <c r="AA952" i="25" s="1"/>
  <c r="AF499" i="25"/>
  <c r="AF500" i="25"/>
  <c r="AF498" i="25"/>
  <c r="P587" i="25"/>
  <c r="G625" i="25"/>
  <c r="G633" i="25" s="1"/>
  <c r="G1000" i="25" s="1"/>
  <c r="AD809" i="25"/>
  <c r="AD810" i="25"/>
  <c r="D198" i="25"/>
  <c r="D894" i="25" s="1"/>
  <c r="E119" i="25"/>
  <c r="P581" i="25"/>
  <c r="P989" i="25" s="1"/>
  <c r="R635" i="25"/>
  <c r="R1002" i="25" s="1"/>
  <c r="AD649" i="25"/>
  <c r="AD651" i="25" s="1"/>
  <c r="AD665" i="25"/>
  <c r="AD682" i="25" s="1"/>
  <c r="AD1012" i="25" s="1"/>
  <c r="AI843" i="25"/>
  <c r="AI842" i="25"/>
  <c r="AI839" i="25"/>
  <c r="AI841" i="25"/>
  <c r="AI840" i="25"/>
  <c r="AI844" i="25"/>
  <c r="AI837" i="25"/>
  <c r="AI835" i="25"/>
  <c r="AI832" i="25"/>
  <c r="AI836" i="25"/>
  <c r="AI834" i="25"/>
  <c r="AI833" i="25"/>
  <c r="D97" i="25"/>
  <c r="D208" i="25"/>
  <c r="D904" i="25" s="1"/>
  <c r="E129" i="25"/>
  <c r="R385" i="25"/>
  <c r="Q577" i="25"/>
  <c r="Q985" i="25" s="1"/>
  <c r="Q574" i="25"/>
  <c r="Q982" i="25" s="1"/>
  <c r="Q572" i="25"/>
  <c r="Q980" i="25" s="1"/>
  <c r="X625" i="25"/>
  <c r="X639" i="25" s="1"/>
  <c r="X1006" i="25" s="1"/>
  <c r="W860" i="25"/>
  <c r="W853" i="25"/>
  <c r="E93" i="25"/>
  <c r="F93" i="25" s="1"/>
  <c r="AL421" i="25"/>
  <c r="AL947" i="25" s="1"/>
  <c r="AL420" i="25"/>
  <c r="AL946" i="25" s="1"/>
  <c r="AL419" i="25"/>
  <c r="AL945" i="25" s="1"/>
  <c r="AL427" i="25"/>
  <c r="AL953" i="25" s="1"/>
  <c r="AL418" i="25"/>
  <c r="AL944" i="25" s="1"/>
  <c r="AL425" i="25"/>
  <c r="AL951" i="25" s="1"/>
  <c r="AL426" i="25"/>
  <c r="AL952" i="25" s="1"/>
  <c r="L386" i="25"/>
  <c r="Y577" i="25"/>
  <c r="Y985" i="25" s="1"/>
  <c r="Y576" i="25"/>
  <c r="Y984" i="25" s="1"/>
  <c r="Y581" i="25"/>
  <c r="Y989" i="25" s="1"/>
  <c r="R574" i="25"/>
  <c r="R982" i="25" s="1"/>
  <c r="R579" i="25"/>
  <c r="R987" i="25" s="1"/>
  <c r="R581" i="25"/>
  <c r="R989" i="25" s="1"/>
  <c r="R580" i="25"/>
  <c r="R988" i="25" s="1"/>
  <c r="R577" i="25"/>
  <c r="R985" i="25" s="1"/>
  <c r="R572" i="25"/>
  <c r="R980" i="25" s="1"/>
  <c r="R975" i="25"/>
  <c r="H585" i="25"/>
  <c r="AJ588" i="25"/>
  <c r="W384" i="25"/>
  <c r="W383" i="25"/>
  <c r="W391" i="25"/>
  <c r="R575" i="25"/>
  <c r="R983" i="25" s="1"/>
  <c r="AK588" i="25"/>
  <c r="Q500" i="25"/>
  <c r="Q498" i="25"/>
  <c r="AH607" i="25"/>
  <c r="E88" i="25"/>
  <c r="D239" i="25"/>
  <c r="E118" i="25"/>
  <c r="D197" i="25"/>
  <c r="D893" i="25" s="1"/>
  <c r="I479" i="25"/>
  <c r="I480" i="25"/>
  <c r="AH498" i="25"/>
  <c r="AH499" i="25"/>
  <c r="U587" i="25"/>
  <c r="K625" i="25"/>
  <c r="K632" i="25" s="1"/>
  <c r="K999" i="25" s="1"/>
  <c r="R755" i="25"/>
  <c r="R756" i="25"/>
  <c r="U860" i="25"/>
  <c r="U853" i="25"/>
  <c r="U850" i="25"/>
  <c r="U855" i="25"/>
  <c r="E877" i="25"/>
  <c r="T519" i="25"/>
  <c r="T966" i="25" s="1"/>
  <c r="T522" i="25"/>
  <c r="T969" i="25" s="1"/>
  <c r="T516" i="25"/>
  <c r="T963" i="25" s="1"/>
  <c r="T517" i="25"/>
  <c r="T964" i="25" s="1"/>
  <c r="X532" i="25"/>
  <c r="X540" i="25" s="1"/>
  <c r="X558" i="25" s="1"/>
  <c r="J575" i="25"/>
  <c r="J983" i="25" s="1"/>
  <c r="J576" i="25"/>
  <c r="J984" i="25" s="1"/>
  <c r="AH569" i="25"/>
  <c r="AH977" i="25" s="1"/>
  <c r="AH580" i="25"/>
  <c r="AH988" i="25" s="1"/>
  <c r="AH575" i="25"/>
  <c r="AH983" i="25" s="1"/>
  <c r="AH573" i="25"/>
  <c r="AH981" i="25" s="1"/>
  <c r="AH571" i="25"/>
  <c r="AH979" i="25" s="1"/>
  <c r="AH572" i="25"/>
  <c r="AH980" i="25" s="1"/>
  <c r="O841" i="25"/>
  <c r="O837" i="25"/>
  <c r="O834" i="25"/>
  <c r="O836" i="25"/>
  <c r="O838" i="25"/>
  <c r="O840" i="25"/>
  <c r="O844" i="25"/>
  <c r="AO838" i="25"/>
  <c r="AO842" i="25"/>
  <c r="AO843" i="25"/>
  <c r="AO835" i="25"/>
  <c r="AO833" i="25"/>
  <c r="AO836" i="25"/>
  <c r="AO839" i="25"/>
  <c r="L873" i="25"/>
  <c r="L872" i="25"/>
  <c r="L866" i="25"/>
  <c r="AP387" i="25"/>
  <c r="T407" i="25"/>
  <c r="T404" i="25"/>
  <c r="G494" i="25"/>
  <c r="G499" i="25" s="1"/>
  <c r="AO494" i="25"/>
  <c r="Y532" i="25"/>
  <c r="Y534" i="25" s="1"/>
  <c r="K578" i="25"/>
  <c r="K986" i="25" s="1"/>
  <c r="K573" i="25"/>
  <c r="K981" i="25" s="1"/>
  <c r="AI569" i="25"/>
  <c r="AI977" i="25" s="1"/>
  <c r="AI581" i="25"/>
  <c r="AI989" i="25" s="1"/>
  <c r="AI575" i="25"/>
  <c r="AI983" i="25" s="1"/>
  <c r="AI571" i="25"/>
  <c r="AI979" i="25" s="1"/>
  <c r="AI574" i="25"/>
  <c r="AI982" i="25" s="1"/>
  <c r="AI573" i="25"/>
  <c r="AI981" i="25" s="1"/>
  <c r="M772" i="25"/>
  <c r="M775" i="25"/>
  <c r="O874" i="25"/>
  <c r="O877" i="25"/>
  <c r="O870" i="25"/>
  <c r="O872" i="25"/>
  <c r="O878" i="25"/>
  <c r="S402" i="25"/>
  <c r="S405" i="25"/>
  <c r="S404" i="25"/>
  <c r="S410" i="25"/>
  <c r="U407" i="25"/>
  <c r="U404" i="25"/>
  <c r="U411" i="25"/>
  <c r="U412" i="25"/>
  <c r="E425" i="25"/>
  <c r="E951" i="25" s="1"/>
  <c r="E423" i="25"/>
  <c r="E949" i="25" s="1"/>
  <c r="E420" i="25"/>
  <c r="E946" i="25" s="1"/>
  <c r="J581" i="25"/>
  <c r="J989" i="25" s="1"/>
  <c r="O773" i="25"/>
  <c r="O776" i="25"/>
  <c r="R835" i="25"/>
  <c r="R842" i="25"/>
  <c r="R838" i="25"/>
  <c r="AO841" i="25"/>
  <c r="AM876" i="25"/>
  <c r="AM874" i="25"/>
  <c r="M844" i="25"/>
  <c r="J868" i="25"/>
  <c r="J866" i="25"/>
  <c r="J872" i="25"/>
  <c r="J871" i="25"/>
  <c r="J875" i="25"/>
  <c r="J876" i="25"/>
  <c r="J877" i="25"/>
  <c r="J867" i="25"/>
  <c r="AR877" i="25"/>
  <c r="AR874" i="25"/>
  <c r="AR866" i="25"/>
  <c r="F86" i="25"/>
  <c r="E237" i="25"/>
  <c r="AR494" i="25"/>
  <c r="AB494" i="25"/>
  <c r="L494" i="25"/>
  <c r="AQ494" i="25"/>
  <c r="AA494" i="25"/>
  <c r="K494" i="25"/>
  <c r="AM494" i="25"/>
  <c r="AM498" i="25" s="1"/>
  <c r="T494" i="25"/>
  <c r="T500" i="25" s="1"/>
  <c r="D494" i="25"/>
  <c r="AC494" i="25"/>
  <c r="E494" i="25"/>
  <c r="X494" i="25"/>
  <c r="AP494" i="25"/>
  <c r="S494" i="25"/>
  <c r="S500" i="25" s="1"/>
  <c r="Z494" i="25"/>
  <c r="Y494" i="25"/>
  <c r="E154" i="25"/>
  <c r="D257" i="25"/>
  <c r="N494" i="25"/>
  <c r="N499" i="25" s="1"/>
  <c r="AL571" i="25"/>
  <c r="AL979" i="25" s="1"/>
  <c r="AL577" i="25"/>
  <c r="AL985" i="25" s="1"/>
  <c r="AL572" i="25"/>
  <c r="AL980" i="25" s="1"/>
  <c r="AL573" i="25"/>
  <c r="AL981" i="25" s="1"/>
  <c r="AL575" i="25"/>
  <c r="AL983" i="25" s="1"/>
  <c r="J571" i="25"/>
  <c r="J979" i="25" s="1"/>
  <c r="AH579" i="25"/>
  <c r="AH987" i="25" s="1"/>
  <c r="Q667" i="25"/>
  <c r="Q684" i="25" s="1"/>
  <c r="Q1014" i="25" s="1"/>
  <c r="Q651" i="25"/>
  <c r="Q653" i="25" s="1"/>
  <c r="F762" i="25"/>
  <c r="F758" i="25"/>
  <c r="S844" i="25"/>
  <c r="S832" i="25"/>
  <c r="O832" i="25"/>
  <c r="S860" i="25"/>
  <c r="S856" i="25"/>
  <c r="S855" i="25"/>
  <c r="S853" i="25"/>
  <c r="S861" i="25"/>
  <c r="S854" i="25"/>
  <c r="J870" i="25"/>
  <c r="AR873" i="25"/>
  <c r="F858" i="25"/>
  <c r="F854" i="25"/>
  <c r="AK398" i="25"/>
  <c r="AK408" i="25" s="1"/>
  <c r="K649" i="25"/>
  <c r="W697" i="25"/>
  <c r="N716" i="25"/>
  <c r="J741" i="25"/>
  <c r="D838" i="25"/>
  <c r="D833" i="25"/>
  <c r="D835" i="25"/>
  <c r="D839" i="25"/>
  <c r="H855" i="25"/>
  <c r="H857" i="25"/>
  <c r="H860" i="25"/>
  <c r="H852" i="25"/>
  <c r="H850" i="25"/>
  <c r="H851" i="25"/>
  <c r="AG855" i="25"/>
  <c r="AG852" i="25"/>
  <c r="AG858" i="25"/>
  <c r="AN975" i="25"/>
  <c r="AD975" i="25"/>
  <c r="D1121" i="25"/>
  <c r="D1123" i="25"/>
  <c r="F90" i="25"/>
  <c r="G90" i="25" s="1"/>
  <c r="G379" i="25"/>
  <c r="AF380" i="25"/>
  <c r="AF381" i="25" s="1"/>
  <c r="AF387" i="25" s="1"/>
  <c r="L697" i="25"/>
  <c r="AK715" i="25"/>
  <c r="AB839" i="25"/>
  <c r="AB844" i="25"/>
  <c r="AB840" i="25"/>
  <c r="G854" i="25"/>
  <c r="G861" i="25"/>
  <c r="G860" i="25"/>
  <c r="X872" i="25"/>
  <c r="X877" i="25"/>
  <c r="E110" i="25"/>
  <c r="E188" i="25" s="1"/>
  <c r="E315" i="25" s="1"/>
  <c r="F159" i="25"/>
  <c r="F262" i="25" s="1"/>
  <c r="H379" i="25"/>
  <c r="AO379" i="25"/>
  <c r="AG380" i="25"/>
  <c r="AG381" i="25" s="1"/>
  <c r="AG387" i="25" s="1"/>
  <c r="E398" i="25"/>
  <c r="AL398" i="25"/>
  <c r="AI415" i="25"/>
  <c r="AI417" i="25" s="1"/>
  <c r="N511" i="25"/>
  <c r="AG511" i="25"/>
  <c r="AG520" i="25" s="1"/>
  <c r="AG967" i="25" s="1"/>
  <c r="Y477" i="25"/>
  <c r="AO454" i="25"/>
  <c r="AO460" i="25" s="1"/>
  <c r="AG434" i="25"/>
  <c r="AA433" i="25"/>
  <c r="AF511" i="25"/>
  <c r="X477" i="25"/>
  <c r="AH454" i="25"/>
  <c r="AH462" i="25" s="1"/>
  <c r="AF434" i="25"/>
  <c r="W433" i="25"/>
  <c r="E511" i="25"/>
  <c r="E516" i="25" s="1"/>
  <c r="E963" i="25" s="1"/>
  <c r="F477" i="25"/>
  <c r="F480" i="25" s="1"/>
  <c r="L454" i="25"/>
  <c r="L458" i="25" s="1"/>
  <c r="N434" i="25"/>
  <c r="I433" i="25"/>
  <c r="U434" i="25"/>
  <c r="R529" i="25"/>
  <c r="AI529" i="25"/>
  <c r="N530" i="25"/>
  <c r="AI530" i="25"/>
  <c r="K531" i="25"/>
  <c r="K532" i="25" s="1"/>
  <c r="AE531" i="25"/>
  <c r="N550" i="25"/>
  <c r="AI550" i="25"/>
  <c r="D567" i="25"/>
  <c r="D578" i="25" s="1"/>
  <c r="D986" i="25" s="1"/>
  <c r="X567" i="25"/>
  <c r="X975" i="25" s="1"/>
  <c r="G123" i="25"/>
  <c r="F202" i="25"/>
  <c r="F898" i="25" s="1"/>
  <c r="D187" i="25"/>
  <c r="D314" i="25" s="1"/>
  <c r="D262" i="25"/>
  <c r="M379" i="25"/>
  <c r="AP379" i="25"/>
  <c r="AK380" i="25"/>
  <c r="AK381" i="25" s="1"/>
  <c r="AK386" i="25" s="1"/>
  <c r="G398" i="25"/>
  <c r="AO398" i="25"/>
  <c r="E433" i="25"/>
  <c r="AA434" i="25"/>
  <c r="S529" i="25"/>
  <c r="AJ529" i="25"/>
  <c r="O530" i="25"/>
  <c r="O532" i="25" s="1"/>
  <c r="O540" i="25" s="1"/>
  <c r="O558" i="25" s="1"/>
  <c r="AJ530" i="25"/>
  <c r="AJ532" i="25" s="1"/>
  <c r="L531" i="25"/>
  <c r="AF531" i="25"/>
  <c r="Q550" i="25"/>
  <c r="AJ550" i="25"/>
  <c r="E567" i="25"/>
  <c r="E569" i="25" s="1"/>
  <c r="X665" i="25"/>
  <c r="X682" i="25" s="1"/>
  <c r="X1012" i="25" s="1"/>
  <c r="X649" i="25"/>
  <c r="AJ649" i="25"/>
  <c r="AJ665" i="25"/>
  <c r="AJ682" i="25" s="1"/>
  <c r="AJ1012" i="25" s="1"/>
  <c r="L649" i="25"/>
  <c r="L667" i="25" s="1"/>
  <c r="L684" i="25" s="1"/>
  <c r="L1014" i="25" s="1"/>
  <c r="V665" i="25"/>
  <c r="V682" i="25" s="1"/>
  <c r="V1012" i="25" s="1"/>
  <c r="AO697" i="25"/>
  <c r="A1143" i="25"/>
  <c r="AP887" i="25"/>
  <c r="Z887" i="25"/>
  <c r="L887" i="25"/>
  <c r="AM886" i="25"/>
  <c r="Y886" i="25"/>
  <c r="K886" i="25"/>
  <c r="AJ885" i="25"/>
  <c r="V885" i="25"/>
  <c r="H885" i="25"/>
  <c r="AI884" i="25"/>
  <c r="U884" i="25"/>
  <c r="E884" i="25"/>
  <c r="AF883" i="25"/>
  <c r="R883" i="25"/>
  <c r="D883" i="25"/>
  <c r="AE882" i="25"/>
  <c r="O882" i="25"/>
  <c r="AP881" i="25"/>
  <c r="AB881" i="25"/>
  <c r="N881" i="25"/>
  <c r="AF864" i="25"/>
  <c r="AF877" i="25" s="1"/>
  <c r="P864" i="25"/>
  <c r="P871" i="25" s="1"/>
  <c r="AN847" i="25"/>
  <c r="AN858" i="25" s="1"/>
  <c r="AA847" i="25"/>
  <c r="M847" i="25"/>
  <c r="AG830" i="25"/>
  <c r="AG832" i="25" s="1"/>
  <c r="T830" i="25"/>
  <c r="AK887" i="25"/>
  <c r="V887" i="25"/>
  <c r="G887" i="25"/>
  <c r="AE886" i="25"/>
  <c r="P886" i="25"/>
  <c r="AP885" i="25"/>
  <c r="Y885" i="25"/>
  <c r="J885" i="25"/>
  <c r="AJ884" i="25"/>
  <c r="R884" i="25"/>
  <c r="AR883" i="25"/>
  <c r="AC883" i="25"/>
  <c r="N883" i="25"/>
  <c r="AL882" i="25"/>
  <c r="W882" i="25"/>
  <c r="H882" i="25"/>
  <c r="AF881" i="25"/>
  <c r="Q881" i="25"/>
  <c r="AB864" i="25"/>
  <c r="AB873" i="25" s="1"/>
  <c r="M864" i="25"/>
  <c r="M869" i="25" s="1"/>
  <c r="AP847" i="25"/>
  <c r="AP861" i="25" s="1"/>
  <c r="AB847" i="25"/>
  <c r="AB859" i="25" s="1"/>
  <c r="L847" i="25"/>
  <c r="L858" i="25" s="1"/>
  <c r="AM830" i="25"/>
  <c r="AM835" i="25" s="1"/>
  <c r="Y830" i="25"/>
  <c r="Y833" i="25" s="1"/>
  <c r="K830" i="25"/>
  <c r="AL829" i="25"/>
  <c r="Y829" i="25"/>
  <c r="L829" i="25"/>
  <c r="AJ887" i="25"/>
  <c r="U887" i="25"/>
  <c r="F887" i="25"/>
  <c r="AD886" i="25"/>
  <c r="O886" i="25"/>
  <c r="AO885" i="25"/>
  <c r="X885" i="25"/>
  <c r="I885" i="25"/>
  <c r="AH884" i="25"/>
  <c r="Q884" i="25"/>
  <c r="AQ883" i="25"/>
  <c r="AB883" i="25"/>
  <c r="K883" i="25"/>
  <c r="AK882" i="25"/>
  <c r="V882" i="25"/>
  <c r="G882" i="25"/>
  <c r="AE881" i="25"/>
  <c r="P881" i="25"/>
  <c r="AF887" i="25"/>
  <c r="O887" i="25"/>
  <c r="AO886" i="25"/>
  <c r="Z886" i="25"/>
  <c r="H886" i="25"/>
  <c r="AH885" i="25"/>
  <c r="S885" i="25"/>
  <c r="D885" i="25"/>
  <c r="AB884" i="25"/>
  <c r="M884" i="25"/>
  <c r="AM883" i="25"/>
  <c r="V883" i="25"/>
  <c r="G883" i="25"/>
  <c r="AG882" i="25"/>
  <c r="P882" i="25"/>
  <c r="AO881" i="25"/>
  <c r="Z881" i="25"/>
  <c r="I881" i="25"/>
  <c r="AL864" i="25"/>
  <c r="AL878" i="25" s="1"/>
  <c r="W864" i="25"/>
  <c r="W869" i="25" s="1"/>
  <c r="H864" i="25"/>
  <c r="AI847" i="25"/>
  <c r="AI856" i="25" s="1"/>
  <c r="AD887" i="25"/>
  <c r="I887" i="25"/>
  <c r="AB886" i="25"/>
  <c r="F886" i="25"/>
  <c r="AC885" i="25"/>
  <c r="F885" i="25"/>
  <c r="Z884" i="25"/>
  <c r="F884" i="25"/>
  <c r="Z883" i="25"/>
  <c r="E883" i="25"/>
  <c r="Y882" i="25"/>
  <c r="AR881" i="25"/>
  <c r="X881" i="25"/>
  <c r="D881" i="25"/>
  <c r="AH864" i="25"/>
  <c r="AH873" i="25" s="1"/>
  <c r="N864" i="25"/>
  <c r="AQ847" i="25"/>
  <c r="AQ859" i="25" s="1"/>
  <c r="X847" i="25"/>
  <c r="X861" i="25" s="1"/>
  <c r="I847" i="25"/>
  <c r="I861" i="25" s="1"/>
  <c r="AR830" i="25"/>
  <c r="AR834" i="25" s="1"/>
  <c r="AC830" i="25"/>
  <c r="AC839" i="25" s="1"/>
  <c r="N830" i="25"/>
  <c r="N835" i="25" s="1"/>
  <c r="AO829" i="25"/>
  <c r="Z829" i="25"/>
  <c r="K829" i="25"/>
  <c r="AR887" i="25"/>
  <c r="W887" i="25"/>
  <c r="AP886" i="25"/>
  <c r="T886" i="25"/>
  <c r="AQ885" i="25"/>
  <c r="T885" i="25"/>
  <c r="AN884" i="25"/>
  <c r="V884" i="25"/>
  <c r="AN883" i="25"/>
  <c r="S883" i="25"/>
  <c r="AM882" i="25"/>
  <c r="S882" i="25"/>
  <c r="AL881" i="25"/>
  <c r="R881" i="25"/>
  <c r="Z864" i="25"/>
  <c r="Z871" i="25" s="1"/>
  <c r="I864" i="25"/>
  <c r="AJ847" i="25"/>
  <c r="AJ852" i="25" s="1"/>
  <c r="T847" i="25"/>
  <c r="T859" i="25" s="1"/>
  <c r="E847" i="25"/>
  <c r="E857" i="25" s="1"/>
  <c r="AN830" i="25"/>
  <c r="AN837" i="25" s="1"/>
  <c r="X830" i="25"/>
  <c r="H830" i="25"/>
  <c r="AI829" i="25"/>
  <c r="U829" i="25"/>
  <c r="G829" i="25"/>
  <c r="AM887" i="25"/>
  <c r="N887" i="25"/>
  <c r="AF886" i="25"/>
  <c r="E886" i="25"/>
  <c r="U885" i="25"/>
  <c r="AL884" i="25"/>
  <c r="L884" i="25"/>
  <c r="AD883" i="25"/>
  <c r="AR882" i="25"/>
  <c r="T882" i="25"/>
  <c r="AJ881" i="25"/>
  <c r="H881" i="25"/>
  <c r="AO864" i="25"/>
  <c r="U864" i="25"/>
  <c r="AK847" i="25"/>
  <c r="AK858" i="25" s="1"/>
  <c r="R847" i="25"/>
  <c r="AQ830" i="25"/>
  <c r="AQ839" i="25" s="1"/>
  <c r="Z830" i="25"/>
  <c r="Z835" i="25" s="1"/>
  <c r="F830" i="25"/>
  <c r="F844" i="25" s="1"/>
  <c r="AE829" i="25"/>
  <c r="N829" i="25"/>
  <c r="AL887" i="25"/>
  <c r="M887" i="25"/>
  <c r="AC886" i="25"/>
  <c r="D886" i="25"/>
  <c r="R885" i="25"/>
  <c r="AK884" i="25"/>
  <c r="K884" i="25"/>
  <c r="AA883" i="25"/>
  <c r="AQ882" i="25"/>
  <c r="N882" i="25"/>
  <c r="AG881" i="25"/>
  <c r="G881" i="25"/>
  <c r="AN864" i="25"/>
  <c r="T864" i="25"/>
  <c r="T875" i="25" s="1"/>
  <c r="AH847" i="25"/>
  <c r="AH861" i="25" s="1"/>
  <c r="Q847" i="25"/>
  <c r="AP830" i="25"/>
  <c r="AP843" i="25" s="1"/>
  <c r="W830" i="25"/>
  <c r="W838" i="25" s="1"/>
  <c r="E830" i="25"/>
  <c r="AD829" i="25"/>
  <c r="M829" i="25"/>
  <c r="AI887" i="25"/>
  <c r="K887" i="25"/>
  <c r="AA886" i="25"/>
  <c r="AR885" i="25"/>
  <c r="Q885" i="25"/>
  <c r="AG884" i="25"/>
  <c r="J884" i="25"/>
  <c r="W883" i="25"/>
  <c r="AE887" i="25"/>
  <c r="AR886" i="25"/>
  <c r="S886" i="25"/>
  <c r="AI885" i="25"/>
  <c r="L885" i="25"/>
  <c r="AA884" i="25"/>
  <c r="AP883" i="25"/>
  <c r="Q883" i="25"/>
  <c r="AH882" i="25"/>
  <c r="J882" i="25"/>
  <c r="Y881" i="25"/>
  <c r="AI864" i="25"/>
  <c r="K864" i="25"/>
  <c r="AD847" i="25"/>
  <c r="AD849" i="25" s="1"/>
  <c r="J847" i="25"/>
  <c r="J856" i="25" s="1"/>
  <c r="AJ830" i="25"/>
  <c r="AJ838" i="25" s="1"/>
  <c r="Q830" i="25"/>
  <c r="Q832" i="25" s="1"/>
  <c r="AP829" i="25"/>
  <c r="W829" i="25"/>
  <c r="F829" i="25"/>
  <c r="X829" i="25"/>
  <c r="G830" i="25"/>
  <c r="G835" i="25" s="1"/>
  <c r="AE830" i="25"/>
  <c r="AE840" i="25" s="1"/>
  <c r="K847" i="25"/>
  <c r="K853" i="25" s="1"/>
  <c r="AM847" i="25"/>
  <c r="AG851" i="25"/>
  <c r="AA864" i="25"/>
  <c r="AA873" i="25" s="1"/>
  <c r="AK881" i="25"/>
  <c r="AA882" i="25"/>
  <c r="T883" i="25"/>
  <c r="P884" i="25"/>
  <c r="M885" i="25"/>
  <c r="M886" i="25"/>
  <c r="H887" i="25"/>
  <c r="R992" i="25"/>
  <c r="Y415" i="25"/>
  <c r="AJ398" i="25"/>
  <c r="AJ402" i="25" s="1"/>
  <c r="X415" i="25"/>
  <c r="AF398" i="25"/>
  <c r="AF402" i="25" s="1"/>
  <c r="F398" i="25"/>
  <c r="F407" i="25" s="1"/>
  <c r="X380" i="25"/>
  <c r="X381" i="25" s="1"/>
  <c r="X391" i="25" s="1"/>
  <c r="AM379" i="25"/>
  <c r="L379" i="25"/>
  <c r="AM415" i="25"/>
  <c r="AM419" i="25" s="1"/>
  <c r="AM945" i="25" s="1"/>
  <c r="M415" i="25"/>
  <c r="W398" i="25"/>
  <c r="W406" i="25" s="1"/>
  <c r="AQ380" i="25"/>
  <c r="AQ381" i="25" s="1"/>
  <c r="AQ388" i="25" s="1"/>
  <c r="O380" i="25"/>
  <c r="O381" i="25" s="1"/>
  <c r="O393" i="25" s="1"/>
  <c r="AC379" i="25"/>
  <c r="AK379" i="25"/>
  <c r="AC398" i="25"/>
  <c r="AC401" i="25" s="1"/>
  <c r="AD415" i="25"/>
  <c r="AD429" i="25" s="1"/>
  <c r="AD955" i="25" s="1"/>
  <c r="U572" i="25"/>
  <c r="U980" i="25" s="1"/>
  <c r="AM716" i="25"/>
  <c r="AG715" i="25"/>
  <c r="T698" i="25"/>
  <c r="AF717" i="25"/>
  <c r="J715" i="25"/>
  <c r="AM697" i="25"/>
  <c r="K715" i="25"/>
  <c r="V697" i="25"/>
  <c r="T697" i="25"/>
  <c r="AB716" i="25"/>
  <c r="M715" i="25"/>
  <c r="AP816" i="25"/>
  <c r="AP808" i="25"/>
  <c r="AA843" i="25"/>
  <c r="AA836" i="25"/>
  <c r="AA834" i="25"/>
  <c r="AA840" i="25"/>
  <c r="AA839" i="25"/>
  <c r="AE856" i="25"/>
  <c r="AE858" i="25"/>
  <c r="AE850" i="25"/>
  <c r="AE861" i="25"/>
  <c r="AE851" i="25"/>
  <c r="V872" i="25"/>
  <c r="V871" i="25"/>
  <c r="V867" i="25"/>
  <c r="V876" i="25"/>
  <c r="V878" i="25"/>
  <c r="V870" i="25"/>
  <c r="V868" i="25"/>
  <c r="AN379" i="25"/>
  <c r="AH415" i="25"/>
  <c r="AH426" i="25" s="1"/>
  <c r="AH952" i="25" s="1"/>
  <c r="O379" i="25"/>
  <c r="I380" i="25"/>
  <c r="I381" i="25" s="1"/>
  <c r="I392" i="25" s="1"/>
  <c r="AM380" i="25"/>
  <c r="AM381" i="25" s="1"/>
  <c r="I398" i="25"/>
  <c r="I407" i="25" s="1"/>
  <c r="D415" i="25"/>
  <c r="D423" i="25" s="1"/>
  <c r="D949" i="25" s="1"/>
  <c r="A1138" i="25"/>
  <c r="AO567" i="25"/>
  <c r="AO576" i="25" s="1"/>
  <c r="AO984" i="25" s="1"/>
  <c r="AA567" i="25"/>
  <c r="M567" i="25"/>
  <c r="M575" i="25" s="1"/>
  <c r="M983" i="25" s="1"/>
  <c r="AG550" i="25"/>
  <c r="S550" i="25"/>
  <c r="E550" i="25"/>
  <c r="AH531" i="25"/>
  <c r="T531" i="25"/>
  <c r="F531" i="25"/>
  <c r="F532" i="25" s="1"/>
  <c r="AE530" i="25"/>
  <c r="AE532" i="25" s="1"/>
  <c r="AE537" i="25" s="1"/>
  <c r="AE555" i="25" s="1"/>
  <c r="Q530" i="25"/>
  <c r="AR529" i="25"/>
  <c r="AD529" i="25"/>
  <c r="P529" i="25"/>
  <c r="AN567" i="25"/>
  <c r="AN576" i="25" s="1"/>
  <c r="AN984" i="25" s="1"/>
  <c r="Z567" i="25"/>
  <c r="L567" i="25"/>
  <c r="L579" i="25" s="1"/>
  <c r="L987" i="25" s="1"/>
  <c r="AF550" i="25"/>
  <c r="R550" i="25"/>
  <c r="AG531" i="25"/>
  <c r="S531" i="25"/>
  <c r="S532" i="25" s="1"/>
  <c r="S542" i="25" s="1"/>
  <c r="S560" i="25" s="1"/>
  <c r="AR530" i="25"/>
  <c r="AD530" i="25"/>
  <c r="P530" i="25"/>
  <c r="AQ529" i="25"/>
  <c r="AC529" i="25"/>
  <c r="M529" i="25"/>
  <c r="AJ567" i="25"/>
  <c r="AJ577" i="25" s="1"/>
  <c r="AJ985" i="25" s="1"/>
  <c r="V567" i="25"/>
  <c r="V975" i="25" s="1"/>
  <c r="F567" i="25"/>
  <c r="F576" i="25" s="1"/>
  <c r="F984" i="25" s="1"/>
  <c r="AP550" i="25"/>
  <c r="Z550" i="25"/>
  <c r="L550" i="25"/>
  <c r="AQ531" i="25"/>
  <c r="AA531" i="25"/>
  <c r="AA532" i="25" s="1"/>
  <c r="AA536" i="25" s="1"/>
  <c r="AA554" i="25" s="1"/>
  <c r="M531" i="25"/>
  <c r="M532" i="25" s="1"/>
  <c r="M545" i="25" s="1"/>
  <c r="M563" i="25" s="1"/>
  <c r="AN530" i="25"/>
  <c r="Z530" i="25"/>
  <c r="Z532" i="25" s="1"/>
  <c r="L530" i="25"/>
  <c r="AK529" i="25"/>
  <c r="W529" i="25"/>
  <c r="I529" i="25"/>
  <c r="T529" i="25"/>
  <c r="AN529" i="25"/>
  <c r="R530" i="25"/>
  <c r="R532" i="25" s="1"/>
  <c r="R546" i="25" s="1"/>
  <c r="R564" i="25" s="1"/>
  <c r="AK530" i="25"/>
  <c r="AK532" i="25" s="1"/>
  <c r="N531" i="25"/>
  <c r="AI531" i="25"/>
  <c r="T550" i="25"/>
  <c r="AK550" i="25"/>
  <c r="I567" i="25"/>
  <c r="AB567" i="25"/>
  <c r="AB975" i="25" s="1"/>
  <c r="P698" i="25"/>
  <c r="P702" i="25" s="1"/>
  <c r="P721" i="25" s="1"/>
  <c r="Y716" i="25"/>
  <c r="I842" i="25"/>
  <c r="I844" i="25"/>
  <c r="I838" i="25"/>
  <c r="I833" i="25"/>
  <c r="I837" i="25"/>
  <c r="I835" i="25"/>
  <c r="AF843" i="25"/>
  <c r="AF835" i="25"/>
  <c r="AF833" i="25"/>
  <c r="AF832" i="25"/>
  <c r="AA841" i="25"/>
  <c r="O853" i="25"/>
  <c r="AE857" i="25"/>
  <c r="AC872" i="25"/>
  <c r="AC874" i="25"/>
  <c r="AC871" i="25"/>
  <c r="AC866" i="25"/>
  <c r="AC867" i="25"/>
  <c r="V877" i="25"/>
  <c r="H736" i="25"/>
  <c r="H750" i="25" s="1"/>
  <c r="AF740" i="25"/>
  <c r="AH753" i="25"/>
  <c r="AH758" i="25" s="1"/>
  <c r="J770" i="25"/>
  <c r="S822" i="25"/>
  <c r="X824" i="25"/>
  <c r="AR826" i="25"/>
  <c r="AN827" i="25"/>
  <c r="J826" i="25"/>
  <c r="AA824" i="25"/>
  <c r="AP822" i="25"/>
  <c r="T821" i="25"/>
  <c r="AB827" i="25"/>
  <c r="AC825" i="25"/>
  <c r="F824" i="25"/>
  <c r="R822" i="25"/>
  <c r="I804" i="25"/>
  <c r="I815" i="25" s="1"/>
  <c r="Q787" i="25"/>
  <c r="AD753" i="25"/>
  <c r="AD756" i="25" s="1"/>
  <c r="W736" i="25"/>
  <c r="W745" i="25" s="1"/>
  <c r="K735" i="25"/>
  <c r="AP826" i="25"/>
  <c r="I825" i="25"/>
  <c r="Z823" i="25"/>
  <c r="AJ821" i="25"/>
  <c r="AC770" i="25"/>
  <c r="AC772" i="25" s="1"/>
  <c r="L753" i="25"/>
  <c r="L763" i="25" s="1"/>
  <c r="I736" i="25"/>
  <c r="I743" i="25" s="1"/>
  <c r="AC736" i="25"/>
  <c r="AC738" i="25" s="1"/>
  <c r="T770" i="25"/>
  <c r="L787" i="25"/>
  <c r="L796" i="25" s="1"/>
  <c r="P804" i="25"/>
  <c r="E821" i="25"/>
  <c r="AQ822" i="25"/>
  <c r="G825" i="25"/>
  <c r="P827" i="25"/>
  <c r="E236" i="25"/>
  <c r="F85" i="25"/>
  <c r="AA391" i="25"/>
  <c r="AA386" i="25"/>
  <c r="AA390" i="25"/>
  <c r="AA388" i="25"/>
  <c r="AA395" i="25"/>
  <c r="AA387" i="25"/>
  <c r="AA385" i="25"/>
  <c r="AA384" i="25"/>
  <c r="AA383" i="25"/>
  <c r="AA394" i="25"/>
  <c r="AA392" i="25"/>
  <c r="Z410" i="25"/>
  <c r="N422" i="25"/>
  <c r="N948" i="25" s="1"/>
  <c r="N429" i="25"/>
  <c r="N955" i="25" s="1"/>
  <c r="N417" i="25"/>
  <c r="N425" i="25"/>
  <c r="N951" i="25" s="1"/>
  <c r="N419" i="25"/>
  <c r="N945" i="25" s="1"/>
  <c r="N426" i="25"/>
  <c r="N952" i="25" s="1"/>
  <c r="N427" i="25"/>
  <c r="N953" i="25" s="1"/>
  <c r="N418" i="25"/>
  <c r="N944" i="25" s="1"/>
  <c r="N428" i="25"/>
  <c r="N954" i="25" s="1"/>
  <c r="N421" i="25"/>
  <c r="N947" i="25" s="1"/>
  <c r="N420" i="25"/>
  <c r="N946" i="25" s="1"/>
  <c r="N423" i="25"/>
  <c r="N949" i="25" s="1"/>
  <c r="T480" i="25"/>
  <c r="T479" i="25"/>
  <c r="AN498" i="25"/>
  <c r="AN500" i="25"/>
  <c r="AL543" i="25"/>
  <c r="AL561" i="25" s="1"/>
  <c r="M765" i="25"/>
  <c r="M760" i="25"/>
  <c r="M763" i="25"/>
  <c r="M757" i="25"/>
  <c r="M756" i="25"/>
  <c r="M766" i="25"/>
  <c r="M762" i="25"/>
  <c r="M758" i="25"/>
  <c r="M761" i="25"/>
  <c r="M767" i="25"/>
  <c r="M755" i="25"/>
  <c r="E153" i="25"/>
  <c r="D892" i="25"/>
  <c r="AA393" i="25"/>
  <c r="P424" i="25"/>
  <c r="P950" i="25" s="1"/>
  <c r="P419" i="25"/>
  <c r="P945" i="25" s="1"/>
  <c r="P420" i="25"/>
  <c r="P946" i="25" s="1"/>
  <c r="P421" i="25"/>
  <c r="P947" i="25" s="1"/>
  <c r="P428" i="25"/>
  <c r="P954" i="25" s="1"/>
  <c r="P429" i="25"/>
  <c r="P955" i="25" s="1"/>
  <c r="P418" i="25"/>
  <c r="P944" i="25" s="1"/>
  <c r="P417" i="25"/>
  <c r="P423" i="25"/>
  <c r="P949" i="25" s="1"/>
  <c r="P426" i="25"/>
  <c r="P952" i="25" s="1"/>
  <c r="AN499" i="25"/>
  <c r="Q516" i="25"/>
  <c r="Q963" i="25" s="1"/>
  <c r="Q523" i="25"/>
  <c r="Q970" i="25" s="1"/>
  <c r="Q524" i="25"/>
  <c r="Q971" i="25" s="1"/>
  <c r="Q513" i="25"/>
  <c r="Q522" i="25"/>
  <c r="Q969" i="25" s="1"/>
  <c r="Q515" i="25"/>
  <c r="Q962" i="25" s="1"/>
  <c r="Q519" i="25"/>
  <c r="Q966" i="25" s="1"/>
  <c r="Q525" i="25"/>
  <c r="Q972" i="25" s="1"/>
  <c r="Q514" i="25"/>
  <c r="Q961" i="25" s="1"/>
  <c r="Q521" i="25"/>
  <c r="Q968" i="25" s="1"/>
  <c r="Q520" i="25"/>
  <c r="Q967" i="25" s="1"/>
  <c r="AH960" i="25"/>
  <c r="AM542" i="25"/>
  <c r="AM560" i="25" s="1"/>
  <c r="AM540" i="25"/>
  <c r="AM558" i="25" s="1"/>
  <c r="AM534" i="25"/>
  <c r="AM535" i="25"/>
  <c r="AM553" i="25" s="1"/>
  <c r="AM538" i="25"/>
  <c r="AM556" i="25" s="1"/>
  <c r="N665" i="25"/>
  <c r="N682" i="25" s="1"/>
  <c r="N1012" i="25" s="1"/>
  <c r="N649" i="25"/>
  <c r="Z665" i="25"/>
  <c r="Z682" i="25" s="1"/>
  <c r="Z1012" i="25" s="1"/>
  <c r="Z649" i="25"/>
  <c r="AL665" i="25"/>
  <c r="AL682" i="25" s="1"/>
  <c r="AL1012" i="25" s="1"/>
  <c r="AL649" i="25"/>
  <c r="AG667" i="25"/>
  <c r="AG684" i="25" s="1"/>
  <c r="AG1014" i="25" s="1"/>
  <c r="AG651" i="25"/>
  <c r="AF792" i="25"/>
  <c r="AF799" i="25"/>
  <c r="AF800" i="25"/>
  <c r="AF794" i="25"/>
  <c r="AF791" i="25"/>
  <c r="AF793" i="25"/>
  <c r="AF801" i="25"/>
  <c r="AF798" i="25"/>
  <c r="AF795" i="25"/>
  <c r="AG808" i="25"/>
  <c r="AG817" i="25"/>
  <c r="AG809" i="25"/>
  <c r="AG814" i="25"/>
  <c r="AG812" i="25"/>
  <c r="AG807" i="25"/>
  <c r="AG818" i="25"/>
  <c r="AG816" i="25"/>
  <c r="AG810" i="25"/>
  <c r="AG806" i="25"/>
  <c r="AG811" i="25"/>
  <c r="E100" i="25"/>
  <c r="D178" i="25"/>
  <c r="F152" i="25"/>
  <c r="D261" i="25"/>
  <c r="E158" i="25"/>
  <c r="P427" i="25"/>
  <c r="P953" i="25" s="1"/>
  <c r="S518" i="25"/>
  <c r="S965" i="25" s="1"/>
  <c r="S525" i="25"/>
  <c r="S972" i="25" s="1"/>
  <c r="S513" i="25"/>
  <c r="S523" i="25"/>
  <c r="S970" i="25" s="1"/>
  <c r="S517" i="25"/>
  <c r="S964" i="25" s="1"/>
  <c r="S524" i="25"/>
  <c r="S971" i="25" s="1"/>
  <c r="S516" i="25"/>
  <c r="S963" i="25" s="1"/>
  <c r="S521" i="25"/>
  <c r="S968" i="25" s="1"/>
  <c r="S515" i="25"/>
  <c r="S962" i="25" s="1"/>
  <c r="S522" i="25"/>
  <c r="S969" i="25" s="1"/>
  <c r="S514" i="25"/>
  <c r="S961" i="25" s="1"/>
  <c r="S519" i="25"/>
  <c r="S966" i="25" s="1"/>
  <c r="M542" i="25"/>
  <c r="M560" i="25" s="1"/>
  <c r="M543" i="25"/>
  <c r="M561" i="25" s="1"/>
  <c r="M534" i="25"/>
  <c r="N574" i="25"/>
  <c r="N982" i="25" s="1"/>
  <c r="N581" i="25"/>
  <c r="N989" i="25" s="1"/>
  <c r="N569" i="25"/>
  <c r="N580" i="25"/>
  <c r="N988" i="25" s="1"/>
  <c r="N571" i="25"/>
  <c r="N979" i="25" s="1"/>
  <c r="N576" i="25"/>
  <c r="N984" i="25" s="1"/>
  <c r="N577" i="25"/>
  <c r="N985" i="25" s="1"/>
  <c r="N575" i="25"/>
  <c r="N983" i="25" s="1"/>
  <c r="N572" i="25"/>
  <c r="N980" i="25" s="1"/>
  <c r="N578" i="25"/>
  <c r="N986" i="25" s="1"/>
  <c r="N573" i="25"/>
  <c r="N981" i="25" s="1"/>
  <c r="N570" i="25"/>
  <c r="N978" i="25" s="1"/>
  <c r="AP578" i="25"/>
  <c r="AP986" i="25" s="1"/>
  <c r="AP573" i="25"/>
  <c r="AP981" i="25" s="1"/>
  <c r="AP580" i="25"/>
  <c r="AP988" i="25" s="1"/>
  <c r="AP572" i="25"/>
  <c r="AP980" i="25" s="1"/>
  <c r="AP577" i="25"/>
  <c r="AP985" i="25" s="1"/>
  <c r="AP576" i="25"/>
  <c r="AP984" i="25" s="1"/>
  <c r="AP571" i="25"/>
  <c r="AP979" i="25" s="1"/>
  <c r="AP581" i="25"/>
  <c r="AP989" i="25" s="1"/>
  <c r="G108" i="25"/>
  <c r="F186" i="25"/>
  <c r="F313" i="25" s="1"/>
  <c r="D207" i="25"/>
  <c r="D903" i="25" s="1"/>
  <c r="E128" i="25"/>
  <c r="E157" i="25"/>
  <c r="D264" i="25"/>
  <c r="E161" i="25"/>
  <c r="F162" i="25"/>
  <c r="E265" i="25"/>
  <c r="AA389" i="25"/>
  <c r="AP458" i="25"/>
  <c r="AP461" i="25"/>
  <c r="AP463" i="25"/>
  <c r="AP459" i="25"/>
  <c r="AP462" i="25"/>
  <c r="AC479" i="25"/>
  <c r="AC480" i="25"/>
  <c r="AP579" i="25"/>
  <c r="AP987" i="25" s="1"/>
  <c r="AK791" i="25"/>
  <c r="AK798" i="25"/>
  <c r="AK789" i="25"/>
  <c r="AK792" i="25"/>
  <c r="AK796" i="25"/>
  <c r="AK793" i="25"/>
  <c r="AK801" i="25"/>
  <c r="AK799" i="25"/>
  <c r="AK795" i="25"/>
  <c r="AK790" i="25"/>
  <c r="AK800" i="25"/>
  <c r="AK797" i="25"/>
  <c r="E83" i="25"/>
  <c r="E155" i="25"/>
  <c r="E156" i="25"/>
  <c r="E160" i="25"/>
  <c r="E163" i="25"/>
  <c r="J392" i="25"/>
  <c r="J387" i="25"/>
  <c r="J395" i="25"/>
  <c r="J389" i="25"/>
  <c r="J384" i="25"/>
  <c r="J391" i="25"/>
  <c r="J390" i="25"/>
  <c r="J388" i="25"/>
  <c r="J394" i="25"/>
  <c r="J393" i="25"/>
  <c r="J383" i="25"/>
  <c r="J386" i="25"/>
  <c r="J385" i="25"/>
  <c r="AK387" i="25"/>
  <c r="Q417" i="25"/>
  <c r="AL479" i="25"/>
  <c r="AL480" i="25"/>
  <c r="AP570" i="25"/>
  <c r="AP978" i="25" s="1"/>
  <c r="AP575" i="25"/>
  <c r="AP983" i="25" s="1"/>
  <c r="AH766" i="25"/>
  <c r="AO850" i="25"/>
  <c r="AO857" i="25"/>
  <c r="AO853" i="25"/>
  <c r="AO860" i="25"/>
  <c r="AO854" i="25"/>
  <c r="AO855" i="25"/>
  <c r="AO851" i="25"/>
  <c r="AO858" i="25"/>
  <c r="AO856" i="25"/>
  <c r="AO859" i="25"/>
  <c r="AO861" i="25"/>
  <c r="AO852" i="25"/>
  <c r="E87" i="25"/>
  <c r="E102" i="25"/>
  <c r="E103" i="25"/>
  <c r="J405" i="25"/>
  <c r="J412" i="25"/>
  <c r="J400" i="25"/>
  <c r="J403" i="25"/>
  <c r="J408" i="25"/>
  <c r="J409" i="25"/>
  <c r="J402" i="25"/>
  <c r="J404" i="25"/>
  <c r="J401" i="25"/>
  <c r="J407" i="25"/>
  <c r="E91" i="25"/>
  <c r="AP388" i="25"/>
  <c r="AP395" i="25"/>
  <c r="AP383" i="25"/>
  <c r="AP384" i="25"/>
  <c r="AP391" i="25"/>
  <c r="AP390" i="25"/>
  <c r="AP394" i="25"/>
  <c r="AP393" i="25"/>
  <c r="AP392" i="25"/>
  <c r="AP386" i="25"/>
  <c r="AR390" i="25"/>
  <c r="AR385" i="25"/>
  <c r="AR391" i="25"/>
  <c r="AR392" i="25"/>
  <c r="AR383" i="25"/>
  <c r="AR386" i="25"/>
  <c r="AR389" i="25"/>
  <c r="AR388" i="25"/>
  <c r="AR394" i="25"/>
  <c r="H458" i="25"/>
  <c r="H463" i="25"/>
  <c r="H462" i="25"/>
  <c r="H461" i="25"/>
  <c r="H460" i="25"/>
  <c r="AH515" i="25"/>
  <c r="AH962" i="25" s="1"/>
  <c r="AH522" i="25"/>
  <c r="AH969" i="25" s="1"/>
  <c r="AH524" i="25"/>
  <c r="AH971" i="25" s="1"/>
  <c r="AH516" i="25"/>
  <c r="AH963" i="25" s="1"/>
  <c r="AH521" i="25"/>
  <c r="AH968" i="25" s="1"/>
  <c r="AH519" i="25"/>
  <c r="AH966" i="25" s="1"/>
  <c r="AH517" i="25"/>
  <c r="AH964" i="25" s="1"/>
  <c r="AH514" i="25"/>
  <c r="AH961" i="25" s="1"/>
  <c r="AH520" i="25"/>
  <c r="AH967" i="25" s="1"/>
  <c r="AH958" i="25"/>
  <c r="AH523" i="25"/>
  <c r="AH970" i="25" s="1"/>
  <c r="Q977" i="25"/>
  <c r="AL755" i="25"/>
  <c r="AL762" i="25"/>
  <c r="AL764" i="25"/>
  <c r="AL756" i="25"/>
  <c r="AL758" i="25"/>
  <c r="AL757" i="25"/>
  <c r="AL761" i="25"/>
  <c r="AL759" i="25"/>
  <c r="AL765" i="25"/>
  <c r="AG815" i="25"/>
  <c r="E95" i="25"/>
  <c r="P425" i="25"/>
  <c r="P951" i="25" s="1"/>
  <c r="J460" i="25"/>
  <c r="J461" i="25"/>
  <c r="J463" i="25"/>
  <c r="J458" i="25"/>
  <c r="J459" i="25"/>
  <c r="AR525" i="25"/>
  <c r="AR972" i="25" s="1"/>
  <c r="AR513" i="25"/>
  <c r="AR520" i="25"/>
  <c r="AR967" i="25" s="1"/>
  <c r="AR522" i="25"/>
  <c r="AR969" i="25" s="1"/>
  <c r="AR517" i="25"/>
  <c r="AR964" i="25" s="1"/>
  <c r="AR518" i="25"/>
  <c r="AR965" i="25" s="1"/>
  <c r="AR515" i="25"/>
  <c r="AR962" i="25" s="1"/>
  <c r="AR521" i="25"/>
  <c r="AR968" i="25" s="1"/>
  <c r="AR516" i="25"/>
  <c r="AR963" i="25" s="1"/>
  <c r="AR524" i="25"/>
  <c r="AR971" i="25" s="1"/>
  <c r="AR523" i="25"/>
  <c r="AR970" i="25" s="1"/>
  <c r="S711" i="25"/>
  <c r="S730" i="25" s="1"/>
  <c r="AM762" i="25"/>
  <c r="AM758" i="25"/>
  <c r="AM766" i="25"/>
  <c r="AM760" i="25"/>
  <c r="AM755" i="25"/>
  <c r="AM765" i="25"/>
  <c r="AM757" i="25"/>
  <c r="E111" i="25"/>
  <c r="AM480" i="25"/>
  <c r="AR514" i="25"/>
  <c r="AR961" i="25" s="1"/>
  <c r="S520" i="25"/>
  <c r="S967" i="25" s="1"/>
  <c r="T700" i="25"/>
  <c r="T707" i="25"/>
  <c r="T726" i="25" s="1"/>
  <c r="T703" i="25"/>
  <c r="T722" i="25" s="1"/>
  <c r="I810" i="25"/>
  <c r="I817" i="25"/>
  <c r="E121" i="25"/>
  <c r="J411" i="25"/>
  <c r="R500" i="25"/>
  <c r="R499" i="25"/>
  <c r="AK499" i="25"/>
  <c r="AK498" i="25"/>
  <c r="AK500" i="25"/>
  <c r="R498" i="25"/>
  <c r="AH518" i="25"/>
  <c r="AH965" i="25" s="1"/>
  <c r="W577" i="25"/>
  <c r="W985" i="25" s="1"/>
  <c r="W572" i="25"/>
  <c r="W980" i="25" s="1"/>
  <c r="W571" i="25"/>
  <c r="W979" i="25" s="1"/>
  <c r="W578" i="25"/>
  <c r="W986" i="25" s="1"/>
  <c r="W570" i="25"/>
  <c r="W978" i="25" s="1"/>
  <c r="W575" i="25"/>
  <c r="W983" i="25" s="1"/>
  <c r="W579" i="25"/>
  <c r="W987" i="25" s="1"/>
  <c r="W569" i="25"/>
  <c r="W576" i="25"/>
  <c r="W984" i="25" s="1"/>
  <c r="W581" i="25"/>
  <c r="W989" i="25" s="1"/>
  <c r="W573" i="25"/>
  <c r="W981" i="25" s="1"/>
  <c r="AK579" i="25"/>
  <c r="AK987" i="25" s="1"/>
  <c r="AK574" i="25"/>
  <c r="AK982" i="25" s="1"/>
  <c r="AK577" i="25"/>
  <c r="AK985" i="25" s="1"/>
  <c r="AK571" i="25"/>
  <c r="AK979" i="25" s="1"/>
  <c r="AK578" i="25"/>
  <c r="AK986" i="25" s="1"/>
  <c r="AK581" i="25"/>
  <c r="AK989" i="25" s="1"/>
  <c r="AK573" i="25"/>
  <c r="AK981" i="25" s="1"/>
  <c r="AK580" i="25"/>
  <c r="AK988" i="25" s="1"/>
  <c r="AK575" i="25"/>
  <c r="AK983" i="25" s="1"/>
  <c r="AK569" i="25"/>
  <c r="AK572" i="25"/>
  <c r="AK980" i="25" s="1"/>
  <c r="AK576" i="25"/>
  <c r="AK984" i="25" s="1"/>
  <c r="V667" i="25"/>
  <c r="V684" i="25" s="1"/>
  <c r="V1014" i="25" s="1"/>
  <c r="V651" i="25"/>
  <c r="AC708" i="25"/>
  <c r="AC727" i="25" s="1"/>
  <c r="AC703" i="25"/>
  <c r="AC722" i="25" s="1"/>
  <c r="AI745" i="25"/>
  <c r="AI750" i="25"/>
  <c r="AI744" i="25"/>
  <c r="AI738" i="25"/>
  <c r="AI740" i="25"/>
  <c r="AI749" i="25"/>
  <c r="AI741" i="25"/>
  <c r="AI746" i="25"/>
  <c r="AI743" i="25"/>
  <c r="AI748" i="25"/>
  <c r="AL766" i="25"/>
  <c r="E793" i="25"/>
  <c r="E798" i="25"/>
  <c r="E800" i="25"/>
  <c r="E792" i="25"/>
  <c r="E789" i="25"/>
  <c r="E799" i="25"/>
  <c r="E794" i="25"/>
  <c r="E791" i="25"/>
  <c r="E797" i="25"/>
  <c r="P842" i="25"/>
  <c r="P837" i="25"/>
  <c r="P833" i="25"/>
  <c r="P839" i="25"/>
  <c r="P838" i="25"/>
  <c r="P844" i="25"/>
  <c r="P834" i="25"/>
  <c r="P835" i="25"/>
  <c r="P836" i="25"/>
  <c r="P843" i="25"/>
  <c r="P832" i="25"/>
  <c r="P841" i="25"/>
  <c r="AC832" i="25"/>
  <c r="H123" i="25"/>
  <c r="G202" i="25"/>
  <c r="G898" i="25" s="1"/>
  <c r="D238" i="25"/>
  <c r="D242" i="25"/>
  <c r="W461" i="25"/>
  <c r="W460" i="25"/>
  <c r="W458" i="25"/>
  <c r="W462" i="25"/>
  <c r="W459" i="25"/>
  <c r="W463" i="25"/>
  <c r="J462" i="25"/>
  <c r="G480" i="25"/>
  <c r="G479" i="25"/>
  <c r="AL498" i="25"/>
  <c r="AL499" i="25"/>
  <c r="AL500" i="25"/>
  <c r="S665" i="25"/>
  <c r="S682" i="25" s="1"/>
  <c r="S1012" i="25" s="1"/>
  <c r="AJ698" i="25"/>
  <c r="AQ741" i="25"/>
  <c r="AQ745" i="25"/>
  <c r="AQ748" i="25"/>
  <c r="AQ746" i="25"/>
  <c r="M764" i="25"/>
  <c r="AO849" i="25"/>
  <c r="Q875" i="25"/>
  <c r="Q870" i="25"/>
  <c r="Q876" i="25"/>
  <c r="Q877" i="25"/>
  <c r="Q873" i="25"/>
  <c r="Q868" i="25"/>
  <c r="Q867" i="25"/>
  <c r="Q866" i="25"/>
  <c r="Q869" i="25"/>
  <c r="Q878" i="25"/>
  <c r="Q874" i="25"/>
  <c r="Q872" i="25"/>
  <c r="AG867" i="25"/>
  <c r="AG874" i="25"/>
  <c r="AG870" i="25"/>
  <c r="AG877" i="25"/>
  <c r="AG871" i="25"/>
  <c r="AG875" i="25"/>
  <c r="AG876" i="25"/>
  <c r="AG869" i="25"/>
  <c r="AG868" i="25"/>
  <c r="AG873" i="25"/>
  <c r="AG878" i="25"/>
  <c r="Q419" i="25"/>
  <c r="Q945" i="25" s="1"/>
  <c r="Q426" i="25"/>
  <c r="Q952" i="25" s="1"/>
  <c r="Q420" i="25"/>
  <c r="Q946" i="25" s="1"/>
  <c r="Q427" i="25"/>
  <c r="Q953" i="25" s="1"/>
  <c r="Q421" i="25"/>
  <c r="Q947" i="25" s="1"/>
  <c r="Q424" i="25"/>
  <c r="Q950" i="25" s="1"/>
  <c r="Q418" i="25"/>
  <c r="Q944" i="25" s="1"/>
  <c r="Q423" i="25"/>
  <c r="Q949" i="25" s="1"/>
  <c r="Q429" i="25"/>
  <c r="Q955" i="25" s="1"/>
  <c r="AH667" i="25"/>
  <c r="AH684" i="25" s="1"/>
  <c r="AH1014" i="25" s="1"/>
  <c r="AH651" i="25"/>
  <c r="M759" i="25"/>
  <c r="AG796" i="25"/>
  <c r="AG793" i="25"/>
  <c r="AG798" i="25"/>
  <c r="AG795" i="25"/>
  <c r="AG792" i="25"/>
  <c r="AG797" i="25"/>
  <c r="D206" i="25"/>
  <c r="D902" i="25" s="1"/>
  <c r="E127" i="25"/>
  <c r="AD388" i="25"/>
  <c r="AD395" i="25"/>
  <c r="AD383" i="25"/>
  <c r="AD391" i="25"/>
  <c r="AD385" i="25"/>
  <c r="AD392" i="25"/>
  <c r="AD393" i="25"/>
  <c r="AD384" i="25"/>
  <c r="AD390" i="25"/>
  <c r="AD389" i="25"/>
  <c r="AD394" i="25"/>
  <c r="AD387" i="25"/>
  <c r="AD386" i="25"/>
  <c r="P422" i="25"/>
  <c r="P948" i="25" s="1"/>
  <c r="N579" i="25"/>
  <c r="N987" i="25" s="1"/>
  <c r="AP811" i="25"/>
  <c r="AP812" i="25"/>
  <c r="AP815" i="25"/>
  <c r="AP810" i="25"/>
  <c r="AP817" i="25"/>
  <c r="AP806" i="25"/>
  <c r="AP807" i="25"/>
  <c r="Q871" i="25"/>
  <c r="S958" i="25"/>
  <c r="G159" i="25"/>
  <c r="M747" i="25"/>
  <c r="M740" i="25"/>
  <c r="M744" i="25"/>
  <c r="M738" i="25"/>
  <c r="M746" i="25"/>
  <c r="M739" i="25"/>
  <c r="M745" i="25"/>
  <c r="M750" i="25"/>
  <c r="M741" i="25"/>
  <c r="M749" i="25"/>
  <c r="M748" i="25"/>
  <c r="M742" i="25"/>
  <c r="AL780" i="25"/>
  <c r="AL778" i="25"/>
  <c r="AL798" i="25"/>
  <c r="AL793" i="25"/>
  <c r="AL796" i="25"/>
  <c r="AL790" i="25"/>
  <c r="AL799" i="25"/>
  <c r="AL801" i="25"/>
  <c r="AL791" i="25"/>
  <c r="AL794" i="25"/>
  <c r="AB850" i="25"/>
  <c r="AB861" i="25"/>
  <c r="K387" i="25"/>
  <c r="K394" i="25"/>
  <c r="K383" i="25"/>
  <c r="K388" i="25"/>
  <c r="K395" i="25"/>
  <c r="K393" i="25"/>
  <c r="K392" i="25"/>
  <c r="K386" i="25"/>
  <c r="K389" i="25"/>
  <c r="K385" i="25"/>
  <c r="K391" i="25"/>
  <c r="G463" i="25"/>
  <c r="G460" i="25"/>
  <c r="G458" i="25"/>
  <c r="G459" i="25"/>
  <c r="M499" i="25"/>
  <c r="M498" i="25"/>
  <c r="AP569" i="25"/>
  <c r="N742" i="25"/>
  <c r="N747" i="25"/>
  <c r="N739" i="25"/>
  <c r="N746" i="25"/>
  <c r="N741" i="25"/>
  <c r="N745" i="25"/>
  <c r="N750" i="25"/>
  <c r="N744" i="25"/>
  <c r="N748" i="25"/>
  <c r="N738" i="25"/>
  <c r="N740" i="25"/>
  <c r="N749" i="25"/>
  <c r="AJ758" i="25"/>
  <c r="AJ765" i="25"/>
  <c r="AJ763" i="25"/>
  <c r="AJ757" i="25"/>
  <c r="AJ767" i="25"/>
  <c r="AJ759" i="25"/>
  <c r="AJ756" i="25"/>
  <c r="AJ762" i="25"/>
  <c r="AJ761" i="25"/>
  <c r="AJ760" i="25"/>
  <c r="AJ755" i="25"/>
  <c r="AJ766" i="25"/>
  <c r="AN783" i="25"/>
  <c r="AN777" i="25"/>
  <c r="AN780" i="25"/>
  <c r="AL774" i="25"/>
  <c r="AK794" i="25"/>
  <c r="Q941" i="25"/>
  <c r="K384" i="25"/>
  <c r="AN480" i="25"/>
  <c r="AN479" i="25"/>
  <c r="AH525" i="25"/>
  <c r="AH972" i="25" s="1"/>
  <c r="S651" i="25"/>
  <c r="S667" i="25"/>
  <c r="S684" i="25" s="1"/>
  <c r="S1014" i="25" s="1"/>
  <c r="AE649" i="25"/>
  <c r="AE665" i="25"/>
  <c r="AE682" i="25" s="1"/>
  <c r="AE1012" i="25" s="1"/>
  <c r="AQ649" i="25"/>
  <c r="P705" i="25"/>
  <c r="P724" i="25" s="1"/>
  <c r="P709" i="25"/>
  <c r="P728" i="25" s="1"/>
  <c r="P706" i="25"/>
  <c r="P725" i="25" s="1"/>
  <c r="AG866" i="25"/>
  <c r="Q518" i="25"/>
  <c r="Q965" i="25" s="1"/>
  <c r="G84" i="25"/>
  <c r="AP385" i="25"/>
  <c r="AR395" i="25"/>
  <c r="Q425" i="25"/>
  <c r="Q951" i="25" s="1"/>
  <c r="K461" i="25"/>
  <c r="K463" i="25"/>
  <c r="K458" i="25"/>
  <c r="K462" i="25"/>
  <c r="K459" i="25"/>
  <c r="K460" i="25"/>
  <c r="P667" i="25"/>
  <c r="P684" i="25" s="1"/>
  <c r="P1014" i="25" s="1"/>
  <c r="P651" i="25"/>
  <c r="AG813" i="25"/>
  <c r="D236" i="25"/>
  <c r="E201" i="25"/>
  <c r="E897" i="25" s="1"/>
  <c r="F122" i="25"/>
  <c r="G96" i="25"/>
  <c r="D114" i="25"/>
  <c r="D201" i="25"/>
  <c r="D897" i="25" s="1"/>
  <c r="Y402" i="25"/>
  <c r="Y409" i="25"/>
  <c r="Y403" i="25"/>
  <c r="Y410" i="25"/>
  <c r="Y404" i="25"/>
  <c r="Y406" i="25"/>
  <c r="Y405" i="25"/>
  <c r="Y411" i="25"/>
  <c r="Y408" i="25"/>
  <c r="Y407" i="25"/>
  <c r="Y401" i="25"/>
  <c r="Y400" i="25"/>
  <c r="Y412" i="25"/>
  <c r="N424" i="25"/>
  <c r="N950" i="25" s="1"/>
  <c r="Q428" i="25"/>
  <c r="Q954" i="25" s="1"/>
  <c r="AB459" i="25"/>
  <c r="AB458" i="25"/>
  <c r="AB461" i="25"/>
  <c r="AB463" i="25"/>
  <c r="AB460" i="25"/>
  <c r="AB462" i="25"/>
  <c r="H459" i="25"/>
  <c r="A1141" i="25"/>
  <c r="AP717" i="25"/>
  <c r="AD717" i="25"/>
  <c r="R717" i="25"/>
  <c r="F717" i="25"/>
  <c r="AI716" i="25"/>
  <c r="W716" i="25"/>
  <c r="K716" i="25"/>
  <c r="AN715" i="25"/>
  <c r="AB715" i="25"/>
  <c r="P715" i="25"/>
  <c r="D715" i="25"/>
  <c r="AR717" i="25"/>
  <c r="AE717" i="25"/>
  <c r="Q717" i="25"/>
  <c r="D717" i="25"/>
  <c r="AF716" i="25"/>
  <c r="S716" i="25"/>
  <c r="F716" i="25"/>
  <c r="AH715" i="25"/>
  <c r="U715" i="25"/>
  <c r="H715" i="25"/>
  <c r="AM717" i="25"/>
  <c r="Y717" i="25"/>
  <c r="K717" i="25"/>
  <c r="AL716" i="25"/>
  <c r="X716" i="25"/>
  <c r="I716" i="25"/>
  <c r="AJ715" i="25"/>
  <c r="V715" i="25"/>
  <c r="G715" i="25"/>
  <c r="AL698" i="25"/>
  <c r="Z698" i="25"/>
  <c r="N698" i="25"/>
  <c r="AQ697" i="25"/>
  <c r="AE697" i="25"/>
  <c r="S697" i="25"/>
  <c r="G697" i="25"/>
  <c r="AL717" i="25"/>
  <c r="X717" i="25"/>
  <c r="J717" i="25"/>
  <c r="AK716" i="25"/>
  <c r="V716" i="25"/>
  <c r="H716" i="25"/>
  <c r="AI715" i="25"/>
  <c r="T715" i="25"/>
  <c r="F715" i="25"/>
  <c r="AK698" i="25"/>
  <c r="Y698" i="25"/>
  <c r="M698" i="25"/>
  <c r="AP697" i="25"/>
  <c r="AD697" i="25"/>
  <c r="R697" i="25"/>
  <c r="F697" i="25"/>
  <c r="AA717" i="25"/>
  <c r="I717" i="25"/>
  <c r="AG716" i="25"/>
  <c r="P716" i="25"/>
  <c r="AO715" i="25"/>
  <c r="X715" i="25"/>
  <c r="E715" i="25"/>
  <c r="AF698" i="25"/>
  <c r="R698" i="25"/>
  <c r="D698" i="25"/>
  <c r="AC697" i="25"/>
  <c r="O697" i="25"/>
  <c r="AQ717" i="25"/>
  <c r="Z717" i="25"/>
  <c r="H717" i="25"/>
  <c r="AE716" i="25"/>
  <c r="O716" i="25"/>
  <c r="AM715" i="25"/>
  <c r="W715" i="25"/>
  <c r="AE698" i="25"/>
  <c r="Q698" i="25"/>
  <c r="AR697" i="25"/>
  <c r="AB697" i="25"/>
  <c r="N697" i="25"/>
  <c r="AO717" i="25"/>
  <c r="U717" i="25"/>
  <c r="AP716" i="25"/>
  <c r="U716" i="25"/>
  <c r="AQ715" i="25"/>
  <c r="S715" i="25"/>
  <c r="AR698" i="25"/>
  <c r="AB698" i="25"/>
  <c r="J698" i="25"/>
  <c r="AI697" i="25"/>
  <c r="Q697" i="25"/>
  <c r="AN717" i="25"/>
  <c r="T717" i="25"/>
  <c r="AO716" i="25"/>
  <c r="T716" i="25"/>
  <c r="AP715" i="25"/>
  <c r="R715" i="25"/>
  <c r="AQ698" i="25"/>
  <c r="AA698" i="25"/>
  <c r="I698" i="25"/>
  <c r="AH697" i="25"/>
  <c r="P697" i="25"/>
  <c r="AK717" i="25"/>
  <c r="S717" i="25"/>
  <c r="AN716" i="25"/>
  <c r="R716" i="25"/>
  <c r="AL715" i="25"/>
  <c r="Q715" i="25"/>
  <c r="AP698" i="25"/>
  <c r="X698" i="25"/>
  <c r="H698" i="25"/>
  <c r="AG697" i="25"/>
  <c r="M697" i="25"/>
  <c r="AC717" i="25"/>
  <c r="AQ716" i="25"/>
  <c r="M716" i="25"/>
  <c r="AC715" i="25"/>
  <c r="AH698" i="25"/>
  <c r="K698" i="25"/>
  <c r="Z697" i="25"/>
  <c r="E697" i="25"/>
  <c r="O717" i="25"/>
  <c r="AC716" i="25"/>
  <c r="D716" i="25"/>
  <c r="N715" i="25"/>
  <c r="V698" i="25"/>
  <c r="AN697" i="25"/>
  <c r="U697" i="25"/>
  <c r="P717" i="25"/>
  <c r="AA716" i="25"/>
  <c r="AF715" i="25"/>
  <c r="W698" i="25"/>
  <c r="AL697" i="25"/>
  <c r="J697" i="25"/>
  <c r="N717" i="25"/>
  <c r="Z716" i="25"/>
  <c r="AE715" i="25"/>
  <c r="U698" i="25"/>
  <c r="AK697" i="25"/>
  <c r="I697" i="25"/>
  <c r="AI717" i="25"/>
  <c r="E717" i="25"/>
  <c r="L716" i="25"/>
  <c r="Y715" i="25"/>
  <c r="AN698" i="25"/>
  <c r="O698" i="25"/>
  <c r="Y697" i="25"/>
  <c r="AH717" i="25"/>
  <c r="AR716" i="25"/>
  <c r="J716" i="25"/>
  <c r="O715" i="25"/>
  <c r="AM698" i="25"/>
  <c r="L698" i="25"/>
  <c r="X697" i="25"/>
  <c r="V717" i="25"/>
  <c r="G716" i="25"/>
  <c r="I715" i="25"/>
  <c r="G698" i="25"/>
  <c r="K697" i="25"/>
  <c r="M717" i="25"/>
  <c r="E716" i="25"/>
  <c r="F698" i="25"/>
  <c r="H697" i="25"/>
  <c r="L717" i="25"/>
  <c r="AR715" i="25"/>
  <c r="E698" i="25"/>
  <c r="D697" i="25"/>
  <c r="AJ716" i="25"/>
  <c r="AD715" i="25"/>
  <c r="AI698" i="25"/>
  <c r="AJ697" i="25"/>
  <c r="AH716" i="25"/>
  <c r="AA715" i="25"/>
  <c r="AG698" i="25"/>
  <c r="AF697" i="25"/>
  <c r="AJ717" i="25"/>
  <c r="AD716" i="25"/>
  <c r="Z715" i="25"/>
  <c r="AD698" i="25"/>
  <c r="AA697" i="25"/>
  <c r="AO698" i="25"/>
  <c r="G717" i="25"/>
  <c r="N743" i="25"/>
  <c r="L758" i="25"/>
  <c r="L765" i="25"/>
  <c r="E112" i="25"/>
  <c r="D190" i="25"/>
  <c r="D317" i="25" s="1"/>
  <c r="R384" i="25"/>
  <c r="X425" i="25"/>
  <c r="X951" i="25" s="1"/>
  <c r="L943" i="25"/>
  <c r="F500" i="25"/>
  <c r="F499" i="25"/>
  <c r="F498" i="25"/>
  <c r="E523" i="25"/>
  <c r="E970" i="25" s="1"/>
  <c r="X636" i="25"/>
  <c r="X1003" i="25" s="1"/>
  <c r="X638" i="25"/>
  <c r="X1005" i="25" s="1"/>
  <c r="AA643" i="25"/>
  <c r="X644" i="25"/>
  <c r="X646" i="25" s="1"/>
  <c r="W661" i="25"/>
  <c r="S662" i="25"/>
  <c r="F679" i="25"/>
  <c r="F1009" i="25" s="1"/>
  <c r="H747" i="25"/>
  <c r="R765" i="25"/>
  <c r="M779" i="25"/>
  <c r="AO795" i="25"/>
  <c r="AO798" i="25"/>
  <c r="AO793" i="25"/>
  <c r="T958" i="25"/>
  <c r="D179" i="25"/>
  <c r="D306" i="25" s="1"/>
  <c r="E101" i="25"/>
  <c r="E106" i="25"/>
  <c r="U433" i="25"/>
  <c r="K434" i="25"/>
  <c r="AR434" i="25"/>
  <c r="P454" i="25"/>
  <c r="M477" i="25"/>
  <c r="J511" i="25"/>
  <c r="AB643" i="25"/>
  <c r="AF644" i="25"/>
  <c r="AF646" i="25" s="1"/>
  <c r="X661" i="25"/>
  <c r="AB662" i="25"/>
  <c r="G679" i="25"/>
  <c r="G1009" i="25" s="1"/>
  <c r="G94" i="25"/>
  <c r="F245" i="25"/>
  <c r="E120" i="25"/>
  <c r="AK344" i="25"/>
  <c r="Y344" i="25"/>
  <c r="M344" i="25"/>
  <c r="AJ344" i="25"/>
  <c r="W344" i="25"/>
  <c r="J344" i="25"/>
  <c r="AI344" i="25"/>
  <c r="V344" i="25"/>
  <c r="I344" i="25"/>
  <c r="AM344" i="25"/>
  <c r="U344" i="25"/>
  <c r="F344" i="25"/>
  <c r="AE344" i="25"/>
  <c r="P344" i="25"/>
  <c r="AF344" i="25"/>
  <c r="N344" i="25"/>
  <c r="AD344" i="25"/>
  <c r="L344" i="25"/>
  <c r="AQ344" i="25"/>
  <c r="Z344" i="25"/>
  <c r="E344" i="25"/>
  <c r="AP344" i="25"/>
  <c r="X344" i="25"/>
  <c r="D344" i="25"/>
  <c r="S344" i="25"/>
  <c r="W387" i="25"/>
  <c r="W394" i="25"/>
  <c r="W388" i="25"/>
  <c r="W395" i="25"/>
  <c r="W389" i="25"/>
  <c r="W386" i="25"/>
  <c r="W393" i="25"/>
  <c r="W385" i="25"/>
  <c r="W390" i="25"/>
  <c r="AJ407" i="25"/>
  <c r="AJ411" i="25"/>
  <c r="AA429" i="25"/>
  <c r="AA955" i="25" s="1"/>
  <c r="AA417" i="25"/>
  <c r="AA424" i="25"/>
  <c r="AA950" i="25" s="1"/>
  <c r="AA418" i="25"/>
  <c r="AA944" i="25" s="1"/>
  <c r="AA425" i="25"/>
  <c r="AA951" i="25" s="1"/>
  <c r="AA419" i="25"/>
  <c r="AA945" i="25" s="1"/>
  <c r="AA421" i="25"/>
  <c r="AA947" i="25" s="1"/>
  <c r="AA428" i="25"/>
  <c r="AA954" i="25" s="1"/>
  <c r="AA427" i="25"/>
  <c r="AA953" i="25" s="1"/>
  <c r="V433" i="25"/>
  <c r="M434" i="25"/>
  <c r="V454" i="25"/>
  <c r="O477" i="25"/>
  <c r="O538" i="25"/>
  <c r="O556" i="25" s="1"/>
  <c r="AO575" i="25"/>
  <c r="AO983" i="25" s="1"/>
  <c r="AO572" i="25"/>
  <c r="AO980" i="25" s="1"/>
  <c r="AF643" i="25"/>
  <c r="AG644" i="25"/>
  <c r="AG646" i="25" s="1"/>
  <c r="M667" i="25"/>
  <c r="M684" i="25" s="1"/>
  <c r="M1014" i="25" s="1"/>
  <c r="M651" i="25"/>
  <c r="Y661" i="25"/>
  <c r="AE662" i="25"/>
  <c r="Q665" i="25"/>
  <c r="Q682" i="25" s="1"/>
  <c r="Q1012" i="25" s="1"/>
  <c r="J750" i="25"/>
  <c r="J749" i="25"/>
  <c r="J746" i="25"/>
  <c r="J748" i="25"/>
  <c r="J740" i="25"/>
  <c r="J744" i="25"/>
  <c r="J739" i="25"/>
  <c r="J745" i="25"/>
  <c r="J743" i="25"/>
  <c r="J747" i="25"/>
  <c r="F764" i="25"/>
  <c r="F759" i="25"/>
  <c r="F760" i="25"/>
  <c r="F763" i="25"/>
  <c r="F761" i="25"/>
  <c r="F756" i="25"/>
  <c r="F767" i="25"/>
  <c r="F755" i="25"/>
  <c r="F757" i="25"/>
  <c r="F766" i="25"/>
  <c r="F765" i="25"/>
  <c r="E816" i="25"/>
  <c r="E818" i="25"/>
  <c r="E810" i="25"/>
  <c r="E813" i="25"/>
  <c r="E808" i="25"/>
  <c r="E814" i="25"/>
  <c r="E809" i="25"/>
  <c r="E817" i="25"/>
  <c r="E812" i="25"/>
  <c r="E806" i="25"/>
  <c r="E811" i="25"/>
  <c r="R388" i="25"/>
  <c r="R395" i="25"/>
  <c r="R383" i="25"/>
  <c r="R386" i="25"/>
  <c r="R390" i="25"/>
  <c r="R389" i="25"/>
  <c r="R394" i="25"/>
  <c r="R393" i="25"/>
  <c r="R392" i="25"/>
  <c r="R391" i="25"/>
  <c r="R401" i="25"/>
  <c r="R408" i="25"/>
  <c r="AC461" i="25"/>
  <c r="AC458" i="25"/>
  <c r="AC462" i="25"/>
  <c r="AC460" i="25"/>
  <c r="AC463" i="25"/>
  <c r="AD500" i="25"/>
  <c r="AD498" i="25"/>
  <c r="AD499" i="25"/>
  <c r="T525" i="25"/>
  <c r="T972" i="25" s="1"/>
  <c r="T513" i="25"/>
  <c r="T520" i="25"/>
  <c r="T967" i="25" s="1"/>
  <c r="T524" i="25"/>
  <c r="T971" i="25" s="1"/>
  <c r="T521" i="25"/>
  <c r="T968" i="25" s="1"/>
  <c r="T518" i="25"/>
  <c r="T965" i="25" s="1"/>
  <c r="T514" i="25"/>
  <c r="T961" i="25" s="1"/>
  <c r="T523" i="25"/>
  <c r="T970" i="25" s="1"/>
  <c r="A1140" i="25"/>
  <c r="AO679" i="25"/>
  <c r="AO1009" i="25" s="1"/>
  <c r="AC679" i="25"/>
  <c r="AC1009" i="25" s="1"/>
  <c r="Q679" i="25"/>
  <c r="Q1009" i="25" s="1"/>
  <c r="E679" i="25"/>
  <c r="E1009" i="25" s="1"/>
  <c r="AK662" i="25"/>
  <c r="Y662" i="25"/>
  <c r="M662" i="25"/>
  <c r="AP661" i="25"/>
  <c r="AD661" i="25"/>
  <c r="R661" i="25"/>
  <c r="F661" i="25"/>
  <c r="AL644" i="25"/>
  <c r="AL646" i="25" s="1"/>
  <c r="Z644" i="25"/>
  <c r="Z646" i="25" s="1"/>
  <c r="N644" i="25"/>
  <c r="N646" i="25" s="1"/>
  <c r="AQ643" i="25"/>
  <c r="AE643" i="25"/>
  <c r="S643" i="25"/>
  <c r="G643" i="25"/>
  <c r="AN679" i="25"/>
  <c r="AN1009" i="25" s="1"/>
  <c r="AB679" i="25"/>
  <c r="AB1009" i="25" s="1"/>
  <c r="P679" i="25"/>
  <c r="P1009" i="25" s="1"/>
  <c r="D679" i="25"/>
  <c r="D1009" i="25" s="1"/>
  <c r="AJ662" i="25"/>
  <c r="X662" i="25"/>
  <c r="L662" i="25"/>
  <c r="AO661" i="25"/>
  <c r="AC661" i="25"/>
  <c r="Q661" i="25"/>
  <c r="E661" i="25"/>
  <c r="AK644" i="25"/>
  <c r="AK646" i="25" s="1"/>
  <c r="Y644" i="25"/>
  <c r="Y646" i="25" s="1"/>
  <c r="M644" i="25"/>
  <c r="M646" i="25" s="1"/>
  <c r="AP643" i="25"/>
  <c r="AD643" i="25"/>
  <c r="R643" i="25"/>
  <c r="F643" i="25"/>
  <c r="AM679" i="25"/>
  <c r="AM1009" i="25" s="1"/>
  <c r="Y679" i="25"/>
  <c r="Y1009" i="25" s="1"/>
  <c r="K679" i="25"/>
  <c r="K1009" i="25" s="1"/>
  <c r="AL662" i="25"/>
  <c r="V662" i="25"/>
  <c r="H662" i="25"/>
  <c r="AI661" i="25"/>
  <c r="U661" i="25"/>
  <c r="G661" i="25"/>
  <c r="AJ644" i="25"/>
  <c r="AJ646" i="25" s="1"/>
  <c r="V644" i="25"/>
  <c r="V646" i="25" s="1"/>
  <c r="H644" i="25"/>
  <c r="H646" i="25" s="1"/>
  <c r="AI643" i="25"/>
  <c r="U643" i="25"/>
  <c r="E643" i="25"/>
  <c r="AL679" i="25"/>
  <c r="AL1009" i="25" s="1"/>
  <c r="X679" i="25"/>
  <c r="X1009" i="25" s="1"/>
  <c r="J679" i="25"/>
  <c r="J1009" i="25" s="1"/>
  <c r="AI662" i="25"/>
  <c r="U662" i="25"/>
  <c r="G662" i="25"/>
  <c r="AH661" i="25"/>
  <c r="T661" i="25"/>
  <c r="D661" i="25"/>
  <c r="AI644" i="25"/>
  <c r="AI646" i="25" s="1"/>
  <c r="U644" i="25"/>
  <c r="U646" i="25" s="1"/>
  <c r="G644" i="25"/>
  <c r="G646" i="25" s="1"/>
  <c r="AH643" i="25"/>
  <c r="T643" i="25"/>
  <c r="D643" i="25"/>
  <c r="AJ679" i="25"/>
  <c r="AJ1009" i="25" s="1"/>
  <c r="T679" i="25"/>
  <c r="T1009" i="25" s="1"/>
  <c r="AP662" i="25"/>
  <c r="Z662" i="25"/>
  <c r="F662" i="25"/>
  <c r="AE661" i="25"/>
  <c r="M661" i="25"/>
  <c r="AD644" i="25"/>
  <c r="AD646" i="25" s="1"/>
  <c r="L644" i="25"/>
  <c r="L646" i="25" s="1"/>
  <c r="AK643" i="25"/>
  <c r="Q643" i="25"/>
  <c r="AI679" i="25"/>
  <c r="AI1009" i="25" s="1"/>
  <c r="S679" i="25"/>
  <c r="S1009" i="25" s="1"/>
  <c r="AO662" i="25"/>
  <c r="W662" i="25"/>
  <c r="E662" i="25"/>
  <c r="AB661" i="25"/>
  <c r="L661" i="25"/>
  <c r="AC644" i="25"/>
  <c r="AC646" i="25" s="1"/>
  <c r="K644" i="25"/>
  <c r="K646" i="25" s="1"/>
  <c r="AJ643" i="25"/>
  <c r="P643" i="25"/>
  <c r="AH679" i="25"/>
  <c r="AH1009" i="25" s="1"/>
  <c r="R679" i="25"/>
  <c r="R1009" i="25" s="1"/>
  <c r="AN662" i="25"/>
  <c r="T662" i="25"/>
  <c r="D662" i="25"/>
  <c r="AA661" i="25"/>
  <c r="K661" i="25"/>
  <c r="AR644" i="25"/>
  <c r="AR646" i="25" s="1"/>
  <c r="AB644" i="25"/>
  <c r="AB646" i="25" s="1"/>
  <c r="J644" i="25"/>
  <c r="J646" i="25" s="1"/>
  <c r="AG643" i="25"/>
  <c r="O643" i="25"/>
  <c r="V679" i="25"/>
  <c r="V1009" i="25" s="1"/>
  <c r="AA662" i="25"/>
  <c r="AN661" i="25"/>
  <c r="S661" i="25"/>
  <c r="W644" i="25"/>
  <c r="W646" i="25" s="1"/>
  <c r="AO643" i="25"/>
  <c r="V643" i="25"/>
  <c r="AG679" i="25"/>
  <c r="AG1009" i="25" s="1"/>
  <c r="L679" i="25"/>
  <c r="L1009" i="25" s="1"/>
  <c r="AH662" i="25"/>
  <c r="O662" i="25"/>
  <c r="AG661" i="25"/>
  <c r="I661" i="25"/>
  <c r="AM644" i="25"/>
  <c r="AM646" i="25" s="1"/>
  <c r="P644" i="25"/>
  <c r="P646" i="25" s="1"/>
  <c r="AC643" i="25"/>
  <c r="J643" i="25"/>
  <c r="AP679" i="25"/>
  <c r="AP1009" i="25" s="1"/>
  <c r="I679" i="25"/>
  <c r="I1009" i="25" s="1"/>
  <c r="AD662" i="25"/>
  <c r="AQ661" i="25"/>
  <c r="O661" i="25"/>
  <c r="AO644" i="25"/>
  <c r="AO646" i="25" s="1"/>
  <c r="O644" i="25"/>
  <c r="O646" i="25" s="1"/>
  <c r="Z643" i="25"/>
  <c r="AK679" i="25"/>
  <c r="AK1009" i="25" s="1"/>
  <c r="H679" i="25"/>
  <c r="H1009" i="25" s="1"/>
  <c r="AC662" i="25"/>
  <c r="AM661" i="25"/>
  <c r="N661" i="25"/>
  <c r="AN644" i="25"/>
  <c r="AN646" i="25" s="1"/>
  <c r="I644" i="25"/>
  <c r="I646" i="25" s="1"/>
  <c r="Y643" i="25"/>
  <c r="AA679" i="25"/>
  <c r="AA1009" i="25" s="1"/>
  <c r="Q662" i="25"/>
  <c r="AF661" i="25"/>
  <c r="AE644" i="25"/>
  <c r="AE646" i="25" s="1"/>
  <c r="AR643" i="25"/>
  <c r="M643" i="25"/>
  <c r="Z679" i="25"/>
  <c r="Z1009" i="25" s="1"/>
  <c r="AR662" i="25"/>
  <c r="P662" i="25"/>
  <c r="Z661" i="25"/>
  <c r="AA644" i="25"/>
  <c r="AA646" i="25" s="1"/>
  <c r="AN643" i="25"/>
  <c r="L643" i="25"/>
  <c r="D644" i="25"/>
  <c r="AQ644" i="25"/>
  <c r="AQ646" i="25" s="1"/>
  <c r="AL661" i="25"/>
  <c r="AM662" i="25"/>
  <c r="U679" i="25"/>
  <c r="U1009" i="25" s="1"/>
  <c r="W749" i="25"/>
  <c r="R764" i="25"/>
  <c r="R759" i="25"/>
  <c r="R766" i="25"/>
  <c r="R762" i="25"/>
  <c r="R761" i="25"/>
  <c r="R758" i="25"/>
  <c r="R763" i="25"/>
  <c r="R760" i="25"/>
  <c r="R757" i="25"/>
  <c r="M778" i="25"/>
  <c r="M773" i="25"/>
  <c r="M784" i="25"/>
  <c r="M777" i="25"/>
  <c r="M780" i="25"/>
  <c r="M776" i="25"/>
  <c r="M774" i="25"/>
  <c r="M782" i="25"/>
  <c r="M783" i="25"/>
  <c r="M781" i="25"/>
  <c r="Q816" i="25"/>
  <c r="Q811" i="25"/>
  <c r="Q818" i="25"/>
  <c r="Q815" i="25"/>
  <c r="Q810" i="25"/>
  <c r="Q814" i="25"/>
  <c r="Q808" i="25"/>
  <c r="Q817" i="25"/>
  <c r="Q813" i="25"/>
  <c r="Q809" i="25"/>
  <c r="Q807" i="25"/>
  <c r="Q812" i="25"/>
  <c r="E203" i="25"/>
  <c r="E899" i="25" s="1"/>
  <c r="F124" i="25"/>
  <c r="D205" i="25"/>
  <c r="D901" i="25" s="1"/>
  <c r="D252" i="25"/>
  <c r="E252" i="25" s="1"/>
  <c r="F252" i="25" s="1"/>
  <c r="G252" i="25" s="1"/>
  <c r="H252" i="25" s="1"/>
  <c r="I252" i="25" s="1"/>
  <c r="J252" i="25" s="1"/>
  <c r="K252" i="25" s="1"/>
  <c r="L252" i="25" s="1"/>
  <c r="M252" i="25" s="1"/>
  <c r="N252" i="25" s="1"/>
  <c r="O252" i="25" s="1"/>
  <c r="P252" i="25" s="1"/>
  <c r="Q252" i="25" s="1"/>
  <c r="R252" i="25" s="1"/>
  <c r="S252" i="25" s="1"/>
  <c r="T252" i="25" s="1"/>
  <c r="U252" i="25" s="1"/>
  <c r="V252" i="25" s="1"/>
  <c r="W252" i="25" s="1"/>
  <c r="X252" i="25" s="1"/>
  <c r="Y252" i="25" s="1"/>
  <c r="Z252" i="25" s="1"/>
  <c r="AA252" i="25" s="1"/>
  <c r="AB252" i="25" s="1"/>
  <c r="AC252" i="25" s="1"/>
  <c r="AD252" i="25" s="1"/>
  <c r="AE252" i="25" s="1"/>
  <c r="AF252" i="25" s="1"/>
  <c r="AG252" i="25" s="1"/>
  <c r="AH252" i="25" s="1"/>
  <c r="AI252" i="25" s="1"/>
  <c r="AJ252" i="25" s="1"/>
  <c r="AK252" i="25" s="1"/>
  <c r="AL252" i="25" s="1"/>
  <c r="AM252" i="25" s="1"/>
  <c r="AN252" i="25" s="1"/>
  <c r="AO252" i="25" s="1"/>
  <c r="AP252" i="25" s="1"/>
  <c r="AQ252" i="25" s="1"/>
  <c r="AR252" i="25" s="1"/>
  <c r="S395" i="25"/>
  <c r="S383" i="25"/>
  <c r="S390" i="25"/>
  <c r="S386" i="25"/>
  <c r="S393" i="25"/>
  <c r="S387" i="25"/>
  <c r="S394" i="25"/>
  <c r="S408" i="25"/>
  <c r="S403" i="25"/>
  <c r="S407" i="25"/>
  <c r="S409" i="25"/>
  <c r="S401" i="25"/>
  <c r="S400" i="25"/>
  <c r="S406" i="25"/>
  <c r="S412" i="25"/>
  <c r="S411" i="25"/>
  <c r="A1137" i="25"/>
  <c r="AK511" i="25"/>
  <c r="Y511" i="25"/>
  <c r="Y958" i="25" s="1"/>
  <c r="M511" i="25"/>
  <c r="M958" i="25" s="1"/>
  <c r="AJ511" i="25"/>
  <c r="AJ958" i="25" s="1"/>
  <c r="X511" i="25"/>
  <c r="X958" i="25" s="1"/>
  <c r="L511" i="25"/>
  <c r="L958" i="25" s="1"/>
  <c r="AH477" i="25"/>
  <c r="V477" i="25"/>
  <c r="J477" i="25"/>
  <c r="AK454" i="25"/>
  <c r="Y454" i="25"/>
  <c r="M454" i="25"/>
  <c r="AQ434" i="25"/>
  <c r="AE434" i="25"/>
  <c r="S434" i="25"/>
  <c r="G434" i="25"/>
  <c r="AK433" i="25"/>
  <c r="Y433" i="25"/>
  <c r="M433" i="25"/>
  <c r="AL511" i="25"/>
  <c r="AL958" i="25" s="1"/>
  <c r="V511" i="25"/>
  <c r="V958" i="25" s="1"/>
  <c r="H511" i="25"/>
  <c r="AR477" i="25"/>
  <c r="AE477" i="25"/>
  <c r="R477" i="25"/>
  <c r="E477" i="25"/>
  <c r="AR454" i="25"/>
  <c r="AE454" i="25"/>
  <c r="R454" i="25"/>
  <c r="E454" i="25"/>
  <c r="AJ434" i="25"/>
  <c r="W434" i="25"/>
  <c r="J434" i="25"/>
  <c r="AM433" i="25"/>
  <c r="Z433" i="25"/>
  <c r="L433" i="25"/>
  <c r="AI511" i="25"/>
  <c r="AI958" i="25" s="1"/>
  <c r="U511" i="25"/>
  <c r="U958" i="25" s="1"/>
  <c r="G511" i="25"/>
  <c r="G958" i="25" s="1"/>
  <c r="AQ477" i="25"/>
  <c r="AD477" i="25"/>
  <c r="Q477" i="25"/>
  <c r="D477" i="25"/>
  <c r="AQ454" i="25"/>
  <c r="AD454" i="25"/>
  <c r="Q454" i="25"/>
  <c r="D454" i="25"/>
  <c r="AI434" i="25"/>
  <c r="V434" i="25"/>
  <c r="I434" i="25"/>
  <c r="AL433" i="25"/>
  <c r="X433" i="25"/>
  <c r="K433" i="25"/>
  <c r="AQ511" i="25"/>
  <c r="AQ958" i="25" s="1"/>
  <c r="AA511" i="25"/>
  <c r="AA958" i="25" s="1"/>
  <c r="I511" i="25"/>
  <c r="AI477" i="25"/>
  <c r="S477" i="25"/>
  <c r="AJ454" i="25"/>
  <c r="U454" i="25"/>
  <c r="F454" i="25"/>
  <c r="AK434" i="25"/>
  <c r="T434" i="25"/>
  <c r="D434" i="25"/>
  <c r="AE433" i="25"/>
  <c r="P433" i="25"/>
  <c r="AP511" i="25"/>
  <c r="AP958" i="25" s="1"/>
  <c r="Z511" i="25"/>
  <c r="Z958" i="25" s="1"/>
  <c r="F511" i="25"/>
  <c r="AG477" i="25"/>
  <c r="P477" i="25"/>
  <c r="AI454" i="25"/>
  <c r="T454" i="25"/>
  <c r="AH434" i="25"/>
  <c r="R434" i="25"/>
  <c r="AD433" i="25"/>
  <c r="O433" i="25"/>
  <c r="AN511" i="25"/>
  <c r="AN958" i="25" s="1"/>
  <c r="R511" i="25"/>
  <c r="AJ477" i="25"/>
  <c r="N477" i="25"/>
  <c r="AA454" i="25"/>
  <c r="I454" i="25"/>
  <c r="AC434" i="25"/>
  <c r="L434" i="25"/>
  <c r="AI433" i="25"/>
  <c r="R433" i="25"/>
  <c r="AE511" i="25"/>
  <c r="K511" i="25"/>
  <c r="Z477" i="25"/>
  <c r="H477" i="25"/>
  <c r="AM454" i="25"/>
  <c r="S454" i="25"/>
  <c r="AO434" i="25"/>
  <c r="X434" i="25"/>
  <c r="AB433" i="25"/>
  <c r="H433" i="25"/>
  <c r="AO511" i="25"/>
  <c r="AO958" i="25" s="1"/>
  <c r="P511" i="25"/>
  <c r="AP477" i="25"/>
  <c r="W477" i="25"/>
  <c r="Z454" i="25"/>
  <c r="AN434" i="25"/>
  <c r="P434" i="25"/>
  <c r="AO433" i="25"/>
  <c r="S433" i="25"/>
  <c r="AM511" i="25"/>
  <c r="O511" i="25"/>
  <c r="AO477" i="25"/>
  <c r="U477" i="25"/>
  <c r="X454" i="25"/>
  <c r="AM434" i="25"/>
  <c r="O434" i="25"/>
  <c r="AN433" i="25"/>
  <c r="Q433" i="25"/>
  <c r="AD511" i="25"/>
  <c r="D511" i="25"/>
  <c r="D958" i="25" s="1"/>
  <c r="AK477" i="25"/>
  <c r="L477" i="25"/>
  <c r="AN454" i="25"/>
  <c r="O454" i="25"/>
  <c r="AD434" i="25"/>
  <c r="H434" i="25"/>
  <c r="AF433" i="25"/>
  <c r="G433" i="25"/>
  <c r="AC511" i="25"/>
  <c r="AC958" i="25" s="1"/>
  <c r="AF477" i="25"/>
  <c r="K477" i="25"/>
  <c r="AL454" i="25"/>
  <c r="N454" i="25"/>
  <c r="AB434" i="25"/>
  <c r="F434" i="25"/>
  <c r="AC433" i="25"/>
  <c r="F433" i="25"/>
  <c r="AH433" i="25"/>
  <c r="Y434" i="25"/>
  <c r="AF454" i="25"/>
  <c r="AA477" i="25"/>
  <c r="W511" i="25"/>
  <c r="W958" i="25" s="1"/>
  <c r="Q571" i="25"/>
  <c r="Q979" i="25" s="1"/>
  <c r="Q578" i="25"/>
  <c r="Q986" i="25" s="1"/>
  <c r="Q581" i="25"/>
  <c r="Q989" i="25" s="1"/>
  <c r="Q575" i="25"/>
  <c r="Q983" i="25" s="1"/>
  <c r="Q579" i="25"/>
  <c r="Q987" i="25" s="1"/>
  <c r="Q576" i="25"/>
  <c r="Q984" i="25" s="1"/>
  <c r="Q573" i="25"/>
  <c r="Q981" i="25" s="1"/>
  <c r="Q975" i="25"/>
  <c r="Q580" i="25"/>
  <c r="Q988" i="25" s="1"/>
  <c r="Q570" i="25"/>
  <c r="Q978" i="25" s="1"/>
  <c r="AG575" i="25"/>
  <c r="AG983" i="25" s="1"/>
  <c r="AG570" i="25"/>
  <c r="AG978" i="25" s="1"/>
  <c r="AG569" i="25"/>
  <c r="AG576" i="25"/>
  <c r="AG984" i="25" s="1"/>
  <c r="AG579" i="25"/>
  <c r="AG987" i="25" s="1"/>
  <c r="AG571" i="25"/>
  <c r="AG979" i="25" s="1"/>
  <c r="AG581" i="25"/>
  <c r="AG989" i="25" s="1"/>
  <c r="AG577" i="25"/>
  <c r="AG985" i="25" s="1"/>
  <c r="AG574" i="25"/>
  <c r="AG982" i="25" s="1"/>
  <c r="AG572" i="25"/>
  <c r="AG980" i="25" s="1"/>
  <c r="F631" i="25"/>
  <c r="F998" i="25" s="1"/>
  <c r="F636" i="25"/>
  <c r="F1003" i="25" s="1"/>
  <c r="F634" i="25"/>
  <c r="F1001" i="25" s="1"/>
  <c r="F629" i="25"/>
  <c r="F996" i="25" s="1"/>
  <c r="F627" i="25"/>
  <c r="AP628" i="25"/>
  <c r="AP995" i="25" s="1"/>
  <c r="AP631" i="25"/>
  <c r="AP998" i="25" s="1"/>
  <c r="H643" i="25"/>
  <c r="E644" i="25"/>
  <c r="E646" i="25" s="1"/>
  <c r="E667" i="25"/>
  <c r="E684" i="25" s="1"/>
  <c r="E1014" i="25" s="1"/>
  <c r="E651" i="25"/>
  <c r="AC667" i="25"/>
  <c r="AC684" i="25" s="1"/>
  <c r="AC1014" i="25" s="1"/>
  <c r="AC651" i="25"/>
  <c r="AO649" i="25"/>
  <c r="AO665" i="25"/>
  <c r="AO682" i="25" s="1"/>
  <c r="AO1012" i="25" s="1"/>
  <c r="AR661" i="25"/>
  <c r="AQ662" i="25"/>
  <c r="W679" i="25"/>
  <c r="W1009" i="25" s="1"/>
  <c r="T767" i="25"/>
  <c r="O780" i="25"/>
  <c r="O775" i="25"/>
  <c r="O778" i="25"/>
  <c r="O772" i="25"/>
  <c r="O781" i="25"/>
  <c r="O782" i="25"/>
  <c r="O774" i="25"/>
  <c r="O783" i="25"/>
  <c r="O779" i="25"/>
  <c r="N798" i="25"/>
  <c r="N793" i="25"/>
  <c r="N792" i="25"/>
  <c r="N801" i="25"/>
  <c r="N795" i="25"/>
  <c r="N794" i="25"/>
  <c r="N799" i="25"/>
  <c r="N796" i="25"/>
  <c r="N800" i="25"/>
  <c r="N797" i="25"/>
  <c r="N790" i="25"/>
  <c r="N789" i="25"/>
  <c r="N791" i="25"/>
  <c r="AD811" i="25"/>
  <c r="AD818" i="25"/>
  <c r="AD813" i="25"/>
  <c r="AD808" i="25"/>
  <c r="AD815" i="25"/>
  <c r="AD806" i="25"/>
  <c r="AD817" i="25"/>
  <c r="AD814" i="25"/>
  <c r="AD812" i="25"/>
  <c r="AD807" i="25"/>
  <c r="AD816" i="25"/>
  <c r="L851" i="25"/>
  <c r="Y858" i="25"/>
  <c r="Y853" i="25"/>
  <c r="Y856" i="25"/>
  <c r="Y855" i="25"/>
  <c r="Y849" i="25"/>
  <c r="Y857" i="25"/>
  <c r="Y851" i="25"/>
  <c r="Y852" i="25"/>
  <c r="Y861" i="25"/>
  <c r="E187" i="25"/>
  <c r="E314" i="25" s="1"/>
  <c r="F109" i="25"/>
  <c r="E205" i="25"/>
  <c r="E901" i="25" s="1"/>
  <c r="H214" i="25"/>
  <c r="I214" i="25" s="1"/>
  <c r="J214" i="25" s="1"/>
  <c r="A296" i="25"/>
  <c r="AG384" i="25"/>
  <c r="T403" i="25"/>
  <c r="T410" i="25"/>
  <c r="T401" i="25"/>
  <c r="T405" i="25"/>
  <c r="T402" i="25"/>
  <c r="T412" i="25"/>
  <c r="T411" i="25"/>
  <c r="T408" i="25"/>
  <c r="L420" i="25"/>
  <c r="L946" i="25" s="1"/>
  <c r="L427" i="25"/>
  <c r="L953" i="25" s="1"/>
  <c r="L418" i="25"/>
  <c r="L944" i="25" s="1"/>
  <c r="L419" i="25"/>
  <c r="L945" i="25" s="1"/>
  <c r="L426" i="25"/>
  <c r="L952" i="25" s="1"/>
  <c r="L422" i="25"/>
  <c r="L948" i="25" s="1"/>
  <c r="L421" i="25"/>
  <c r="L947" i="25" s="1"/>
  <c r="L425" i="25"/>
  <c r="L951" i="25" s="1"/>
  <c r="L424" i="25"/>
  <c r="L950" i="25" s="1"/>
  <c r="L423" i="25"/>
  <c r="L949" i="25" s="1"/>
  <c r="AL422" i="25"/>
  <c r="AL948" i="25" s="1"/>
  <c r="AL429" i="25"/>
  <c r="AL955" i="25" s="1"/>
  <c r="AL417" i="25"/>
  <c r="AL423" i="25"/>
  <c r="AL949" i="25" s="1"/>
  <c r="AL424" i="25"/>
  <c r="AL950" i="25" s="1"/>
  <c r="L428" i="25"/>
  <c r="L954" i="25" s="1"/>
  <c r="D433" i="25"/>
  <c r="AJ433" i="25"/>
  <c r="Z434" i="25"/>
  <c r="AG454" i="25"/>
  <c r="AB477" i="25"/>
  <c r="Y500" i="25"/>
  <c r="AB511" i="25"/>
  <c r="AB958" i="25" s="1"/>
  <c r="I643" i="25"/>
  <c r="F644" i="25"/>
  <c r="F646" i="25" s="1"/>
  <c r="AP649" i="25"/>
  <c r="AP665" i="25"/>
  <c r="AP682" i="25" s="1"/>
  <c r="AP1012" i="25" s="1"/>
  <c r="I662" i="25"/>
  <c r="E665" i="25"/>
  <c r="E682" i="25" s="1"/>
  <c r="E1012" i="25" s="1"/>
  <c r="AD679" i="25"/>
  <c r="AD1009" i="25" s="1"/>
  <c r="AF748" i="25"/>
  <c r="AF744" i="25"/>
  <c r="AF741" i="25"/>
  <c r="AF749" i="25"/>
  <c r="AF745" i="25"/>
  <c r="AF739" i="25"/>
  <c r="AF750" i="25"/>
  <c r="AF738" i="25"/>
  <c r="AF746" i="25"/>
  <c r="AF742" i="25"/>
  <c r="R767" i="25"/>
  <c r="S784" i="25"/>
  <c r="S772" i="25"/>
  <c r="S779" i="25"/>
  <c r="S780" i="25"/>
  <c r="S774" i="25"/>
  <c r="S783" i="25"/>
  <c r="S776" i="25"/>
  <c r="S781" i="25"/>
  <c r="S778" i="25"/>
  <c r="S775" i="25"/>
  <c r="S782" i="25"/>
  <c r="S777" i="25"/>
  <c r="S773" i="25"/>
  <c r="O777" i="25"/>
  <c r="AF813" i="25"/>
  <c r="AF818" i="25"/>
  <c r="AF810" i="25"/>
  <c r="AF817" i="25"/>
  <c r="AF815" i="25"/>
  <c r="AF816" i="25"/>
  <c r="AF809" i="25"/>
  <c r="AF812" i="25"/>
  <c r="AF807" i="25"/>
  <c r="AF814" i="25"/>
  <c r="AF808" i="25"/>
  <c r="AF811" i="25"/>
  <c r="M851" i="25"/>
  <c r="D131" i="25"/>
  <c r="A1136" i="25"/>
  <c r="AR415" i="25"/>
  <c r="AF415" i="25"/>
  <c r="T415" i="25"/>
  <c r="T941" i="25" s="1"/>
  <c r="H415" i="25"/>
  <c r="H941" i="25" s="1"/>
  <c r="AN398" i="25"/>
  <c r="AB398" i="25"/>
  <c r="P398" i="25"/>
  <c r="D398" i="25"/>
  <c r="AO380" i="25"/>
  <c r="AO381" i="25" s="1"/>
  <c r="AC380" i="25"/>
  <c r="AC381" i="25" s="1"/>
  <c r="Q380" i="25"/>
  <c r="Q381" i="25" s="1"/>
  <c r="E380" i="25"/>
  <c r="E381" i="25" s="1"/>
  <c r="AH379" i="25"/>
  <c r="V379" i="25"/>
  <c r="J379" i="25"/>
  <c r="AQ415" i="25"/>
  <c r="AQ941" i="25" s="1"/>
  <c r="AE415" i="25"/>
  <c r="S415" i="25"/>
  <c r="G415" i="25"/>
  <c r="G941" i="25" s="1"/>
  <c r="AM398" i="25"/>
  <c r="AA398" i="25"/>
  <c r="O398" i="25"/>
  <c r="AN380" i="25"/>
  <c r="AN381" i="25" s="1"/>
  <c r="AB380" i="25"/>
  <c r="AB381" i="25" s="1"/>
  <c r="P380" i="25"/>
  <c r="P381" i="25" s="1"/>
  <c r="D380" i="25"/>
  <c r="D381" i="25" s="1"/>
  <c r="AG379" i="25"/>
  <c r="U379" i="25"/>
  <c r="I379" i="25"/>
  <c r="AK415" i="25"/>
  <c r="AK941" i="25" s="1"/>
  <c r="W415" i="25"/>
  <c r="I415" i="25"/>
  <c r="I941" i="25" s="1"/>
  <c r="AE398" i="25"/>
  <c r="Q398" i="25"/>
  <c r="AJ380" i="25"/>
  <c r="AJ381" i="25" s="1"/>
  <c r="V380" i="25"/>
  <c r="V381" i="25" s="1"/>
  <c r="H380" i="25"/>
  <c r="H381" i="25" s="1"/>
  <c r="AI379" i="25"/>
  <c r="S379" i="25"/>
  <c r="E379" i="25"/>
  <c r="AJ415" i="25"/>
  <c r="AJ941" i="25" s="1"/>
  <c r="V415" i="25"/>
  <c r="F415" i="25"/>
  <c r="F941" i="25" s="1"/>
  <c r="AR398" i="25"/>
  <c r="AD398" i="25"/>
  <c r="N398" i="25"/>
  <c r="AI380" i="25"/>
  <c r="AI381" i="25" s="1"/>
  <c r="U380" i="25"/>
  <c r="U381" i="25" s="1"/>
  <c r="G380" i="25"/>
  <c r="G381" i="25" s="1"/>
  <c r="AF379" i="25"/>
  <c r="R379" i="25"/>
  <c r="D379" i="25"/>
  <c r="AG415" i="25"/>
  <c r="O415" i="25"/>
  <c r="O941" i="25" s="1"/>
  <c r="AG398" i="25"/>
  <c r="M398" i="25"/>
  <c r="AL380" i="25"/>
  <c r="AL381" i="25" s="1"/>
  <c r="T380" i="25"/>
  <c r="T381" i="25" s="1"/>
  <c r="AQ379" i="25"/>
  <c r="AA379" i="25"/>
  <c r="K379" i="25"/>
  <c r="AP415" i="25"/>
  <c r="AP941" i="25" s="1"/>
  <c r="Z415" i="25"/>
  <c r="J415" i="25"/>
  <c r="J941" i="25" s="1"/>
  <c r="AP398" i="25"/>
  <c r="X398" i="25"/>
  <c r="H398" i="25"/>
  <c r="AE380" i="25"/>
  <c r="AE381" i="25" s="1"/>
  <c r="M380" i="25"/>
  <c r="M381" i="25" s="1"/>
  <c r="AL379" i="25"/>
  <c r="T379" i="25"/>
  <c r="Y379" i="25"/>
  <c r="AR379" i="25"/>
  <c r="Y380" i="25"/>
  <c r="Y381" i="25" s="1"/>
  <c r="K398" i="25"/>
  <c r="AH398" i="25"/>
  <c r="R415" i="25"/>
  <c r="AN415" i="25"/>
  <c r="AN941" i="25" s="1"/>
  <c r="E427" i="25"/>
  <c r="E953" i="25" s="1"/>
  <c r="E429" i="25"/>
  <c r="E955" i="25" s="1"/>
  <c r="K576" i="25"/>
  <c r="K984" i="25" s="1"/>
  <c r="A1139" i="25"/>
  <c r="AO625" i="25"/>
  <c r="AC625" i="25"/>
  <c r="Q625" i="25"/>
  <c r="E625" i="25"/>
  <c r="E992" i="25" s="1"/>
  <c r="AK608" i="25"/>
  <c r="Y608" i="25"/>
  <c r="M608" i="25"/>
  <c r="AP607" i="25"/>
  <c r="AD607" i="25"/>
  <c r="R607" i="25"/>
  <c r="F607" i="25"/>
  <c r="AQ588" i="25"/>
  <c r="AE588" i="25"/>
  <c r="S588" i="25"/>
  <c r="G588" i="25"/>
  <c r="AJ587" i="25"/>
  <c r="X587" i="25"/>
  <c r="L587" i="25"/>
  <c r="AO586" i="25"/>
  <c r="AC586" i="25"/>
  <c r="Q586" i="25"/>
  <c r="E586" i="25"/>
  <c r="AH585" i="25"/>
  <c r="V585" i="25"/>
  <c r="J585" i="25"/>
  <c r="AN625" i="25"/>
  <c r="AB625" i="25"/>
  <c r="P625" i="25"/>
  <c r="D625" i="25"/>
  <c r="D992" i="25" s="1"/>
  <c r="AJ608" i="25"/>
  <c r="X608" i="25"/>
  <c r="L608" i="25"/>
  <c r="AO607" i="25"/>
  <c r="AC607" i="25"/>
  <c r="Q607" i="25"/>
  <c r="E607" i="25"/>
  <c r="AP588" i="25"/>
  <c r="AD588" i="25"/>
  <c r="R588" i="25"/>
  <c r="F588" i="25"/>
  <c r="AI587" i="25"/>
  <c r="W587" i="25"/>
  <c r="K587" i="25"/>
  <c r="AN586" i="25"/>
  <c r="AB586" i="25"/>
  <c r="P586" i="25"/>
  <c r="D586" i="25"/>
  <c r="AG585" i="25"/>
  <c r="U585" i="25"/>
  <c r="I585" i="25"/>
  <c r="AE625" i="25"/>
  <c r="O625" i="25"/>
  <c r="AM608" i="25"/>
  <c r="W608" i="25"/>
  <c r="I608" i="25"/>
  <c r="AJ607" i="25"/>
  <c r="V607" i="25"/>
  <c r="H607" i="25"/>
  <c r="AO588" i="25"/>
  <c r="AA588" i="25"/>
  <c r="M588" i="25"/>
  <c r="AN587" i="25"/>
  <c r="Z587" i="25"/>
  <c r="J587" i="25"/>
  <c r="AK586" i="25"/>
  <c r="W586" i="25"/>
  <c r="I586" i="25"/>
  <c r="AJ585" i="25"/>
  <c r="T585" i="25"/>
  <c r="F585" i="25"/>
  <c r="AR625" i="25"/>
  <c r="AD625" i="25"/>
  <c r="N625" i="25"/>
  <c r="AL608" i="25"/>
  <c r="V608" i="25"/>
  <c r="H608" i="25"/>
  <c r="AI607" i="25"/>
  <c r="U607" i="25"/>
  <c r="G607" i="25"/>
  <c r="AN588" i="25"/>
  <c r="Z588" i="25"/>
  <c r="L588" i="25"/>
  <c r="AM587" i="25"/>
  <c r="Y587" i="25"/>
  <c r="I587" i="25"/>
  <c r="AJ586" i="25"/>
  <c r="V586" i="25"/>
  <c r="H586" i="25"/>
  <c r="AI585" i="25"/>
  <c r="S585" i="25"/>
  <c r="E585" i="25"/>
  <c r="AK625" i="25"/>
  <c r="U625" i="25"/>
  <c r="AI608" i="25"/>
  <c r="S608" i="25"/>
  <c r="AR607" i="25"/>
  <c r="Z607" i="25"/>
  <c r="J607" i="25"/>
  <c r="AG588" i="25"/>
  <c r="O588" i="25"/>
  <c r="AL587" i="25"/>
  <c r="T587" i="25"/>
  <c r="D587" i="25"/>
  <c r="AA586" i="25"/>
  <c r="K586" i="25"/>
  <c r="AF585" i="25"/>
  <c r="P585" i="25"/>
  <c r="AJ625" i="25"/>
  <c r="AJ992" i="25" s="1"/>
  <c r="T625" i="25"/>
  <c r="AH608" i="25"/>
  <c r="R608" i="25"/>
  <c r="AQ607" i="25"/>
  <c r="Y607" i="25"/>
  <c r="I607" i="25"/>
  <c r="AF588" i="25"/>
  <c r="N588" i="25"/>
  <c r="AK587" i="25"/>
  <c r="S587" i="25"/>
  <c r="AR586" i="25"/>
  <c r="Z586" i="25"/>
  <c r="J586" i="25"/>
  <c r="AE585" i="25"/>
  <c r="O585" i="25"/>
  <c r="AI625" i="25"/>
  <c r="AI992" i="25" s="1"/>
  <c r="S625" i="25"/>
  <c r="S992" i="25" s="1"/>
  <c r="AG608" i="25"/>
  <c r="Q608" i="25"/>
  <c r="AN607" i="25"/>
  <c r="X607" i="25"/>
  <c r="D607" i="25"/>
  <c r="AC588" i="25"/>
  <c r="K588" i="25"/>
  <c r="AH587" i="25"/>
  <c r="R587" i="25"/>
  <c r="AQ586" i="25"/>
  <c r="Y586" i="25"/>
  <c r="G586" i="25"/>
  <c r="AD585" i="25"/>
  <c r="N585" i="25"/>
  <c r="AF625" i="25"/>
  <c r="I625" i="25"/>
  <c r="AQ608" i="25"/>
  <c r="T608" i="25"/>
  <c r="AK607" i="25"/>
  <c r="N607" i="25"/>
  <c r="AR588" i="25"/>
  <c r="U588" i="25"/>
  <c r="AO587" i="25"/>
  <c r="O587" i="25"/>
  <c r="AG586" i="25"/>
  <c r="L586" i="25"/>
  <c r="AA585" i="25"/>
  <c r="D585" i="25"/>
  <c r="W625" i="25"/>
  <c r="W992" i="25" s="1"/>
  <c r="AE608" i="25"/>
  <c r="J608" i="25"/>
  <c r="AB607" i="25"/>
  <c r="AI588" i="25"/>
  <c r="I588" i="25"/>
  <c r="AC587" i="25"/>
  <c r="F587" i="25"/>
  <c r="U586" i="25"/>
  <c r="AO585" i="25"/>
  <c r="R585" i="25"/>
  <c r="AC585" i="25"/>
  <c r="R586" i="25"/>
  <c r="E587" i="25"/>
  <c r="AE587" i="25"/>
  <c r="T588" i="25"/>
  <c r="M607" i="25"/>
  <c r="AM607" i="25"/>
  <c r="AB608" i="25"/>
  <c r="H625" i="25"/>
  <c r="H992" i="25" s="1"/>
  <c r="AH625" i="25"/>
  <c r="AH992" i="25" s="1"/>
  <c r="AB651" i="25"/>
  <c r="Z735" i="25"/>
  <c r="P736" i="25"/>
  <c r="N753" i="25"/>
  <c r="Z770" i="25"/>
  <c r="G787" i="25"/>
  <c r="AR787" i="25"/>
  <c r="AI804" i="25"/>
  <c r="AG821" i="25"/>
  <c r="AJ822" i="25"/>
  <c r="AK823" i="25"/>
  <c r="AP824" i="25"/>
  <c r="AL825" i="25"/>
  <c r="AQ826" i="25"/>
  <c r="E117" i="25"/>
  <c r="E151" i="25"/>
  <c r="F379" i="25"/>
  <c r="Z379" i="25"/>
  <c r="F380" i="25"/>
  <c r="F381" i="25" s="1"/>
  <c r="Z380" i="25"/>
  <c r="Z381" i="25" s="1"/>
  <c r="L398" i="25"/>
  <c r="AI398" i="25"/>
  <c r="U415" i="25"/>
  <c r="U941" i="25" s="1"/>
  <c r="AO415" i="25"/>
  <c r="AO941" i="25" s="1"/>
  <c r="E424" i="25"/>
  <c r="E950" i="25" s="1"/>
  <c r="G585" i="25"/>
  <c r="AK585" i="25"/>
  <c r="S586" i="25"/>
  <c r="G587" i="25"/>
  <c r="AF587" i="25"/>
  <c r="V588" i="25"/>
  <c r="O607" i="25"/>
  <c r="D608" i="25"/>
  <c r="AC608" i="25"/>
  <c r="J625" i="25"/>
  <c r="AL625" i="25"/>
  <c r="AL992" i="25" s="1"/>
  <c r="AB735" i="25"/>
  <c r="Q736" i="25"/>
  <c r="O753" i="25"/>
  <c r="AA770" i="25"/>
  <c r="H787" i="25"/>
  <c r="AK804" i="25"/>
  <c r="AH821" i="25"/>
  <c r="AN822" i="25"/>
  <c r="AL823" i="25"/>
  <c r="AQ824" i="25"/>
  <c r="H826" i="25"/>
  <c r="A1135" i="25"/>
  <c r="L394" i="25"/>
  <c r="L389" i="25"/>
  <c r="L383" i="25"/>
  <c r="L390" i="25"/>
  <c r="L384" i="25"/>
  <c r="L393" i="25"/>
  <c r="L385" i="25"/>
  <c r="L392" i="25"/>
  <c r="U410" i="25"/>
  <c r="U405" i="25"/>
  <c r="U401" i="25"/>
  <c r="U408" i="25"/>
  <c r="U402" i="25"/>
  <c r="U400" i="25"/>
  <c r="E419" i="25"/>
  <c r="E945" i="25" s="1"/>
  <c r="E426" i="25"/>
  <c r="E952" i="25" s="1"/>
  <c r="E428" i="25"/>
  <c r="E954" i="25" s="1"/>
  <c r="K577" i="25"/>
  <c r="K985" i="25" s="1"/>
  <c r="K572" i="25"/>
  <c r="K980" i="25" s="1"/>
  <c r="K579" i="25"/>
  <c r="K987" i="25" s="1"/>
  <c r="K569" i="25"/>
  <c r="K574" i="25"/>
  <c r="K982" i="25" s="1"/>
  <c r="K570" i="25"/>
  <c r="K978" i="25" s="1"/>
  <c r="Y579" i="25"/>
  <c r="Y987" i="25" s="1"/>
  <c r="Y574" i="25"/>
  <c r="Y982" i="25" s="1"/>
  <c r="Y572" i="25"/>
  <c r="Y980" i="25" s="1"/>
  <c r="Y575" i="25"/>
  <c r="Y983" i="25" s="1"/>
  <c r="Y580" i="25"/>
  <c r="Y988" i="25" s="1"/>
  <c r="Y569" i="25"/>
  <c r="Y571" i="25"/>
  <c r="Y979" i="25" s="1"/>
  <c r="Y570" i="25"/>
  <c r="Y978" i="25" s="1"/>
  <c r="AM578" i="25"/>
  <c r="AM986" i="25" s="1"/>
  <c r="AM570" i="25"/>
  <c r="AM978" i="25" s="1"/>
  <c r="R633" i="25"/>
  <c r="R1000" i="25" s="1"/>
  <c r="R628" i="25"/>
  <c r="R995" i="25" s="1"/>
  <c r="R627" i="25"/>
  <c r="R634" i="25"/>
  <c r="R1001" i="25" s="1"/>
  <c r="R637" i="25"/>
  <c r="R1004" i="25" s="1"/>
  <c r="R630" i="25"/>
  <c r="R997" i="25" s="1"/>
  <c r="AF651" i="25"/>
  <c r="AF667" i="25"/>
  <c r="AF684" i="25" s="1"/>
  <c r="AF1014" i="25" s="1"/>
  <c r="AI827" i="25"/>
  <c r="W827" i="25"/>
  <c r="K827" i="25"/>
  <c r="AN826" i="25"/>
  <c r="AB826" i="25"/>
  <c r="AH827" i="25"/>
  <c r="V827" i="25"/>
  <c r="J827" i="25"/>
  <c r="AM826" i="25"/>
  <c r="AA826" i="25"/>
  <c r="O826" i="25"/>
  <c r="AR825" i="25"/>
  <c r="AF825" i="25"/>
  <c r="T825" i="25"/>
  <c r="H825" i="25"/>
  <c r="AK824" i="25"/>
  <c r="Y824" i="25"/>
  <c r="M824" i="25"/>
  <c r="AP823" i="25"/>
  <c r="AD823" i="25"/>
  <c r="R823" i="25"/>
  <c r="F823" i="25"/>
  <c r="AI822" i="25"/>
  <c r="W822" i="25"/>
  <c r="K822" i="25"/>
  <c r="AN821" i="25"/>
  <c r="AB821" i="25"/>
  <c r="P821" i="25"/>
  <c r="D821" i="25"/>
  <c r="AJ804" i="25"/>
  <c r="X804" i="25"/>
  <c r="L804" i="25"/>
  <c r="AG827" i="25"/>
  <c r="S827" i="25"/>
  <c r="E827" i="25"/>
  <c r="AF826" i="25"/>
  <c r="R826" i="25"/>
  <c r="E826" i="25"/>
  <c r="AG825" i="25"/>
  <c r="S825" i="25"/>
  <c r="F825" i="25"/>
  <c r="AH824" i="25"/>
  <c r="U824" i="25"/>
  <c r="H824" i="25"/>
  <c r="AJ823" i="25"/>
  <c r="W823" i="25"/>
  <c r="J823" i="25"/>
  <c r="AL822" i="25"/>
  <c r="Y822" i="25"/>
  <c r="L822" i="25"/>
  <c r="AM821" i="25"/>
  <c r="Z821" i="25"/>
  <c r="M821" i="25"/>
  <c r="AO804" i="25"/>
  <c r="AB804" i="25"/>
  <c r="O804" i="25"/>
  <c r="AN787" i="25"/>
  <c r="AB787" i="25"/>
  <c r="P787" i="25"/>
  <c r="D787" i="25"/>
  <c r="AJ770" i="25"/>
  <c r="X770" i="25"/>
  <c r="L770" i="25"/>
  <c r="AF827" i="25"/>
  <c r="R827" i="25"/>
  <c r="D827" i="25"/>
  <c r="AE826" i="25"/>
  <c r="Q826" i="25"/>
  <c r="D826" i="25"/>
  <c r="AE825" i="25"/>
  <c r="R825" i="25"/>
  <c r="E825" i="25"/>
  <c r="AG824" i="25"/>
  <c r="T824" i="25"/>
  <c r="G824" i="25"/>
  <c r="AI823" i="25"/>
  <c r="V823" i="25"/>
  <c r="I823" i="25"/>
  <c r="AK822" i="25"/>
  <c r="X822" i="25"/>
  <c r="J822" i="25"/>
  <c r="AL821" i="25"/>
  <c r="Y821" i="25"/>
  <c r="L821" i="25"/>
  <c r="AN804" i="25"/>
  <c r="AA804" i="25"/>
  <c r="N804" i="25"/>
  <c r="AM787" i="25"/>
  <c r="AA787" i="25"/>
  <c r="O787" i="25"/>
  <c r="AI770" i="25"/>
  <c r="W770" i="25"/>
  <c r="K770" i="25"/>
  <c r="AQ753" i="25"/>
  <c r="AE753" i="25"/>
  <c r="S753" i="25"/>
  <c r="G753" i="25"/>
  <c r="AM736" i="25"/>
  <c r="AA736" i="25"/>
  <c r="O736" i="25"/>
  <c r="AR735" i="25"/>
  <c r="AF735" i="25"/>
  <c r="T735" i="25"/>
  <c r="H735" i="25"/>
  <c r="AE827" i="25"/>
  <c r="O827" i="25"/>
  <c r="AL826" i="25"/>
  <c r="V826" i="25"/>
  <c r="G826" i="25"/>
  <c r="AD825" i="25"/>
  <c r="O825" i="25"/>
  <c r="AO824" i="25"/>
  <c r="Z824" i="25"/>
  <c r="J824" i="25"/>
  <c r="AH823" i="25"/>
  <c r="S823" i="25"/>
  <c r="AR822" i="25"/>
  <c r="AC822" i="25"/>
  <c r="N822" i="25"/>
  <c r="AK821" i="25"/>
  <c r="V821" i="25"/>
  <c r="G821" i="25"/>
  <c r="AH804" i="25"/>
  <c r="S804" i="25"/>
  <c r="D804" i="25"/>
  <c r="AH787" i="25"/>
  <c r="T787" i="25"/>
  <c r="F787" i="25"/>
  <c r="AP770" i="25"/>
  <c r="AB770" i="25"/>
  <c r="N770" i="25"/>
  <c r="AP753" i="25"/>
  <c r="AC753" i="25"/>
  <c r="P753" i="25"/>
  <c r="AR736" i="25"/>
  <c r="AE736" i="25"/>
  <c r="R736" i="25"/>
  <c r="E736" i="25"/>
  <c r="AG735" i="25"/>
  <c r="S735" i="25"/>
  <c r="F735" i="25"/>
  <c r="AP827" i="25"/>
  <c r="Z827" i="25"/>
  <c r="H827" i="25"/>
  <c r="AG826" i="25"/>
  <c r="N826" i="25"/>
  <c r="AN825" i="25"/>
  <c r="Y825" i="25"/>
  <c r="J825" i="25"/>
  <c r="AI824" i="25"/>
  <c r="R824" i="25"/>
  <c r="AR823" i="25"/>
  <c r="AB823" i="25"/>
  <c r="M823" i="25"/>
  <c r="AM822" i="25"/>
  <c r="U822" i="25"/>
  <c r="F822" i="25"/>
  <c r="AF821" i="25"/>
  <c r="Q821" i="25"/>
  <c r="AR804" i="25"/>
  <c r="AC804" i="25"/>
  <c r="K804" i="25"/>
  <c r="AQ787" i="25"/>
  <c r="AC787" i="25"/>
  <c r="M787" i="25"/>
  <c r="AK770" i="25"/>
  <c r="U770" i="25"/>
  <c r="G770" i="25"/>
  <c r="AK753" i="25"/>
  <c r="X753" i="25"/>
  <c r="K753" i="25"/>
  <c r="AL736" i="25"/>
  <c r="Y736" i="25"/>
  <c r="L736" i="25"/>
  <c r="AN735" i="25"/>
  <c r="AA735" i="25"/>
  <c r="N735" i="25"/>
  <c r="AK827" i="25"/>
  <c r="N827" i="25"/>
  <c r="AI826" i="25"/>
  <c r="M826" i="25"/>
  <c r="AK825" i="25"/>
  <c r="Q825" i="25"/>
  <c r="AN824" i="25"/>
  <c r="V824" i="25"/>
  <c r="AQ823" i="25"/>
  <c r="Y823" i="25"/>
  <c r="E823" i="25"/>
  <c r="AB822" i="25"/>
  <c r="H822" i="25"/>
  <c r="AE821" i="25"/>
  <c r="K821" i="25"/>
  <c r="Z804" i="25"/>
  <c r="H804" i="25"/>
  <c r="AJ787" i="25"/>
  <c r="S787" i="25"/>
  <c r="AH770" i="25"/>
  <c r="R770" i="25"/>
  <c r="AO753" i="25"/>
  <c r="Z753" i="25"/>
  <c r="J753" i="25"/>
  <c r="AK736" i="25"/>
  <c r="V736" i="25"/>
  <c r="G736" i="25"/>
  <c r="AE735" i="25"/>
  <c r="P735" i="25"/>
  <c r="A1142" i="25"/>
  <c r="AJ827" i="25"/>
  <c r="M827" i="25"/>
  <c r="AH826" i="25"/>
  <c r="L826" i="25"/>
  <c r="AJ825" i="25"/>
  <c r="P825" i="25"/>
  <c r="AM824" i="25"/>
  <c r="S824" i="25"/>
  <c r="AO823" i="25"/>
  <c r="X823" i="25"/>
  <c r="D823" i="25"/>
  <c r="AA822" i="25"/>
  <c r="G822" i="25"/>
  <c r="AD821" i="25"/>
  <c r="J821" i="25"/>
  <c r="Y804" i="25"/>
  <c r="G804" i="25"/>
  <c r="AI787" i="25"/>
  <c r="R787" i="25"/>
  <c r="AG770" i="25"/>
  <c r="Q770" i="25"/>
  <c r="AN753" i="25"/>
  <c r="Y753" i="25"/>
  <c r="I753" i="25"/>
  <c r="AJ736" i="25"/>
  <c r="U736" i="25"/>
  <c r="F736" i="25"/>
  <c r="AD735" i="25"/>
  <c r="O735" i="25"/>
  <c r="AD827" i="25"/>
  <c r="G827" i="25"/>
  <c r="X826" i="25"/>
  <c r="X1026" i="25" s="1"/>
  <c r="AP825" i="25"/>
  <c r="V825" i="25"/>
  <c r="AL824" i="25"/>
  <c r="O824" i="25"/>
  <c r="AG823" i="25"/>
  <c r="L823" i="25"/>
  <c r="AE822" i="25"/>
  <c r="E822" i="25"/>
  <c r="X821" i="25"/>
  <c r="W804" i="25"/>
  <c r="AE787" i="25"/>
  <c r="J787" i="25"/>
  <c r="AR770" i="25"/>
  <c r="Y770" i="25"/>
  <c r="D770" i="25"/>
  <c r="W753" i="25"/>
  <c r="E753" i="25"/>
  <c r="AO736" i="25"/>
  <c r="T736" i="25"/>
  <c r="AP735" i="25"/>
  <c r="X735" i="25"/>
  <c r="E735" i="25"/>
  <c r="AC827" i="25"/>
  <c r="F827" i="25"/>
  <c r="W826" i="25"/>
  <c r="AO825" i="25"/>
  <c r="U825" i="25"/>
  <c r="AJ824" i="25"/>
  <c r="N824" i="25"/>
  <c r="AF823" i="25"/>
  <c r="K823" i="25"/>
  <c r="AD822" i="25"/>
  <c r="D822" i="25"/>
  <c r="W821" i="25"/>
  <c r="V804" i="25"/>
  <c r="AD787" i="25"/>
  <c r="I787" i="25"/>
  <c r="AQ770" i="25"/>
  <c r="V770" i="25"/>
  <c r="AR753" i="25"/>
  <c r="V753" i="25"/>
  <c r="D753" i="25"/>
  <c r="AN736" i="25"/>
  <c r="S736" i="25"/>
  <c r="AO735" i="25"/>
  <c r="W735" i="25"/>
  <c r="D735" i="25"/>
  <c r="U827" i="25"/>
  <c r="AD826" i="25"/>
  <c r="F826" i="25"/>
  <c r="N825" i="25"/>
  <c r="AD824" i="25"/>
  <c r="E824" i="25"/>
  <c r="Q823" i="25"/>
  <c r="AG822" i="25"/>
  <c r="AR821" i="25"/>
  <c r="S821" i="25"/>
  <c r="U804" i="25"/>
  <c r="X787" i="25"/>
  <c r="AF770" i="25"/>
  <c r="I770" i="25"/>
  <c r="AB753" i="25"/>
  <c r="AB736" i="25"/>
  <c r="D736" i="25"/>
  <c r="V735" i="25"/>
  <c r="T827" i="25"/>
  <c r="AC826" i="25"/>
  <c r="AQ825" i="25"/>
  <c r="M825" i="25"/>
  <c r="AC824" i="25"/>
  <c r="D824" i="25"/>
  <c r="P823" i="25"/>
  <c r="AF822" i="25"/>
  <c r="AQ821" i="25"/>
  <c r="R821" i="25"/>
  <c r="T804" i="25"/>
  <c r="W787" i="25"/>
  <c r="AE770" i="25"/>
  <c r="H770" i="25"/>
  <c r="AA753" i="25"/>
  <c r="Z736" i="25"/>
  <c r="AQ735" i="25"/>
  <c r="U735" i="25"/>
  <c r="AR827" i="25"/>
  <c r="Q827" i="25"/>
  <c r="Z826" i="25"/>
  <c r="AM825" i="25"/>
  <c r="L825" i="25"/>
  <c r="AB824" i="25"/>
  <c r="AN823" i="25"/>
  <c r="O823" i="25"/>
  <c r="Z822" i="25"/>
  <c r="AP821" i="25"/>
  <c r="O821" i="25"/>
  <c r="AQ804" i="25"/>
  <c r="R804" i="25"/>
  <c r="V787" i="25"/>
  <c r="AD770" i="25"/>
  <c r="F770" i="25"/>
  <c r="U753" i="25"/>
  <c r="X736" i="25"/>
  <c r="AM735" i="25"/>
  <c r="R735" i="25"/>
  <c r="I827" i="25"/>
  <c r="K826" i="25"/>
  <c r="W825" i="25"/>
  <c r="W824" i="25"/>
  <c r="AA823" i="25"/>
  <c r="AH822" i="25"/>
  <c r="AI821" i="25"/>
  <c r="AL804" i="25"/>
  <c r="F804" i="25"/>
  <c r="Y787" i="25"/>
  <c r="P770" i="25"/>
  <c r="Q753" i="25"/>
  <c r="AP736" i="25"/>
  <c r="K736" i="25"/>
  <c r="Y735" i="25"/>
  <c r="AL827" i="25"/>
  <c r="AK826" i="25"/>
  <c r="AI825" i="25"/>
  <c r="AR824" i="25"/>
  <c r="I824" i="25"/>
  <c r="H823" i="25"/>
  <c r="Q822" i="25"/>
  <c r="U821" i="25"/>
  <c r="AE804" i="25"/>
  <c r="AP787" i="25"/>
  <c r="K787" i="25"/>
  <c r="AM770" i="25"/>
  <c r="AI753" i="25"/>
  <c r="H753" i="25"/>
  <c r="AD736" i="25"/>
  <c r="AK735" i="25"/>
  <c r="J735" i="25"/>
  <c r="AJ735" i="25"/>
  <c r="AG736" i="25"/>
  <c r="AF753" i="25"/>
  <c r="AO770" i="25"/>
  <c r="U787" i="25"/>
  <c r="J804" i="25"/>
  <c r="F821" i="25"/>
  <c r="M822" i="25"/>
  <c r="G823" i="25"/>
  <c r="L824" i="25"/>
  <c r="K825" i="25"/>
  <c r="S826" i="25"/>
  <c r="Y827" i="25"/>
  <c r="S839" i="25"/>
  <c r="S834" i="25"/>
  <c r="S841" i="25"/>
  <c r="S833" i="25"/>
  <c r="S843" i="25"/>
  <c r="S842" i="25"/>
  <c r="S838" i="25"/>
  <c r="S836" i="25"/>
  <c r="S835" i="25"/>
  <c r="S837" i="25"/>
  <c r="AF834" i="25"/>
  <c r="AF841" i="25"/>
  <c r="AF840" i="25"/>
  <c r="AF844" i="25"/>
  <c r="AF838" i="25"/>
  <c r="AF839" i="25"/>
  <c r="AF836" i="25"/>
  <c r="AM873" i="25"/>
  <c r="AM868" i="25"/>
  <c r="AM866" i="25"/>
  <c r="AM867" i="25"/>
  <c r="AM878" i="25"/>
  <c r="AM870" i="25"/>
  <c r="AM869" i="25"/>
  <c r="AM877" i="25"/>
  <c r="AM875" i="25"/>
  <c r="AM872" i="25"/>
  <c r="AM871" i="25"/>
  <c r="N379" i="25"/>
  <c r="AJ379" i="25"/>
  <c r="N380" i="25"/>
  <c r="N381" i="25" s="1"/>
  <c r="AH380" i="25"/>
  <c r="AH381" i="25" s="1"/>
  <c r="V398" i="25"/>
  <c r="AQ398" i="25"/>
  <c r="K415" i="25"/>
  <c r="K941" i="25" s="1"/>
  <c r="AC415" i="25"/>
  <c r="Y573" i="25"/>
  <c r="Y981" i="25" s="1"/>
  <c r="Y578" i="25"/>
  <c r="Y986" i="25" s="1"/>
  <c r="K581" i="25"/>
  <c r="K989" i="25" s="1"/>
  <c r="Q585" i="25"/>
  <c r="AQ585" i="25"/>
  <c r="AF586" i="25"/>
  <c r="Q587" i="25"/>
  <c r="D588" i="25"/>
  <c r="AH588" i="25"/>
  <c r="AA607" i="25"/>
  <c r="N608" i="25"/>
  <c r="AP608" i="25"/>
  <c r="V625" i="25"/>
  <c r="I649" i="25"/>
  <c r="I665" i="25"/>
  <c r="I682" i="25" s="1"/>
  <c r="I1012" i="25" s="1"/>
  <c r="AN667" i="25"/>
  <c r="AN684" i="25" s="1"/>
  <c r="AN1014" i="25" s="1"/>
  <c r="AN651" i="25"/>
  <c r="G735" i="25"/>
  <c r="AL735" i="25"/>
  <c r="AH736" i="25"/>
  <c r="AG753" i="25"/>
  <c r="E770" i="25"/>
  <c r="Z787" i="25"/>
  <c r="M804" i="25"/>
  <c r="H821" i="25"/>
  <c r="O822" i="25"/>
  <c r="N823" i="25"/>
  <c r="P824" i="25"/>
  <c r="X825" i="25"/>
  <c r="T826" i="25"/>
  <c r="AA827" i="25"/>
  <c r="AH500" i="25"/>
  <c r="X542" i="25"/>
  <c r="X560" i="25" s="1"/>
  <c r="X534" i="25"/>
  <c r="J570" i="25"/>
  <c r="J978" i="25" s="1"/>
  <c r="J577" i="25"/>
  <c r="J985" i="25" s="1"/>
  <c r="J578" i="25"/>
  <c r="J986" i="25" s="1"/>
  <c r="J572" i="25"/>
  <c r="J980" i="25" s="1"/>
  <c r="J579" i="25"/>
  <c r="J987" i="25" s="1"/>
  <c r="J580" i="25"/>
  <c r="J988" i="25" s="1"/>
  <c r="J569" i="25"/>
  <c r="J574" i="25"/>
  <c r="J982" i="25" s="1"/>
  <c r="X572" i="25"/>
  <c r="X980" i="25" s="1"/>
  <c r="X579" i="25"/>
  <c r="X987" i="25" s="1"/>
  <c r="X578" i="25"/>
  <c r="X986" i="25" s="1"/>
  <c r="AL574" i="25"/>
  <c r="AL982" i="25" s="1"/>
  <c r="AL581" i="25"/>
  <c r="AL989" i="25" s="1"/>
  <c r="AL569" i="25"/>
  <c r="AL578" i="25"/>
  <c r="AL986" i="25" s="1"/>
  <c r="AL570" i="25"/>
  <c r="AL978" i="25" s="1"/>
  <c r="AR649" i="25"/>
  <c r="T665" i="25"/>
  <c r="T682" i="25" s="1"/>
  <c r="T1012" i="25" s="1"/>
  <c r="T667" i="25"/>
  <c r="T684" i="25" s="1"/>
  <c r="T1014" i="25" s="1"/>
  <c r="U841" i="25"/>
  <c r="U836" i="25"/>
  <c r="U835" i="25"/>
  <c r="U842" i="25"/>
  <c r="U838" i="25"/>
  <c r="U834" i="25"/>
  <c r="U832" i="25"/>
  <c r="U844" i="25"/>
  <c r="U837" i="25"/>
  <c r="U833" i="25"/>
  <c r="H649" i="25"/>
  <c r="H665" i="25"/>
  <c r="H682" i="25" s="1"/>
  <c r="H1012" i="25" s="1"/>
  <c r="D868" i="25"/>
  <c r="D875" i="25"/>
  <c r="D877" i="25"/>
  <c r="D874" i="25"/>
  <c r="D866" i="25"/>
  <c r="D873" i="25"/>
  <c r="D872" i="25"/>
  <c r="D878" i="25"/>
  <c r="D867" i="25"/>
  <c r="T872" i="25"/>
  <c r="T867" i="25"/>
  <c r="T866" i="25"/>
  <c r="T873" i="25"/>
  <c r="T876" i="25"/>
  <c r="R578" i="25"/>
  <c r="R986" i="25" s="1"/>
  <c r="R573" i="25"/>
  <c r="R981" i="25" s="1"/>
  <c r="R569" i="25"/>
  <c r="AH570" i="25"/>
  <c r="AH978" i="25" s="1"/>
  <c r="AH577" i="25"/>
  <c r="AH985" i="25" s="1"/>
  <c r="AH576" i="25"/>
  <c r="AH984" i="25" s="1"/>
  <c r="R570" i="25"/>
  <c r="R978" i="25" s="1"/>
  <c r="L838" i="25"/>
  <c r="L835" i="25"/>
  <c r="L834" i="25"/>
  <c r="L836" i="25"/>
  <c r="AL840" i="25"/>
  <c r="AL833" i="25"/>
  <c r="AL832" i="25"/>
  <c r="F857" i="25"/>
  <c r="F852" i="25"/>
  <c r="F850" i="25"/>
  <c r="F851" i="25"/>
  <c r="F861" i="25"/>
  <c r="F856" i="25"/>
  <c r="F849" i="25"/>
  <c r="F860" i="25"/>
  <c r="F853" i="25"/>
  <c r="S852" i="25"/>
  <c r="S859" i="25"/>
  <c r="S850" i="25"/>
  <c r="S858" i="25"/>
  <c r="S851" i="25"/>
  <c r="S857" i="25"/>
  <c r="AF859" i="25"/>
  <c r="AF854" i="25"/>
  <c r="AF856" i="25"/>
  <c r="AF855" i="25"/>
  <c r="AF850" i="25"/>
  <c r="AF861" i="25"/>
  <c r="AF849" i="25"/>
  <c r="AF851" i="25"/>
  <c r="AF853" i="25"/>
  <c r="AR872" i="25"/>
  <c r="AR867" i="25"/>
  <c r="AR875" i="25"/>
  <c r="AR869" i="25"/>
  <c r="AR876" i="25"/>
  <c r="AR878" i="25"/>
  <c r="AR868" i="25"/>
  <c r="AR870" i="25"/>
  <c r="AR871" i="25"/>
  <c r="A1144" i="25"/>
  <c r="AH975" i="25"/>
  <c r="J975" i="25"/>
  <c r="AI975" i="25"/>
  <c r="U975" i="25"/>
  <c r="AG975" i="25"/>
  <c r="Q958" i="25"/>
  <c r="F992" i="25"/>
  <c r="AC975" i="25"/>
  <c r="N975" i="25"/>
  <c r="AA941" i="25"/>
  <c r="AE1009" i="25"/>
  <c r="P941" i="25"/>
  <c r="N941" i="25"/>
  <c r="AL941" i="25"/>
  <c r="E941" i="25"/>
  <c r="AA975" i="25"/>
  <c r="U992" i="25"/>
  <c r="AF941" i="25"/>
  <c r="I992" i="25"/>
  <c r="AL975" i="25"/>
  <c r="K975" i="25"/>
  <c r="AK975" i="25"/>
  <c r="L941" i="25"/>
  <c r="Y975" i="25"/>
  <c r="W975" i="25"/>
  <c r="AG494" i="25"/>
  <c r="U494" i="25"/>
  <c r="I494" i="25"/>
  <c r="AJ494" i="25"/>
  <c r="W494" i="25"/>
  <c r="J494" i="25"/>
  <c r="AI494" i="25"/>
  <c r="V494" i="25"/>
  <c r="H494" i="25"/>
  <c r="P494" i="25"/>
  <c r="AE494" i="25"/>
  <c r="U575" i="25"/>
  <c r="U983" i="25" s="1"/>
  <c r="U570" i="25"/>
  <c r="U978" i="25" s="1"/>
  <c r="U577" i="25"/>
  <c r="U985" i="25" s="1"/>
  <c r="AI577" i="25"/>
  <c r="AI985" i="25" s="1"/>
  <c r="AI572" i="25"/>
  <c r="AI980" i="25" s="1"/>
  <c r="AI570" i="25"/>
  <c r="AI978" i="25" s="1"/>
  <c r="AI576" i="25"/>
  <c r="AI984" i="25" s="1"/>
  <c r="U578" i="25"/>
  <c r="U986" i="25" s="1"/>
  <c r="M837" i="25"/>
  <c r="M841" i="25"/>
  <c r="M836" i="25"/>
  <c r="M835" i="25"/>
  <c r="Z840" i="25"/>
  <c r="G852" i="25"/>
  <c r="G859" i="25"/>
  <c r="G857" i="25"/>
  <c r="G851" i="25"/>
  <c r="G858" i="25"/>
  <c r="G856" i="25"/>
  <c r="G855" i="25"/>
  <c r="G849" i="25"/>
  <c r="AG854" i="25"/>
  <c r="AG861" i="25"/>
  <c r="AG849" i="25"/>
  <c r="AG850" i="25"/>
  <c r="AG857" i="25"/>
  <c r="AG856" i="25"/>
  <c r="AG853" i="25"/>
  <c r="G853" i="25"/>
  <c r="F855" i="25"/>
  <c r="F859" i="25"/>
  <c r="AF860" i="25"/>
  <c r="AP975" i="25"/>
  <c r="N1009" i="25"/>
  <c r="R576" i="25"/>
  <c r="R984" i="25" s="1"/>
  <c r="AK649" i="25"/>
  <c r="AK665" i="25"/>
  <c r="AK682" i="25" s="1"/>
  <c r="AK1012" i="25" s="1"/>
  <c r="AR958" i="25"/>
  <c r="AC571" i="25"/>
  <c r="AC979" i="25" s="1"/>
  <c r="AC578" i="25"/>
  <c r="AC986" i="25" s="1"/>
  <c r="AC574" i="25"/>
  <c r="AC982" i="25" s="1"/>
  <c r="AD575" i="25"/>
  <c r="AD983" i="25" s="1"/>
  <c r="L876" i="25"/>
  <c r="L871" i="25"/>
  <c r="L867" i="25"/>
  <c r="L874" i="25"/>
  <c r="L868" i="25"/>
  <c r="L878" i="25"/>
  <c r="L870" i="25"/>
  <c r="L877" i="25"/>
  <c r="L869" i="25"/>
  <c r="L875" i="25"/>
  <c r="AN868" i="25"/>
  <c r="AN875" i="25"/>
  <c r="AN873" i="25"/>
  <c r="AN867" i="25"/>
  <c r="AN874" i="25"/>
  <c r="AN866" i="25"/>
  <c r="AD578" i="25"/>
  <c r="AD986" i="25" s="1"/>
  <c r="AD573" i="25"/>
  <c r="AD981" i="25" s="1"/>
  <c r="AD574" i="25"/>
  <c r="AD982" i="25" s="1"/>
  <c r="J853" i="25"/>
  <c r="J858" i="25"/>
  <c r="J857" i="25"/>
  <c r="J854" i="25"/>
  <c r="W856" i="25"/>
  <c r="W851" i="25"/>
  <c r="W852" i="25"/>
  <c r="W861" i="25"/>
  <c r="W854" i="25"/>
  <c r="W849" i="25"/>
  <c r="W855" i="25"/>
  <c r="W858" i="25"/>
  <c r="W857" i="25"/>
  <c r="W850" i="25"/>
  <c r="W859" i="25"/>
  <c r="AA874" i="25"/>
  <c r="AN869" i="25"/>
  <c r="N529" i="25"/>
  <c r="Z529" i="25"/>
  <c r="AL529" i="25"/>
  <c r="I530" i="25"/>
  <c r="I532" i="25" s="1"/>
  <c r="U530" i="25"/>
  <c r="AG530" i="25"/>
  <c r="D531" i="25"/>
  <c r="D532" i="25" s="1"/>
  <c r="P531" i="25"/>
  <c r="P532" i="25" s="1"/>
  <c r="AB531" i="25"/>
  <c r="AB532" i="25" s="1"/>
  <c r="AN531" i="25"/>
  <c r="O550" i="25"/>
  <c r="AA550" i="25"/>
  <c r="AM550" i="25"/>
  <c r="G567" i="25"/>
  <c r="S567" i="25"/>
  <c r="AE567" i="25"/>
  <c r="AE975" i="25" s="1"/>
  <c r="AQ567" i="25"/>
  <c r="AQ975" i="25" s="1"/>
  <c r="D842" i="25"/>
  <c r="D837" i="25"/>
  <c r="D840" i="25"/>
  <c r="D834" i="25"/>
  <c r="D841" i="25"/>
  <c r="D843" i="25"/>
  <c r="D836" i="25"/>
  <c r="AD844" i="25"/>
  <c r="AD832" i="25"/>
  <c r="AD839" i="25"/>
  <c r="AD833" i="25"/>
  <c r="AD842" i="25"/>
  <c r="AD835" i="25"/>
  <c r="AD836" i="25"/>
  <c r="R833" i="25"/>
  <c r="F1138" i="25"/>
  <c r="O529" i="25"/>
  <c r="AA529" i="25"/>
  <c r="AM529" i="25"/>
  <c r="J530" i="25"/>
  <c r="J532" i="25" s="1"/>
  <c r="V530" i="25"/>
  <c r="V532" i="25" s="1"/>
  <c r="AH530" i="25"/>
  <c r="E531" i="25"/>
  <c r="E532" i="25" s="1"/>
  <c r="Q531" i="25"/>
  <c r="AC531" i="25"/>
  <c r="AC532" i="25" s="1"/>
  <c r="AO531" i="25"/>
  <c r="AO532" i="25" s="1"/>
  <c r="D550" i="25"/>
  <c r="P550" i="25"/>
  <c r="AB550" i="25"/>
  <c r="AN550" i="25"/>
  <c r="H567" i="25"/>
  <c r="H975" i="25" s="1"/>
  <c r="T567" i="25"/>
  <c r="AF567" i="25"/>
  <c r="AR567" i="25"/>
  <c r="R844" i="25"/>
  <c r="R832" i="25"/>
  <c r="AR833" i="25"/>
  <c r="Q835" i="25"/>
  <c r="AD837" i="25"/>
  <c r="I854" i="25"/>
  <c r="V858" i="25"/>
  <c r="AI851" i="25"/>
  <c r="AI857" i="25"/>
  <c r="AI858" i="25"/>
  <c r="AI860" i="25"/>
  <c r="I841" i="25"/>
  <c r="I836" i="25"/>
  <c r="I843" i="25"/>
  <c r="I832" i="25"/>
  <c r="I839" i="25"/>
  <c r="AC850" i="25"/>
  <c r="AC857" i="25"/>
  <c r="AC861" i="25"/>
  <c r="AP857" i="25"/>
  <c r="AP852" i="25"/>
  <c r="AP860" i="25"/>
  <c r="AP854" i="25"/>
  <c r="AC852" i="25"/>
  <c r="J874" i="25"/>
  <c r="J869" i="25"/>
  <c r="J873" i="25"/>
  <c r="X876" i="25"/>
  <c r="X871" i="25"/>
  <c r="X873" i="25"/>
  <c r="O866" i="25"/>
  <c r="X867" i="25"/>
  <c r="X875" i="25"/>
  <c r="I840" i="25"/>
  <c r="H859" i="25"/>
  <c r="H854" i="25"/>
  <c r="H858" i="25"/>
  <c r="U854" i="25"/>
  <c r="U861" i="25"/>
  <c r="U849" i="25"/>
  <c r="U857" i="25"/>
  <c r="U851" i="25"/>
  <c r="U858" i="25"/>
  <c r="U859" i="25"/>
  <c r="O873" i="25"/>
  <c r="O868" i="25"/>
  <c r="O869" i="25"/>
  <c r="AC875" i="25"/>
  <c r="AC870" i="25"/>
  <c r="AC868" i="25"/>
  <c r="AC869" i="25"/>
  <c r="O867" i="25"/>
  <c r="X868" i="25"/>
  <c r="AC873" i="25"/>
  <c r="O875" i="25"/>
  <c r="AC878" i="25"/>
  <c r="AA835" i="25"/>
  <c r="AA842" i="25"/>
  <c r="AA832" i="25"/>
  <c r="AA838" i="25"/>
  <c r="D855" i="25"/>
  <c r="D850" i="25"/>
  <c r="D857" i="25"/>
  <c r="E875" i="25"/>
  <c r="V866" i="25"/>
  <c r="O835" i="25"/>
  <c r="O842" i="25"/>
  <c r="AB842" i="25"/>
  <c r="AB837" i="25"/>
  <c r="AO837" i="25"/>
  <c r="AO844" i="25"/>
  <c r="AO832" i="25"/>
  <c r="AB832" i="25"/>
  <c r="AB838" i="25"/>
  <c r="O839" i="25"/>
  <c r="E850" i="25"/>
  <c r="AE852" i="25"/>
  <c r="AE859" i="25"/>
  <c r="AE849" i="25"/>
  <c r="AE855" i="25"/>
  <c r="V874" i="25"/>
  <c r="V869" i="25"/>
  <c r="F1143" i="25"/>
  <c r="H1143" i="25"/>
  <c r="O829" i="25"/>
  <c r="AA829" i="25"/>
  <c r="AM829" i="25"/>
  <c r="J830" i="25"/>
  <c r="V830" i="25"/>
  <c r="AH830" i="25"/>
  <c r="AI838" i="25"/>
  <c r="N847" i="25"/>
  <c r="Z847" i="25"/>
  <c r="AL847" i="25"/>
  <c r="AA855" i="25"/>
  <c r="F864" i="25"/>
  <c r="R864" i="25"/>
  <c r="AD864" i="25"/>
  <c r="AP864" i="25"/>
  <c r="J881" i="25"/>
  <c r="V881" i="25"/>
  <c r="AH881" i="25"/>
  <c r="E882" i="25"/>
  <c r="Q882" i="25"/>
  <c r="AC882" i="25"/>
  <c r="AO882" i="25"/>
  <c r="L883" i="25"/>
  <c r="X883" i="25"/>
  <c r="AJ883" i="25"/>
  <c r="G884" i="25"/>
  <c r="S884" i="25"/>
  <c r="AE884" i="25"/>
  <c r="AQ884" i="25"/>
  <c r="N885" i="25"/>
  <c r="Z885" i="25"/>
  <c r="AL885" i="25"/>
  <c r="I886" i="25"/>
  <c r="U886" i="25"/>
  <c r="AG886" i="25"/>
  <c r="D887" i="25"/>
  <c r="P887" i="25"/>
  <c r="AB887" i="25"/>
  <c r="AN887" i="25"/>
  <c r="G864" i="25"/>
  <c r="S864" i="25"/>
  <c r="AE864" i="25"/>
  <c r="AQ864" i="25"/>
  <c r="K881" i="25"/>
  <c r="W881" i="25"/>
  <c r="AI881" i="25"/>
  <c r="F882" i="25"/>
  <c r="R882" i="25"/>
  <c r="AD882" i="25"/>
  <c r="AP882" i="25"/>
  <c r="M883" i="25"/>
  <c r="Y883" i="25"/>
  <c r="AK883" i="25"/>
  <c r="H884" i="25"/>
  <c r="T884" i="25"/>
  <c r="AF884" i="25"/>
  <c r="AR884" i="25"/>
  <c r="O885" i="25"/>
  <c r="AA885" i="25"/>
  <c r="AM885" i="25"/>
  <c r="J886" i="25"/>
  <c r="V886" i="25"/>
  <c r="AH886" i="25"/>
  <c r="E887" i="25"/>
  <c r="Q887" i="25"/>
  <c r="AC887" i="25"/>
  <c r="AO887" i="25"/>
  <c r="Y874" i="25" l="1"/>
  <c r="Y870" i="25"/>
  <c r="Y868" i="25"/>
  <c r="Y871" i="25"/>
  <c r="Y867" i="25"/>
  <c r="Y876" i="25"/>
  <c r="Y877" i="25"/>
  <c r="Y872" i="25"/>
  <c r="AB421" i="25"/>
  <c r="AB947" i="25" s="1"/>
  <c r="AB427" i="25"/>
  <c r="AB953" i="25" s="1"/>
  <c r="AB418" i="25"/>
  <c r="AB944" i="25" s="1"/>
  <c r="AB429" i="25"/>
  <c r="AB955" i="25" s="1"/>
  <c r="AB420" i="25"/>
  <c r="AB946" i="25" s="1"/>
  <c r="AB428" i="25"/>
  <c r="AB954" i="25" s="1"/>
  <c r="AB424" i="25"/>
  <c r="AB950" i="25" s="1"/>
  <c r="AB941" i="25"/>
  <c r="X500" i="25"/>
  <c r="X499" i="25"/>
  <c r="AJ877" i="25"/>
  <c r="AJ875" i="25"/>
  <c r="AJ872" i="25"/>
  <c r="AJ878" i="25"/>
  <c r="AJ874" i="25"/>
  <c r="AJ866" i="25"/>
  <c r="AJ879" i="25" s="1"/>
  <c r="AJ880" i="25" s="1"/>
  <c r="AJ868" i="25"/>
  <c r="AJ867" i="25"/>
  <c r="S706" i="25"/>
  <c r="S725" i="25" s="1"/>
  <c r="S703" i="25"/>
  <c r="S722" i="25" s="1"/>
  <c r="S700" i="25"/>
  <c r="S713" i="25" s="1"/>
  <c r="S714" i="25" s="1"/>
  <c r="S707" i="25"/>
  <c r="S726" i="25" s="1"/>
  <c r="S701" i="25"/>
  <c r="S720" i="25" s="1"/>
  <c r="S702" i="25"/>
  <c r="S721" i="25" s="1"/>
  <c r="S704" i="25"/>
  <c r="S723" i="25" s="1"/>
  <c r="S712" i="25"/>
  <c r="S731" i="25" s="1"/>
  <c r="S705" i="25"/>
  <c r="S724" i="25" s="1"/>
  <c r="S708" i="25"/>
  <c r="S727" i="25" s="1"/>
  <c r="P858" i="25"/>
  <c r="P857" i="25"/>
  <c r="P852" i="25"/>
  <c r="P851" i="25"/>
  <c r="P855" i="25"/>
  <c r="P854" i="25"/>
  <c r="P853" i="25"/>
  <c r="P860" i="25"/>
  <c r="P861" i="25"/>
  <c r="AM573" i="25"/>
  <c r="AM981" i="25" s="1"/>
  <c r="AM581" i="25"/>
  <c r="AM989" i="25" s="1"/>
  <c r="AM569" i="25"/>
  <c r="AM977" i="25" s="1"/>
  <c r="AM579" i="25"/>
  <c r="AM987" i="25" s="1"/>
  <c r="AM571" i="25"/>
  <c r="AM979" i="25" s="1"/>
  <c r="AM574" i="25"/>
  <c r="AM982" i="25" s="1"/>
  <c r="AM576" i="25"/>
  <c r="AM984" i="25" s="1"/>
  <c r="AM572" i="25"/>
  <c r="AM980" i="25" s="1"/>
  <c r="AM575" i="25"/>
  <c r="AM983" i="25" s="1"/>
  <c r="AM580" i="25"/>
  <c r="AM988" i="25" s="1"/>
  <c r="AM975" i="25"/>
  <c r="R407" i="25"/>
  <c r="R403" i="25"/>
  <c r="R412" i="25"/>
  <c r="R402" i="25"/>
  <c r="R413" i="25" s="1"/>
  <c r="R414" i="25" s="1"/>
  <c r="R404" i="25"/>
  <c r="R411" i="25"/>
  <c r="R409" i="25"/>
  <c r="R410" i="25"/>
  <c r="O850" i="25"/>
  <c r="O859" i="25"/>
  <c r="O851" i="25"/>
  <c r="O854" i="25"/>
  <c r="O849" i="25"/>
  <c r="O862" i="25" s="1"/>
  <c r="O863" i="25" s="1"/>
  <c r="O860" i="25"/>
  <c r="O861" i="25"/>
  <c r="O856" i="25"/>
  <c r="P849" i="25"/>
  <c r="Y875" i="25"/>
  <c r="AM809" i="25"/>
  <c r="T758" i="25"/>
  <c r="T766" i="25"/>
  <c r="T761" i="25"/>
  <c r="T760" i="25"/>
  <c r="T762" i="25"/>
  <c r="T757" i="25"/>
  <c r="T755" i="25"/>
  <c r="T768" i="25" s="1"/>
  <c r="T769" i="25" s="1"/>
  <c r="T763" i="25"/>
  <c r="T756" i="25"/>
  <c r="V850" i="25"/>
  <c r="V860" i="25"/>
  <c r="V853" i="25"/>
  <c r="V851" i="25"/>
  <c r="V859" i="25"/>
  <c r="V861" i="25"/>
  <c r="V852" i="25"/>
  <c r="V849" i="25"/>
  <c r="V862" i="25" s="1"/>
  <c r="V857" i="25"/>
  <c r="V856" i="25"/>
  <c r="V855" i="25"/>
  <c r="AL844" i="25"/>
  <c r="AL836" i="25"/>
  <c r="AL843" i="25"/>
  <c r="AL837" i="25"/>
  <c r="AL835" i="25"/>
  <c r="AL834" i="25"/>
  <c r="AL845" i="25" s="1"/>
  <c r="AL846" i="25" s="1"/>
  <c r="AL842" i="25"/>
  <c r="AL841" i="25"/>
  <c r="AL839" i="25"/>
  <c r="P577" i="25"/>
  <c r="P985" i="25" s="1"/>
  <c r="P570" i="25"/>
  <c r="P978" i="25" s="1"/>
  <c r="P573" i="25"/>
  <c r="P981" i="25" s="1"/>
  <c r="P579" i="25"/>
  <c r="P987" i="25" s="1"/>
  <c r="P574" i="25"/>
  <c r="P982" i="25" s="1"/>
  <c r="P572" i="25"/>
  <c r="P980" i="25" s="1"/>
  <c r="P576" i="25"/>
  <c r="P984" i="25" s="1"/>
  <c r="P569" i="25"/>
  <c r="P977" i="25" s="1"/>
  <c r="P975" i="25"/>
  <c r="AK842" i="25"/>
  <c r="AK836" i="25"/>
  <c r="AK841" i="25"/>
  <c r="AK834" i="25"/>
  <c r="AK840" i="25"/>
  <c r="AK833" i="25"/>
  <c r="AK832" i="25"/>
  <c r="AK843" i="25"/>
  <c r="AK838" i="25"/>
  <c r="AK844" i="25"/>
  <c r="O855" i="25"/>
  <c r="AR849" i="25"/>
  <c r="P850" i="25"/>
  <c r="AK872" i="25"/>
  <c r="AM810" i="25"/>
  <c r="AD532" i="25"/>
  <c r="AD535" i="25" s="1"/>
  <c r="AD553" i="25" s="1"/>
  <c r="AL838" i="25"/>
  <c r="P859" i="25"/>
  <c r="I1026" i="25"/>
  <c r="I1034" i="25" s="1"/>
  <c r="AJ871" i="25"/>
  <c r="AK866" i="25"/>
  <c r="AB417" i="25"/>
  <c r="AB943" i="25" s="1"/>
  <c r="R405" i="25"/>
  <c r="AK839" i="25"/>
  <c r="T765" i="25"/>
  <c r="AM808" i="25"/>
  <c r="AQ532" i="25"/>
  <c r="AQ536" i="25" s="1"/>
  <c r="AQ554" i="25" s="1"/>
  <c r="AR532" i="25"/>
  <c r="AR545" i="25" s="1"/>
  <c r="AR563" i="25" s="1"/>
  <c r="AR852" i="25"/>
  <c r="AJ876" i="25"/>
  <c r="AK878" i="25"/>
  <c r="P575" i="25"/>
  <c r="P983" i="25" s="1"/>
  <c r="Y873" i="25"/>
  <c r="AB426" i="25"/>
  <c r="AB952" i="25" s="1"/>
  <c r="AK835" i="25"/>
  <c r="T764" i="25"/>
  <c r="AM817" i="25"/>
  <c r="S709" i="25"/>
  <c r="S728" i="25" s="1"/>
  <c r="Z406" i="25"/>
  <c r="AM577" i="25"/>
  <c r="AM985" i="25" s="1"/>
  <c r="AR850" i="25"/>
  <c r="AR862" i="25" s="1"/>
  <c r="AR863" i="25" s="1"/>
  <c r="AP535" i="25"/>
  <c r="AP553" i="25" s="1"/>
  <c r="AP546" i="25"/>
  <c r="AP564" i="25" s="1"/>
  <c r="AP534" i="25"/>
  <c r="AP541" i="25"/>
  <c r="AP559" i="25" s="1"/>
  <c r="Y866" i="25"/>
  <c r="Y879" i="25" s="1"/>
  <c r="Y880" i="25" s="1"/>
  <c r="AB425" i="25"/>
  <c r="AB951" i="25" s="1"/>
  <c r="AK837" i="25"/>
  <c r="T759" i="25"/>
  <c r="S710" i="25"/>
  <c r="S729" i="25" s="1"/>
  <c r="O858" i="25"/>
  <c r="AR856" i="25"/>
  <c r="V854" i="25"/>
  <c r="V863" i="25" s="1"/>
  <c r="AJ870" i="25"/>
  <c r="O575" i="25"/>
  <c r="O983" i="25" s="1"/>
  <c r="O577" i="25"/>
  <c r="O985" i="25" s="1"/>
  <c r="O578" i="25"/>
  <c r="O986" i="25" s="1"/>
  <c r="O574" i="25"/>
  <c r="O982" i="25" s="1"/>
  <c r="O573" i="25"/>
  <c r="O981" i="25" s="1"/>
  <c r="O581" i="25"/>
  <c r="O989" i="25" s="1"/>
  <c r="O580" i="25"/>
  <c r="O988" i="25" s="1"/>
  <c r="O571" i="25"/>
  <c r="O979" i="25" s="1"/>
  <c r="O579" i="25"/>
  <c r="O987" i="25" s="1"/>
  <c r="O570" i="25"/>
  <c r="O978" i="25" s="1"/>
  <c r="Y878" i="25"/>
  <c r="AB419" i="25"/>
  <c r="AB945" i="25" s="1"/>
  <c r="AJ869" i="25"/>
  <c r="Y869" i="25"/>
  <c r="Z400" i="25"/>
  <c r="Z402" i="25"/>
  <c r="Z414" i="25" s="1"/>
  <c r="Z407" i="25"/>
  <c r="Z403" i="25"/>
  <c r="Z411" i="25"/>
  <c r="Z405" i="25"/>
  <c r="Z408" i="25"/>
  <c r="Z412" i="25"/>
  <c r="AC704" i="25"/>
  <c r="AC723" i="25" s="1"/>
  <c r="AC709" i="25"/>
  <c r="AC728" i="25" s="1"/>
  <c r="AC705" i="25"/>
  <c r="AC724" i="25" s="1"/>
  <c r="AC707" i="25"/>
  <c r="AC726" i="25" s="1"/>
  <c r="AC711" i="25"/>
  <c r="AC730" i="25" s="1"/>
  <c r="AC706" i="25"/>
  <c r="AC725" i="25" s="1"/>
  <c r="AC702" i="25"/>
  <c r="AC721" i="25" s="1"/>
  <c r="Z404" i="25"/>
  <c r="AC700" i="25"/>
  <c r="Z409" i="25"/>
  <c r="P856" i="25"/>
  <c r="P862" i="25" s="1"/>
  <c r="P863" i="25" s="1"/>
  <c r="AB422" i="25"/>
  <c r="AB948" i="25" s="1"/>
  <c r="O569" i="25"/>
  <c r="O582" i="25" s="1"/>
  <c r="O583" i="25" s="1"/>
  <c r="R400" i="25"/>
  <c r="AC701" i="25"/>
  <c r="AC720" i="25" s="1"/>
  <c r="Y428" i="25"/>
  <c r="Y954" i="25" s="1"/>
  <c r="Y941" i="25"/>
  <c r="Y426" i="25"/>
  <c r="Y952" i="25" s="1"/>
  <c r="O857" i="25"/>
  <c r="AB423" i="25"/>
  <c r="AB949" i="25" s="1"/>
  <c r="P578" i="25"/>
  <c r="P986" i="25" s="1"/>
  <c r="O572" i="25"/>
  <c r="O980" i="25" s="1"/>
  <c r="AR853" i="25"/>
  <c r="AR860" i="25"/>
  <c r="AR861" i="25"/>
  <c r="AR855" i="25"/>
  <c r="AR859" i="25"/>
  <c r="AR858" i="25"/>
  <c r="AR851" i="25"/>
  <c r="AR857" i="25"/>
  <c r="E876" i="25"/>
  <c r="E872" i="25"/>
  <c r="E871" i="25"/>
  <c r="E869" i="25"/>
  <c r="E870" i="25"/>
  <c r="E878" i="25"/>
  <c r="E874" i="25"/>
  <c r="E868" i="25"/>
  <c r="E867" i="25"/>
  <c r="AK876" i="25"/>
  <c r="AK868" i="25"/>
  <c r="AK874" i="25"/>
  <c r="AK873" i="25"/>
  <c r="AK875" i="25"/>
  <c r="AK877" i="25"/>
  <c r="AK869" i="25"/>
  <c r="AK867" i="25"/>
  <c r="AK879" i="25" s="1"/>
  <c r="AK880" i="25" s="1"/>
  <c r="AK870" i="25"/>
  <c r="AM814" i="25"/>
  <c r="AM815" i="25"/>
  <c r="AM816" i="25"/>
  <c r="AM806" i="25"/>
  <c r="AM813" i="25"/>
  <c r="AM812" i="25"/>
  <c r="AM818" i="25"/>
  <c r="AM807" i="25"/>
  <c r="AM820" i="25" s="1"/>
  <c r="F182" i="25"/>
  <c r="F309" i="25" s="1"/>
  <c r="G104" i="25"/>
  <c r="G182" i="25" s="1"/>
  <c r="G309" i="25" s="1"/>
  <c r="O852" i="25"/>
  <c r="E866" i="25"/>
  <c r="E879" i="25" s="1"/>
  <c r="E880" i="25" s="1"/>
  <c r="AJ873" i="25"/>
  <c r="O576" i="25"/>
  <c r="O984" i="25" s="1"/>
  <c r="P571" i="25"/>
  <c r="P979" i="25" s="1"/>
  <c r="P990" i="25" s="1"/>
  <c r="P991" i="25" s="1"/>
  <c r="R406" i="25"/>
  <c r="AC712" i="25"/>
  <c r="AC731" i="25" s="1"/>
  <c r="I579" i="25"/>
  <c r="I987" i="25" s="1"/>
  <c r="I570" i="25"/>
  <c r="I978" i="25" s="1"/>
  <c r="E410" i="25"/>
  <c r="E409" i="25"/>
  <c r="E404" i="25"/>
  <c r="E402" i="25"/>
  <c r="E873" i="25"/>
  <c r="P580" i="25"/>
  <c r="P988" i="25" s="1"/>
  <c r="G107" i="25"/>
  <c r="H107" i="25" s="1"/>
  <c r="F185" i="25"/>
  <c r="F312" i="25" s="1"/>
  <c r="AN784" i="25"/>
  <c r="AN778" i="25"/>
  <c r="AN774" i="25"/>
  <c r="AN779" i="25"/>
  <c r="AN776" i="25"/>
  <c r="AQ742" i="25"/>
  <c r="AQ747" i="25"/>
  <c r="AQ743" i="25"/>
  <c r="AQ738" i="25"/>
  <c r="AQ751" i="25" s="1"/>
  <c r="AQ752" i="25" s="1"/>
  <c r="T532" i="25"/>
  <c r="T546" i="25" s="1"/>
  <c r="T564" i="25" s="1"/>
  <c r="E499" i="25"/>
  <c r="E498" i="25"/>
  <c r="AL779" i="25"/>
  <c r="M842" i="25"/>
  <c r="M840" i="25"/>
  <c r="M838" i="25"/>
  <c r="M832" i="25"/>
  <c r="M845" i="25" s="1"/>
  <c r="L839" i="25"/>
  <c r="L837" i="25"/>
  <c r="L840" i="25"/>
  <c r="M833" i="25"/>
  <c r="M846" i="25" s="1"/>
  <c r="L842" i="25"/>
  <c r="H739" i="25"/>
  <c r="AN772" i="25"/>
  <c r="AN785" i="25" s="1"/>
  <c r="AN786" i="25" s="1"/>
  <c r="AC500" i="25"/>
  <c r="AC499" i="25"/>
  <c r="AC498" i="25"/>
  <c r="M834" i="25"/>
  <c r="AO796" i="25"/>
  <c r="AO790" i="25"/>
  <c r="AO789" i="25"/>
  <c r="AO794" i="25"/>
  <c r="AO791" i="25"/>
  <c r="AO802" i="25" s="1"/>
  <c r="AO803" i="25" s="1"/>
  <c r="AO797" i="25"/>
  <c r="AO800" i="25"/>
  <c r="AG794" i="25"/>
  <c r="AG802" i="25" s="1"/>
  <c r="AG803" i="25" s="1"/>
  <c r="AG791" i="25"/>
  <c r="AG801" i="25"/>
  <c r="AG790" i="25"/>
  <c r="R837" i="25"/>
  <c r="R839" i="25"/>
  <c r="R840" i="25"/>
  <c r="R834" i="25"/>
  <c r="R843" i="25"/>
  <c r="L832" i="25"/>
  <c r="L845" i="25" s="1"/>
  <c r="L846" i="25" s="1"/>
  <c r="L844" i="25"/>
  <c r="H744" i="25"/>
  <c r="AN773" i="25"/>
  <c r="AL784" i="25"/>
  <c r="AG799" i="25"/>
  <c r="X428" i="25"/>
  <c r="X954" i="25" s="1"/>
  <c r="X426" i="25"/>
  <c r="X952" i="25" s="1"/>
  <c r="X422" i="25"/>
  <c r="X948" i="25" s="1"/>
  <c r="X421" i="25"/>
  <c r="X947" i="25" s="1"/>
  <c r="M839" i="25"/>
  <c r="AM764" i="25"/>
  <c r="AM759" i="25"/>
  <c r="AM756" i="25"/>
  <c r="AM761" i="25"/>
  <c r="AL797" i="25"/>
  <c r="AL803" i="25" s="1"/>
  <c r="AL800" i="25"/>
  <c r="AL792" i="25"/>
  <c r="AL789" i="25"/>
  <c r="AL802" i="25" s="1"/>
  <c r="L833" i="25"/>
  <c r="AO574" i="25"/>
  <c r="AO982" i="25" s="1"/>
  <c r="H749" i="25"/>
  <c r="AN781" i="25"/>
  <c r="AB854" i="25"/>
  <c r="M539" i="25"/>
  <c r="M557" i="25" s="1"/>
  <c r="I816" i="25"/>
  <c r="AM763" i="25"/>
  <c r="AM539" i="25"/>
  <c r="AM557" i="25" s="1"/>
  <c r="R836" i="25"/>
  <c r="AL781" i="25"/>
  <c r="AL776" i="25"/>
  <c r="AL777" i="25"/>
  <c r="AL783" i="25"/>
  <c r="AL785" i="25" s="1"/>
  <c r="AL786" i="25" s="1"/>
  <c r="AL775" i="25"/>
  <c r="AN782" i="25"/>
  <c r="AQ750" i="25"/>
  <c r="Z543" i="25"/>
  <c r="Z561" i="25" s="1"/>
  <c r="Z538" i="25"/>
  <c r="Z556" i="25" s="1"/>
  <c r="Z536" i="25"/>
  <c r="Z554" i="25" s="1"/>
  <c r="Z545" i="25"/>
  <c r="Z563" i="25" s="1"/>
  <c r="Z541" i="25"/>
  <c r="Z559" i="25" s="1"/>
  <c r="AA578" i="25"/>
  <c r="AA986" i="25" s="1"/>
  <c r="AA579" i="25"/>
  <c r="AA987" i="25" s="1"/>
  <c r="AA573" i="25"/>
  <c r="AA981" i="25" s="1"/>
  <c r="AG833" i="25"/>
  <c r="AG835" i="25"/>
  <c r="AG840" i="25"/>
  <c r="AG838" i="25"/>
  <c r="L841" i="25"/>
  <c r="AQ739" i="25"/>
  <c r="W1026" i="25"/>
  <c r="W1033" i="25" s="1"/>
  <c r="AO799" i="25"/>
  <c r="AO792" i="25"/>
  <c r="AN775" i="25"/>
  <c r="AL795" i="25"/>
  <c r="AG800" i="25"/>
  <c r="AQ740" i="25"/>
  <c r="AM767" i="25"/>
  <c r="AM545" i="25"/>
  <c r="AM563" i="25" s="1"/>
  <c r="M858" i="25"/>
  <c r="M860" i="25"/>
  <c r="M855" i="25"/>
  <c r="M852" i="25"/>
  <c r="AF532" i="25"/>
  <c r="AF535" i="25" s="1"/>
  <c r="AF553" i="25" s="1"/>
  <c r="X480" i="25"/>
  <c r="X479" i="25"/>
  <c r="M843" i="25"/>
  <c r="AL773" i="25"/>
  <c r="R841" i="25"/>
  <c r="AO801" i="25"/>
  <c r="AG789" i="25"/>
  <c r="AQ744" i="25"/>
  <c r="I1138" i="25"/>
  <c r="D1138" i="25"/>
  <c r="H1138" i="25"/>
  <c r="R636" i="25"/>
  <c r="R1003" i="25" s="1"/>
  <c r="D869" i="25"/>
  <c r="R639" i="25"/>
  <c r="R1006" i="25" s="1"/>
  <c r="Y850" i="25"/>
  <c r="Y862" i="25" s="1"/>
  <c r="S391" i="25"/>
  <c r="J738" i="25"/>
  <c r="J751" i="25" s="1"/>
  <c r="J752" i="25" s="1"/>
  <c r="AP818" i="25"/>
  <c r="E801" i="25"/>
  <c r="AI747" i="25"/>
  <c r="AL767" i="25"/>
  <c r="AF796" i="25"/>
  <c r="U576" i="25"/>
  <c r="U984" i="25" s="1"/>
  <c r="U990" i="25" s="1"/>
  <c r="U991" i="25" s="1"/>
  <c r="U579" i="25"/>
  <c r="U987" i="25" s="1"/>
  <c r="R638" i="25"/>
  <c r="R1005" i="25" s="1"/>
  <c r="S389" i="25"/>
  <c r="U581" i="25"/>
  <c r="U989" i="25" s="1"/>
  <c r="Y860" i="25"/>
  <c r="S384" i="25"/>
  <c r="S396" i="25" s="1"/>
  <c r="S397" i="25" s="1"/>
  <c r="AP809" i="25"/>
  <c r="AP813" i="25"/>
  <c r="E790" i="25"/>
  <c r="AI739" i="25"/>
  <c r="AI751" i="25" s="1"/>
  <c r="AI752" i="25" s="1"/>
  <c r="AF797" i="25"/>
  <c r="AL760" i="25"/>
  <c r="AL768" i="25" s="1"/>
  <c r="AL769" i="25" s="1"/>
  <c r="AF789" i="25"/>
  <c r="AF802" i="25" s="1"/>
  <c r="AF803" i="25" s="1"/>
  <c r="U574" i="25"/>
  <c r="U982" i="25" s="1"/>
  <c r="S388" i="25"/>
  <c r="AL576" i="25"/>
  <c r="AL984" i="25" s="1"/>
  <c r="U532" i="25"/>
  <c r="U537" i="25" s="1"/>
  <c r="U555" i="25" s="1"/>
  <c r="D871" i="25"/>
  <c r="D879" i="25" s="1"/>
  <c r="D880" i="25" s="1"/>
  <c r="R632" i="25"/>
  <c r="R999" i="25" s="1"/>
  <c r="D876" i="25"/>
  <c r="R629" i="25"/>
  <c r="R996" i="25" s="1"/>
  <c r="AQ1026" i="25"/>
  <c r="AQ1033" i="25" s="1"/>
  <c r="Y859" i="25"/>
  <c r="Y863" i="25" s="1"/>
  <c r="S392" i="25"/>
  <c r="E796" i="25"/>
  <c r="E802" i="25" s="1"/>
  <c r="E803" i="25" s="1"/>
  <c r="X878" i="25"/>
  <c r="X869" i="25"/>
  <c r="F577" i="25"/>
  <c r="F985" i="25" s="1"/>
  <c r="N840" i="25"/>
  <c r="F570" i="25"/>
  <c r="F975" i="25"/>
  <c r="I747" i="25"/>
  <c r="X630" i="25"/>
  <c r="X997" i="25" s="1"/>
  <c r="AC844" i="25"/>
  <c r="G541" i="25"/>
  <c r="G559" i="25" s="1"/>
  <c r="F578" i="25"/>
  <c r="F986" i="25" s="1"/>
  <c r="AC406" i="25"/>
  <c r="AA667" i="25"/>
  <c r="AA684" i="25" s="1"/>
  <c r="AA1014" i="25" s="1"/>
  <c r="G534" i="25"/>
  <c r="G552" i="25" s="1"/>
  <c r="AJ833" i="25"/>
  <c r="AB872" i="25"/>
  <c r="X577" i="25"/>
  <c r="X985" i="25" s="1"/>
  <c r="AP545" i="25"/>
  <c r="AP563" i="25" s="1"/>
  <c r="AA576" i="25"/>
  <c r="AA984" i="25" s="1"/>
  <c r="AM500" i="25"/>
  <c r="G546" i="25"/>
  <c r="G564" i="25" s="1"/>
  <c r="Z539" i="25"/>
  <c r="Z557" i="25" s="1"/>
  <c r="AR841" i="25"/>
  <c r="AA871" i="25"/>
  <c r="J852" i="25"/>
  <c r="P867" i="25"/>
  <c r="AN569" i="25"/>
  <c r="AN977" i="25" s="1"/>
  <c r="F833" i="25"/>
  <c r="L589" i="25"/>
  <c r="L621" i="25" s="1"/>
  <c r="AP536" i="25"/>
  <c r="AP554" i="25" s="1"/>
  <c r="AM633" i="25"/>
  <c r="AM1000" i="25" s="1"/>
  <c r="AA569" i="25"/>
  <c r="AA977" i="25" s="1"/>
  <c r="X419" i="25"/>
  <c r="X945" i="25" s="1"/>
  <c r="AM499" i="25"/>
  <c r="Q669" i="25"/>
  <c r="Q686" i="25" s="1"/>
  <c r="Q1016" i="25" s="1"/>
  <c r="AC780" i="25"/>
  <c r="D651" i="25"/>
  <c r="Z544" i="25"/>
  <c r="Z562" i="25" s="1"/>
  <c r="AM543" i="25"/>
  <c r="AM561" i="25" s="1"/>
  <c r="X545" i="25"/>
  <c r="X563" i="25" s="1"/>
  <c r="F403" i="25"/>
  <c r="AF867" i="25"/>
  <c r="T860" i="25"/>
  <c r="AP540" i="25"/>
  <c r="AP558" i="25" s="1"/>
  <c r="AQ832" i="25"/>
  <c r="AN532" i="25"/>
  <c r="AN546" i="25" s="1"/>
  <c r="AN564" i="25" s="1"/>
  <c r="AA866" i="25"/>
  <c r="T861" i="25"/>
  <c r="Z841" i="25"/>
  <c r="AN580" i="25"/>
  <c r="AN988" i="25" s="1"/>
  <c r="F839" i="25"/>
  <c r="AP542" i="25"/>
  <c r="AP560" i="25" s="1"/>
  <c r="AC409" i="25"/>
  <c r="AB569" i="25"/>
  <c r="G543" i="25"/>
  <c r="G561" i="25" s="1"/>
  <c r="M866" i="25"/>
  <c r="AR839" i="25"/>
  <c r="Y651" i="25"/>
  <c r="J859" i="25"/>
  <c r="AQ840" i="25"/>
  <c r="AN581" i="25"/>
  <c r="AN989" i="25" s="1"/>
  <c r="F840" i="25"/>
  <c r="AQ834" i="25"/>
  <c r="AA878" i="25"/>
  <c r="T858" i="25"/>
  <c r="Z833" i="25"/>
  <c r="AN570" i="25"/>
  <c r="AN978" i="25" s="1"/>
  <c r="AP538" i="25"/>
  <c r="AP556" i="25" s="1"/>
  <c r="AJ401" i="25"/>
  <c r="Y633" i="25"/>
  <c r="Y1000" i="25" s="1"/>
  <c r="F408" i="25"/>
  <c r="AF393" i="25"/>
  <c r="AM541" i="25"/>
  <c r="AM559" i="25" s="1"/>
  <c r="O589" i="25"/>
  <c r="O611" i="25" s="1"/>
  <c r="X536" i="25"/>
  <c r="X554" i="25" s="1"/>
  <c r="AA581" i="25"/>
  <c r="AA989" i="25" s="1"/>
  <c r="AC781" i="25"/>
  <c r="AA872" i="25"/>
  <c r="T852" i="25"/>
  <c r="Z844" i="25"/>
  <c r="AN571" i="25"/>
  <c r="AN979" i="25" s="1"/>
  <c r="AP544" i="25"/>
  <c r="AP562" i="25" s="1"/>
  <c r="O539" i="25"/>
  <c r="O557" i="25" s="1"/>
  <c r="AJ403" i="25"/>
  <c r="Y628" i="25"/>
  <c r="Y995" i="25" s="1"/>
  <c r="F401" i="25"/>
  <c r="T655" i="25"/>
  <c r="I578" i="25"/>
  <c r="I986" i="25" s="1"/>
  <c r="AH755" i="25"/>
  <c r="AF394" i="25"/>
  <c r="AM544" i="25"/>
  <c r="AM562" i="25" s="1"/>
  <c r="AJ842" i="25"/>
  <c r="N498" i="25"/>
  <c r="X634" i="25"/>
  <c r="X1001" i="25" s="1"/>
  <c r="AR832" i="25"/>
  <c r="W545" i="25"/>
  <c r="W563" i="25" s="1"/>
  <c r="AN842" i="25"/>
  <c r="I855" i="25"/>
  <c r="I850" i="25"/>
  <c r="AA875" i="25"/>
  <c r="AJ576" i="25"/>
  <c r="AJ984" i="25" s="1"/>
  <c r="T851" i="25"/>
  <c r="X570" i="25"/>
  <c r="X978" i="25" s="1"/>
  <c r="X539" i="25"/>
  <c r="X557" i="25" s="1"/>
  <c r="R1026" i="25"/>
  <c r="R1035" i="25" s="1"/>
  <c r="AP537" i="25"/>
  <c r="AP555" i="25" s="1"/>
  <c r="O545" i="25"/>
  <c r="O563" i="25" s="1"/>
  <c r="Y636" i="25"/>
  <c r="Y1003" i="25" s="1"/>
  <c r="L759" i="25"/>
  <c r="I571" i="25"/>
  <c r="I979" i="25" s="1"/>
  <c r="AH760" i="25"/>
  <c r="AM546" i="25"/>
  <c r="AM564" i="25" s="1"/>
  <c r="K851" i="25"/>
  <c r="X498" i="25"/>
  <c r="Q1026" i="25"/>
  <c r="Q1033" i="25" s="1"/>
  <c r="AM843" i="25"/>
  <c r="E576" i="25"/>
  <c r="E984" i="25" s="1"/>
  <c r="G838" i="25"/>
  <c r="AM1026" i="25"/>
  <c r="AM1034" i="25" s="1"/>
  <c r="AP630" i="25"/>
  <c r="AP997" i="25" s="1"/>
  <c r="L791" i="25"/>
  <c r="R534" i="25"/>
  <c r="R552" i="25" s="1"/>
  <c r="AK385" i="25"/>
  <c r="E500" i="25"/>
  <c r="AH532" i="25"/>
  <c r="AH535" i="25" s="1"/>
  <c r="AH553" i="25" s="1"/>
  <c r="AM842" i="25"/>
  <c r="G840" i="25"/>
  <c r="AN578" i="25"/>
  <c r="AN986" i="25" s="1"/>
  <c r="M861" i="25"/>
  <c r="AP634" i="25"/>
  <c r="AP1001" i="25" s="1"/>
  <c r="F632" i="25"/>
  <c r="F999" i="25" s="1"/>
  <c r="O534" i="25"/>
  <c r="O552" i="25" s="1"/>
  <c r="X628" i="25"/>
  <c r="X995" i="25" s="1"/>
  <c r="AB574" i="25"/>
  <c r="AB982" i="25" s="1"/>
  <c r="AH765" i="25"/>
  <c r="AP633" i="25"/>
  <c r="AP1000" i="25" s="1"/>
  <c r="AP992" i="25"/>
  <c r="AP635" i="25"/>
  <c r="AP1002" i="25" s="1"/>
  <c r="AK412" i="25"/>
  <c r="L577" i="25"/>
  <c r="L985" i="25" s="1"/>
  <c r="AP639" i="25"/>
  <c r="AP1006" i="25" s="1"/>
  <c r="S648" i="25"/>
  <c r="S650" i="25" s="1"/>
  <c r="AA543" i="25"/>
  <c r="AA561" i="25" s="1"/>
  <c r="AK403" i="25"/>
  <c r="K992" i="25"/>
  <c r="L574" i="25"/>
  <c r="L982" i="25" s="1"/>
  <c r="AP627" i="25"/>
  <c r="T648" i="25"/>
  <c r="T650" i="25" s="1"/>
  <c r="AA535" i="25"/>
  <c r="AA553" i="25" s="1"/>
  <c r="AK410" i="25"/>
  <c r="AH463" i="25"/>
  <c r="AE837" i="25"/>
  <c r="T874" i="25"/>
  <c r="L573" i="25"/>
  <c r="L981" i="25" s="1"/>
  <c r="AJ1026" i="25"/>
  <c r="AL589" i="25"/>
  <c r="AL622" i="25" s="1"/>
  <c r="M854" i="25"/>
  <c r="AQ635" i="25"/>
  <c r="AQ1002" i="25" s="1"/>
  <c r="AG390" i="25"/>
  <c r="AP636" i="25"/>
  <c r="AP1003" i="25" s="1"/>
  <c r="O537" i="25"/>
  <c r="O555" i="25" s="1"/>
  <c r="F405" i="25"/>
  <c r="X627" i="25"/>
  <c r="X994" i="25" s="1"/>
  <c r="L762" i="25"/>
  <c r="T498" i="25"/>
  <c r="AM424" i="25"/>
  <c r="AM950" i="25" s="1"/>
  <c r="AH458" i="25"/>
  <c r="K639" i="25"/>
  <c r="K1006" i="25" s="1"/>
  <c r="AB856" i="25"/>
  <c r="AK411" i="25"/>
  <c r="AH460" i="25"/>
  <c r="AI1026" i="25"/>
  <c r="AI1034" i="25" s="1"/>
  <c r="E975" i="25"/>
  <c r="AM421" i="25"/>
  <c r="AM947" i="25" s="1"/>
  <c r="AP637" i="25"/>
  <c r="AP1004" i="25" s="1"/>
  <c r="L755" i="25"/>
  <c r="AM427" i="25"/>
  <c r="AM953" i="25" s="1"/>
  <c r="AB851" i="25"/>
  <c r="AF871" i="25"/>
  <c r="T878" i="25"/>
  <c r="AG843" i="25"/>
  <c r="AQ628" i="25"/>
  <c r="AQ995" i="25" s="1"/>
  <c r="AG385" i="25"/>
  <c r="AP632" i="25"/>
  <c r="AP999" i="25" s="1"/>
  <c r="O542" i="25"/>
  <c r="O560" i="25" s="1"/>
  <c r="L760" i="25"/>
  <c r="P707" i="25"/>
  <c r="P726" i="25" s="1"/>
  <c r="AB853" i="25"/>
  <c r="AP664" i="25"/>
  <c r="AP681" i="25" s="1"/>
  <c r="G542" i="25"/>
  <c r="G560" i="25" s="1"/>
  <c r="AK405" i="25"/>
  <c r="W589" i="25"/>
  <c r="D845" i="25"/>
  <c r="AF870" i="25"/>
  <c r="T877" i="25"/>
  <c r="V589" i="25"/>
  <c r="V615" i="25" s="1"/>
  <c r="AP638" i="25"/>
  <c r="AP1005" i="25" s="1"/>
  <c r="S545" i="25"/>
  <c r="S563" i="25" s="1"/>
  <c r="AB858" i="25"/>
  <c r="AK401" i="25"/>
  <c r="G651" i="25"/>
  <c r="G669" i="25" s="1"/>
  <c r="G686" i="25" s="1"/>
  <c r="G1016" i="25" s="1"/>
  <c r="G667" i="25"/>
  <c r="G684" i="25" s="1"/>
  <c r="G1014" i="25" s="1"/>
  <c r="AA636" i="25"/>
  <c r="AA1003" i="25" s="1"/>
  <c r="AA630" i="25"/>
  <c r="AA997" i="25" s="1"/>
  <c r="AA634" i="25"/>
  <c r="AA1001" i="25" s="1"/>
  <c r="AG630" i="25"/>
  <c r="AG997" i="25" s="1"/>
  <c r="AG637" i="25"/>
  <c r="AG1004" i="25" s="1"/>
  <c r="AG634" i="25"/>
  <c r="AG1001" i="25" s="1"/>
  <c r="AL535" i="25"/>
  <c r="AL553" i="25" s="1"/>
  <c r="AL542" i="25"/>
  <c r="AL560" i="25" s="1"/>
  <c r="AL538" i="25"/>
  <c r="AL556" i="25" s="1"/>
  <c r="AL536" i="25"/>
  <c r="AL554" i="25" s="1"/>
  <c r="AG639" i="25"/>
  <c r="AG1006" i="25" s="1"/>
  <c r="AL544" i="25"/>
  <c r="AL562" i="25" s="1"/>
  <c r="H543" i="25"/>
  <c r="H561" i="25" s="1"/>
  <c r="H539" i="25"/>
  <c r="H557" i="25" s="1"/>
  <c r="H545" i="25"/>
  <c r="H563" i="25" s="1"/>
  <c r="H544" i="25"/>
  <c r="H562" i="25" s="1"/>
  <c r="H546" i="25"/>
  <c r="H564" i="25" s="1"/>
  <c r="L636" i="25"/>
  <c r="L1003" i="25" s="1"/>
  <c r="AG632" i="25"/>
  <c r="AG999" i="25" s="1"/>
  <c r="AL534" i="25"/>
  <c r="L576" i="25"/>
  <c r="L984" i="25" s="1"/>
  <c r="L572" i="25"/>
  <c r="L980" i="25" s="1"/>
  <c r="AH424" i="25"/>
  <c r="AH950" i="25" s="1"/>
  <c r="AH423" i="25"/>
  <c r="AH949" i="25" s="1"/>
  <c r="AH427" i="25"/>
  <c r="AH953" i="25" s="1"/>
  <c r="H838" i="25"/>
  <c r="H837" i="25"/>
  <c r="AN853" i="25"/>
  <c r="AN852" i="25"/>
  <c r="AN851" i="25"/>
  <c r="AF520" i="25"/>
  <c r="AF967" i="25" s="1"/>
  <c r="AF516" i="25"/>
  <c r="AF963" i="25" s="1"/>
  <c r="AF523" i="25"/>
  <c r="AF970" i="25" s="1"/>
  <c r="D498" i="25"/>
  <c r="D500" i="25"/>
  <c r="N589" i="25"/>
  <c r="N598" i="25" s="1"/>
  <c r="V571" i="25"/>
  <c r="V979" i="25" s="1"/>
  <c r="H589" i="25"/>
  <c r="AN861" i="25"/>
  <c r="AH420" i="25"/>
  <c r="AH946" i="25" s="1"/>
  <c r="D499" i="25"/>
  <c r="H537" i="25"/>
  <c r="H555" i="25" s="1"/>
  <c r="L629" i="25"/>
  <c r="L996" i="25" s="1"/>
  <c r="AL546" i="25"/>
  <c r="AL564" i="25" s="1"/>
  <c r="AC774" i="25"/>
  <c r="AC782" i="25"/>
  <c r="AC777" i="25"/>
  <c r="AC778" i="25"/>
  <c r="J781" i="25"/>
  <c r="J776" i="25"/>
  <c r="Z570" i="25"/>
  <c r="Z978" i="25" s="1"/>
  <c r="Z576" i="25"/>
  <c r="Z984" i="25" s="1"/>
  <c r="X842" i="25"/>
  <c r="X840" i="25"/>
  <c r="X844" i="25"/>
  <c r="P874" i="25"/>
  <c r="P873" i="25"/>
  <c r="L975" i="25"/>
  <c r="Y635" i="25"/>
  <c r="Y1002" i="25" s="1"/>
  <c r="Y627" i="25"/>
  <c r="Y994" i="25" s="1"/>
  <c r="P872" i="25"/>
  <c r="V577" i="25"/>
  <c r="V985" i="25" s="1"/>
  <c r="Y992" i="25"/>
  <c r="AB869" i="25"/>
  <c r="AN857" i="25"/>
  <c r="AH429" i="25"/>
  <c r="AH955" i="25" s="1"/>
  <c r="Y631" i="25"/>
  <c r="Y998" i="25" s="1"/>
  <c r="AG628" i="25"/>
  <c r="AG995" i="25" s="1"/>
  <c r="H540" i="25"/>
  <c r="H558" i="25" s="1"/>
  <c r="AB577" i="25"/>
  <c r="AB985" i="25" s="1"/>
  <c r="AD417" i="25"/>
  <c r="AD943" i="25" s="1"/>
  <c r="L633" i="25"/>
  <c r="L1000" i="25" s="1"/>
  <c r="AF522" i="25"/>
  <c r="AF969" i="25" s="1"/>
  <c r="AL545" i="25"/>
  <c r="AL563" i="25" s="1"/>
  <c r="M975" i="25"/>
  <c r="M579" i="25"/>
  <c r="M987" i="25" s="1"/>
  <c r="M574" i="25"/>
  <c r="M982" i="25" s="1"/>
  <c r="AC407" i="25"/>
  <c r="AC402" i="25"/>
  <c r="AF400" i="25"/>
  <c r="AF407" i="25"/>
  <c r="AF405" i="25"/>
  <c r="Q844" i="25"/>
  <c r="Q840" i="25"/>
  <c r="F836" i="25"/>
  <c r="F835" i="25"/>
  <c r="F838" i="25"/>
  <c r="F841" i="25"/>
  <c r="AC833" i="25"/>
  <c r="AC836" i="25"/>
  <c r="AC843" i="25"/>
  <c r="AC842" i="25"/>
  <c r="K636" i="25"/>
  <c r="K1003" i="25" s="1"/>
  <c r="K637" i="25"/>
  <c r="K1004" i="25" s="1"/>
  <c r="K631" i="25"/>
  <c r="K998" i="25" s="1"/>
  <c r="K638" i="25"/>
  <c r="K1005" i="25" s="1"/>
  <c r="AM651" i="25"/>
  <c r="AM667" i="25"/>
  <c r="AM684" i="25" s="1"/>
  <c r="AM1014" i="25" s="1"/>
  <c r="P870" i="25"/>
  <c r="V570" i="25"/>
  <c r="V978" i="25" s="1"/>
  <c r="AB871" i="25"/>
  <c r="AB877" i="25"/>
  <c r="Z580" i="25"/>
  <c r="Z988" i="25" s="1"/>
  <c r="J294" i="25"/>
  <c r="AD589" i="25"/>
  <c r="AD612" i="25" s="1"/>
  <c r="AH422" i="25"/>
  <c r="AH948" i="25" s="1"/>
  <c r="M578" i="25"/>
  <c r="M986" i="25" s="1"/>
  <c r="Y637" i="25"/>
  <c r="Y1004" i="25" s="1"/>
  <c r="X393" i="25"/>
  <c r="K634" i="25"/>
  <c r="K1001" i="25" s="1"/>
  <c r="H538" i="25"/>
  <c r="H556" i="25" s="1"/>
  <c r="AC775" i="25"/>
  <c r="AB572" i="25"/>
  <c r="AB980" i="25" s="1"/>
  <c r="AD423" i="25"/>
  <c r="AD949" i="25" s="1"/>
  <c r="L635" i="25"/>
  <c r="L1002" i="25" s="1"/>
  <c r="AH763" i="25"/>
  <c r="AF514" i="25"/>
  <c r="AF961" i="25" s="1"/>
  <c r="AL540" i="25"/>
  <c r="AL558" i="25" s="1"/>
  <c r="Z534" i="25"/>
  <c r="Z552" i="25" s="1"/>
  <c r="Z535" i="25"/>
  <c r="Z553" i="25" s="1"/>
  <c r="Z542" i="25"/>
  <c r="Z560" i="25" s="1"/>
  <c r="X420" i="25"/>
  <c r="X946" i="25" s="1"/>
  <c r="X427" i="25"/>
  <c r="X953" i="25" s="1"/>
  <c r="Z839" i="25"/>
  <c r="Z838" i="25"/>
  <c r="AF384" i="25"/>
  <c r="AF390" i="25"/>
  <c r="AF385" i="25"/>
  <c r="AF386" i="25"/>
  <c r="X633" i="25"/>
  <c r="X1000" i="25" s="1"/>
  <c r="X629" i="25"/>
  <c r="X996" i="25" s="1"/>
  <c r="X631" i="25"/>
  <c r="X998" i="25" s="1"/>
  <c r="F589" i="25"/>
  <c r="U651" i="25"/>
  <c r="U667" i="25"/>
  <c r="U684" i="25" s="1"/>
  <c r="U1014" i="25" s="1"/>
  <c r="AL874" i="25"/>
  <c r="P869" i="25"/>
  <c r="AG992" i="25"/>
  <c r="Z573" i="25"/>
  <c r="Z981" i="25" s="1"/>
  <c r="AH589" i="25"/>
  <c r="AH619" i="25" s="1"/>
  <c r="T294" i="25"/>
  <c r="AH428" i="25"/>
  <c r="AH954" i="25" s="1"/>
  <c r="M573" i="25"/>
  <c r="M981" i="25" s="1"/>
  <c r="Y630" i="25"/>
  <c r="Y997" i="25" s="1"/>
  <c r="AF406" i="25"/>
  <c r="X424" i="25"/>
  <c r="X950" i="25" s="1"/>
  <c r="X387" i="25"/>
  <c r="AD422" i="25"/>
  <c r="AD948" i="25" s="1"/>
  <c r="K633" i="25"/>
  <c r="K1000" i="25" s="1"/>
  <c r="H534" i="25"/>
  <c r="H552" i="25" s="1"/>
  <c r="AC773" i="25"/>
  <c r="AD418" i="25"/>
  <c r="AD944" i="25" s="1"/>
  <c r="L631" i="25"/>
  <c r="L998" i="25" s="1"/>
  <c r="AH756" i="25"/>
  <c r="AF515" i="25"/>
  <c r="AF962" i="25" s="1"/>
  <c r="AF389" i="25"/>
  <c r="AO462" i="25"/>
  <c r="AL537" i="25"/>
  <c r="AL555" i="25" s="1"/>
  <c r="H738" i="25"/>
  <c r="H743" i="25"/>
  <c r="H742" i="25"/>
  <c r="H748" i="25"/>
  <c r="AO975" i="25"/>
  <c r="AO571" i="25"/>
  <c r="AO979" i="25" s="1"/>
  <c r="AO578" i="25"/>
  <c r="AO986" i="25" s="1"/>
  <c r="AJ410" i="25"/>
  <c r="AJ400" i="25"/>
  <c r="AJ406" i="25"/>
  <c r="AJ405" i="25"/>
  <c r="J861" i="25"/>
  <c r="J849" i="25"/>
  <c r="AQ841" i="25"/>
  <c r="AQ842" i="25"/>
  <c r="G544" i="25"/>
  <c r="G562" i="25" s="1"/>
  <c r="G540" i="25"/>
  <c r="G558" i="25" s="1"/>
  <c r="G539" i="25"/>
  <c r="G557" i="25" s="1"/>
  <c r="G538" i="25"/>
  <c r="G556" i="25" s="1"/>
  <c r="I851" i="25"/>
  <c r="AA868" i="25"/>
  <c r="P875" i="25"/>
  <c r="T857" i="25"/>
  <c r="X992" i="25"/>
  <c r="H839" i="25"/>
  <c r="Z579" i="25"/>
  <c r="Z987" i="25" s="1"/>
  <c r="U1026" i="25"/>
  <c r="U1034" i="25" s="1"/>
  <c r="X841" i="25"/>
  <c r="N500" i="25"/>
  <c r="AH421" i="25"/>
  <c r="AH947" i="25" s="1"/>
  <c r="AO580" i="25"/>
  <c r="AO988" i="25" s="1"/>
  <c r="AJ404" i="25"/>
  <c r="Y629" i="25"/>
  <c r="Y996" i="25" s="1"/>
  <c r="AF410" i="25"/>
  <c r="H746" i="25"/>
  <c r="X417" i="25"/>
  <c r="I574" i="25"/>
  <c r="I982" i="25" s="1"/>
  <c r="X388" i="25"/>
  <c r="K635" i="25"/>
  <c r="K1002" i="25" s="1"/>
  <c r="H542" i="25"/>
  <c r="H560" i="25" s="1"/>
  <c r="AC776" i="25"/>
  <c r="J774" i="25"/>
  <c r="K629" i="25"/>
  <c r="K996" i="25" s="1"/>
  <c r="AD427" i="25"/>
  <c r="AD953" i="25" s="1"/>
  <c r="L637" i="25"/>
  <c r="L1004" i="25" s="1"/>
  <c r="AF513" i="25"/>
  <c r="AF383" i="25"/>
  <c r="AO463" i="25"/>
  <c r="M540" i="25"/>
  <c r="M558" i="25" s="1"/>
  <c r="M536" i="25"/>
  <c r="M554" i="25" s="1"/>
  <c r="M546" i="25"/>
  <c r="M564" i="25" s="1"/>
  <c r="M538" i="25"/>
  <c r="M556" i="25" s="1"/>
  <c r="T706" i="25"/>
  <c r="T725" i="25" s="1"/>
  <c r="T708" i="25"/>
  <c r="T727" i="25" s="1"/>
  <c r="T701" i="25"/>
  <c r="T720" i="25" s="1"/>
  <c r="T710" i="25"/>
  <c r="T1040" i="25" s="1"/>
  <c r="AI667" i="25"/>
  <c r="AI684" i="25" s="1"/>
  <c r="AI1014" i="25" s="1"/>
  <c r="AI651" i="25"/>
  <c r="AJ840" i="25"/>
  <c r="I852" i="25"/>
  <c r="W871" i="25"/>
  <c r="M870" i="25"/>
  <c r="AF866" i="25"/>
  <c r="T850" i="25"/>
  <c r="AG958" i="25"/>
  <c r="H844" i="25"/>
  <c r="Z569" i="25"/>
  <c r="G1026" i="25"/>
  <c r="G1034" i="25" s="1"/>
  <c r="AP1026" i="25"/>
  <c r="S1026" i="25"/>
  <c r="S1034" i="25" s="1"/>
  <c r="AA1026" i="25"/>
  <c r="X837" i="25"/>
  <c r="AH425" i="25"/>
  <c r="AH951" i="25" s="1"/>
  <c r="AO573" i="25"/>
  <c r="AO981" i="25" s="1"/>
  <c r="O535" i="25"/>
  <c r="O553" i="25" s="1"/>
  <c r="AJ412" i="25"/>
  <c r="L651" i="25"/>
  <c r="L653" i="25" s="1"/>
  <c r="Y634" i="25"/>
  <c r="Y1001" i="25" s="1"/>
  <c r="AF403" i="25"/>
  <c r="H741" i="25"/>
  <c r="X637" i="25"/>
  <c r="X1004" i="25" s="1"/>
  <c r="X423" i="25"/>
  <c r="X949" i="25" s="1"/>
  <c r="AB570" i="25"/>
  <c r="AB978" i="25" s="1"/>
  <c r="X385" i="25"/>
  <c r="K628" i="25"/>
  <c r="K995" i="25" s="1"/>
  <c r="H535" i="25"/>
  <c r="H553" i="25" s="1"/>
  <c r="AC779" i="25"/>
  <c r="J777" i="25"/>
  <c r="AC840" i="25"/>
  <c r="I573" i="25"/>
  <c r="I981" i="25" s="1"/>
  <c r="T711" i="25"/>
  <c r="T730" i="25" s="1"/>
  <c r="AD421" i="25"/>
  <c r="AD947" i="25" s="1"/>
  <c r="L634" i="25"/>
  <c r="L1001" i="25" s="1"/>
  <c r="AF525" i="25"/>
  <c r="AF972" i="25" s="1"/>
  <c r="AF395" i="25"/>
  <c r="M537" i="25"/>
  <c r="M555" i="25" s="1"/>
  <c r="AO458" i="25"/>
  <c r="AA628" i="25"/>
  <c r="AA995" i="25" s="1"/>
  <c r="Q532" i="25"/>
  <c r="Q546" i="25" s="1"/>
  <c r="Q564" i="25" s="1"/>
  <c r="D941" i="25"/>
  <c r="D428" i="25"/>
  <c r="D954" i="25" s="1"/>
  <c r="AO1026" i="25"/>
  <c r="AO1033" i="25" s="1"/>
  <c r="M630" i="25"/>
  <c r="M997" i="25" s="1"/>
  <c r="M633" i="25"/>
  <c r="M1000" i="25" s="1"/>
  <c r="AL873" i="25"/>
  <c r="I849" i="25"/>
  <c r="W873" i="25"/>
  <c r="M876" i="25"/>
  <c r="AF873" i="25"/>
  <c r="T854" i="25"/>
  <c r="X941" i="25"/>
  <c r="H832" i="25"/>
  <c r="H836" i="25"/>
  <c r="X580" i="25"/>
  <c r="X988" i="25" s="1"/>
  <c r="Z581" i="25"/>
  <c r="Z989" i="25" s="1"/>
  <c r="AD1026" i="25"/>
  <c r="AD1035" i="25" s="1"/>
  <c r="AG1026" i="25"/>
  <c r="AG1033" i="25" s="1"/>
  <c r="X843" i="25"/>
  <c r="R768" i="25"/>
  <c r="R769" i="25" s="1"/>
  <c r="AH418" i="25"/>
  <c r="AH944" i="25" s="1"/>
  <c r="AO579" i="25"/>
  <c r="AO987" i="25" s="1"/>
  <c r="O543" i="25"/>
  <c r="O561" i="25" s="1"/>
  <c r="AJ409" i="25"/>
  <c r="F412" i="25"/>
  <c r="H740" i="25"/>
  <c r="X635" i="25"/>
  <c r="X1002" i="25" s="1"/>
  <c r="AC405" i="25"/>
  <c r="Z546" i="25"/>
  <c r="Z564" i="25" s="1"/>
  <c r="X383" i="25"/>
  <c r="K630" i="25"/>
  <c r="K997" i="25" s="1"/>
  <c r="H536" i="25"/>
  <c r="H554" i="25" s="1"/>
  <c r="AC783" i="25"/>
  <c r="J772" i="25"/>
  <c r="AC838" i="25"/>
  <c r="I580" i="25"/>
  <c r="I988" i="25" s="1"/>
  <c r="T705" i="25"/>
  <c r="T724" i="25" s="1"/>
  <c r="M634" i="25"/>
  <c r="M1001" i="25" s="1"/>
  <c r="AD426" i="25"/>
  <c r="AD952" i="25" s="1"/>
  <c r="L627" i="25"/>
  <c r="L994" i="25" s="1"/>
  <c r="G537" i="25"/>
  <c r="G555" i="25" s="1"/>
  <c r="AF391" i="25"/>
  <c r="M544" i="25"/>
  <c r="M562" i="25" s="1"/>
  <c r="AO459" i="25"/>
  <c r="AA632" i="25"/>
  <c r="AA999" i="25" s="1"/>
  <c r="E524" i="25"/>
  <c r="E971" i="25" s="1"/>
  <c r="E513" i="25"/>
  <c r="AI427" i="25"/>
  <c r="AI953" i="25" s="1"/>
  <c r="AI426" i="25"/>
  <c r="AI952" i="25" s="1"/>
  <c r="AL866" i="25"/>
  <c r="Q833" i="25"/>
  <c r="M875" i="25"/>
  <c r="AF876" i="25"/>
  <c r="V578" i="25"/>
  <c r="V986" i="25" s="1"/>
  <c r="W542" i="25"/>
  <c r="W560" i="25" s="1"/>
  <c r="Z843" i="25"/>
  <c r="AH941" i="25"/>
  <c r="X575" i="25"/>
  <c r="X983" i="25" s="1"/>
  <c r="L571" i="25"/>
  <c r="L979" i="25" s="1"/>
  <c r="F837" i="25"/>
  <c r="D422" i="25"/>
  <c r="D948" i="25" s="1"/>
  <c r="AA580" i="25"/>
  <c r="AA988" i="25" s="1"/>
  <c r="O536" i="25"/>
  <c r="O554" i="25" s="1"/>
  <c r="AJ408" i="25"/>
  <c r="H745" i="25"/>
  <c r="X632" i="25"/>
  <c r="X999" i="25" s="1"/>
  <c r="AC411" i="25"/>
  <c r="G545" i="25"/>
  <c r="G563" i="25" s="1"/>
  <c r="K627" i="25"/>
  <c r="K994" i="25" s="1"/>
  <c r="H541" i="25"/>
  <c r="H559" i="25" s="1"/>
  <c r="AC784" i="25"/>
  <c r="J783" i="25"/>
  <c r="AC841" i="25"/>
  <c r="I572" i="25"/>
  <c r="I980" i="25" s="1"/>
  <c r="T712" i="25"/>
  <c r="T731" i="25" s="1"/>
  <c r="L639" i="25"/>
  <c r="L1006" i="25" s="1"/>
  <c r="G536" i="25"/>
  <c r="G554" i="25" s="1"/>
  <c r="AF392" i="25"/>
  <c r="M535" i="25"/>
  <c r="M553" i="25" s="1"/>
  <c r="AO461" i="25"/>
  <c r="AL539" i="25"/>
  <c r="AL557" i="25" s="1"/>
  <c r="F545" i="25"/>
  <c r="F563" i="25" s="1"/>
  <c r="F534" i="25"/>
  <c r="AH877" i="25"/>
  <c r="AH875" i="25"/>
  <c r="AH294" i="25"/>
  <c r="K1026" i="25"/>
  <c r="K1033" i="25" s="1"/>
  <c r="S294" i="25"/>
  <c r="J1026" i="25"/>
  <c r="J1033" i="25" s="1"/>
  <c r="AP539" i="25"/>
  <c r="AP557" i="25" s="1"/>
  <c r="AM428" i="25"/>
  <c r="AM954" i="25" s="1"/>
  <c r="AK406" i="25"/>
  <c r="AM536" i="25"/>
  <c r="AM554" i="25" s="1"/>
  <c r="AI532" i="25"/>
  <c r="AI539" i="25" s="1"/>
  <c r="AI557" i="25" s="1"/>
  <c r="AH1026" i="25"/>
  <c r="AH1035" i="25" s="1"/>
  <c r="AP543" i="25"/>
  <c r="AP561" i="25" s="1"/>
  <c r="AB860" i="25"/>
  <c r="W651" i="25"/>
  <c r="W667" i="25"/>
  <c r="W684" i="25" s="1"/>
  <c r="W1014" i="25" s="1"/>
  <c r="F154" i="25"/>
  <c r="E257" i="25"/>
  <c r="R648" i="25"/>
  <c r="R666" i="25" s="1"/>
  <c r="R683" i="25" s="1"/>
  <c r="R1013" i="25" s="1"/>
  <c r="R664" i="25"/>
  <c r="R681" i="25" s="1"/>
  <c r="Z632" i="25"/>
  <c r="Z999" i="25" s="1"/>
  <c r="Z630" i="25"/>
  <c r="Z997" i="25" s="1"/>
  <c r="Z628" i="25"/>
  <c r="Z995" i="25" s="1"/>
  <c r="Z639" i="25"/>
  <c r="Z1006" i="25" s="1"/>
  <c r="Z629" i="25"/>
  <c r="Z996" i="25" s="1"/>
  <c r="Z636" i="25"/>
  <c r="Z1003" i="25" s="1"/>
  <c r="Z638" i="25"/>
  <c r="Z1005" i="25" s="1"/>
  <c r="Z637" i="25"/>
  <c r="Z1004" i="25" s="1"/>
  <c r="Z992" i="25"/>
  <c r="O653" i="25"/>
  <c r="O669" i="25"/>
  <c r="O686" i="25" s="1"/>
  <c r="O1016" i="25" s="1"/>
  <c r="P810" i="25"/>
  <c r="P818" i="25"/>
  <c r="P806" i="25"/>
  <c r="P811" i="25"/>
  <c r="P807" i="25"/>
  <c r="P808" i="25"/>
  <c r="P817" i="25"/>
  <c r="P815" i="25"/>
  <c r="P813" i="25"/>
  <c r="AA546" i="25"/>
  <c r="AA564" i="25" s="1"/>
  <c r="AA539" i="25"/>
  <c r="AA557" i="25" s="1"/>
  <c r="AA538" i="25"/>
  <c r="AA556" i="25" s="1"/>
  <c r="AA540" i="25"/>
  <c r="AA558" i="25" s="1"/>
  <c r="AA541" i="25"/>
  <c r="AA559" i="25" s="1"/>
  <c r="AA542" i="25"/>
  <c r="AA560" i="25" s="1"/>
  <c r="AA534" i="25"/>
  <c r="AA552" i="25" s="1"/>
  <c r="AA545" i="25"/>
  <c r="AA563" i="25" s="1"/>
  <c r="K870" i="25"/>
  <c r="K868" i="25"/>
  <c r="K878" i="25"/>
  <c r="K871" i="25"/>
  <c r="K873" i="25"/>
  <c r="K877" i="25"/>
  <c r="K872" i="25"/>
  <c r="K866" i="25"/>
  <c r="K869" i="25"/>
  <c r="K876" i="25"/>
  <c r="I876" i="25"/>
  <c r="I875" i="25"/>
  <c r="I869" i="25"/>
  <c r="I877" i="25"/>
  <c r="I870" i="25"/>
  <c r="I868" i="25"/>
  <c r="I871" i="25"/>
  <c r="I878" i="25"/>
  <c r="I866" i="25"/>
  <c r="I873" i="25"/>
  <c r="K843" i="25"/>
  <c r="K835" i="25"/>
  <c r="K832" i="25"/>
  <c r="K839" i="25"/>
  <c r="K841" i="25"/>
  <c r="K837" i="25"/>
  <c r="K836" i="25"/>
  <c r="K844" i="25"/>
  <c r="K834" i="25"/>
  <c r="K842" i="25"/>
  <c r="K840" i="25"/>
  <c r="K833" i="25"/>
  <c r="N522" i="25"/>
  <c r="N969" i="25" s="1"/>
  <c r="N525" i="25"/>
  <c r="N972" i="25" s="1"/>
  <c r="N516" i="25"/>
  <c r="N963" i="25" s="1"/>
  <c r="N521" i="25"/>
  <c r="N968" i="25" s="1"/>
  <c r="N523" i="25"/>
  <c r="N970" i="25" s="1"/>
  <c r="N524" i="25"/>
  <c r="N520" i="25"/>
  <c r="N967" i="25" s="1"/>
  <c r="N958" i="25"/>
  <c r="N518" i="25"/>
  <c r="N965" i="25" s="1"/>
  <c r="L498" i="25"/>
  <c r="L500" i="25"/>
  <c r="L499" i="25"/>
  <c r="AO500" i="25"/>
  <c r="AO499" i="25"/>
  <c r="AO498" i="25"/>
  <c r="Q664" i="25"/>
  <c r="Q681" i="25" s="1"/>
  <c r="Q648" i="25"/>
  <c r="Q650" i="25" s="1"/>
  <c r="AM627" i="25"/>
  <c r="AM630" i="25"/>
  <c r="AM997" i="25" s="1"/>
  <c r="AM634" i="25"/>
  <c r="AM1001" i="25" s="1"/>
  <c r="AM637" i="25"/>
  <c r="AM1004" i="25" s="1"/>
  <c r="AM632" i="25"/>
  <c r="AM999" i="25" s="1"/>
  <c r="AM635" i="25"/>
  <c r="AM1002" i="25" s="1"/>
  <c r="AM636" i="25"/>
  <c r="AM1003" i="25" s="1"/>
  <c r="AM992" i="25"/>
  <c r="AM631" i="25"/>
  <c r="AM998" i="25" s="1"/>
  <c r="AM639" i="25"/>
  <c r="AM1006" i="25" s="1"/>
  <c r="AM628" i="25"/>
  <c r="AM995" i="25" s="1"/>
  <c r="AM629" i="25"/>
  <c r="AM996" i="25" s="1"/>
  <c r="J653" i="25"/>
  <c r="J669" i="25"/>
  <c r="J686" i="25" s="1"/>
  <c r="J1016" i="25" s="1"/>
  <c r="K838" i="25"/>
  <c r="K874" i="25"/>
  <c r="L799" i="25"/>
  <c r="L792" i="25"/>
  <c r="L800" i="25"/>
  <c r="L801" i="25"/>
  <c r="L798" i="25"/>
  <c r="L797" i="25"/>
  <c r="L790" i="25"/>
  <c r="L795" i="25"/>
  <c r="L789" i="25"/>
  <c r="L794" i="25"/>
  <c r="L793" i="25"/>
  <c r="AK539" i="25"/>
  <c r="AK557" i="25" s="1"/>
  <c r="AK536" i="25"/>
  <c r="AK554" i="25" s="1"/>
  <c r="AK534" i="25"/>
  <c r="AK552" i="25" s="1"/>
  <c r="AK538" i="25"/>
  <c r="AK556" i="25" s="1"/>
  <c r="AK541" i="25"/>
  <c r="AK559" i="25" s="1"/>
  <c r="AK543" i="25"/>
  <c r="AK561" i="25" s="1"/>
  <c r="AK546" i="25"/>
  <c r="AK564" i="25" s="1"/>
  <c r="AK544" i="25"/>
  <c r="AK562" i="25" s="1"/>
  <c r="AK545" i="25"/>
  <c r="AK563" i="25" s="1"/>
  <c r="AK540" i="25"/>
  <c r="AK535" i="25"/>
  <c r="AK553" i="25" s="1"/>
  <c r="AR538" i="25"/>
  <c r="AR556" i="25" s="1"/>
  <c r="AR537" i="25"/>
  <c r="AR555" i="25" s="1"/>
  <c r="I402" i="25"/>
  <c r="I401" i="25"/>
  <c r="I405" i="25"/>
  <c r="I409" i="25"/>
  <c r="I411" i="25"/>
  <c r="I403" i="25"/>
  <c r="I408" i="25"/>
  <c r="I400" i="25"/>
  <c r="W405" i="25"/>
  <c r="W408" i="25"/>
  <c r="W400" i="25"/>
  <c r="W409" i="25"/>
  <c r="W407" i="25"/>
  <c r="W410" i="25"/>
  <c r="W402" i="25"/>
  <c r="W404" i="25"/>
  <c r="W401" i="25"/>
  <c r="W412" i="25"/>
  <c r="W411" i="25"/>
  <c r="W403" i="25"/>
  <c r="K858" i="25"/>
  <c r="K855" i="25"/>
  <c r="K859" i="25"/>
  <c r="K849" i="25"/>
  <c r="K857" i="25"/>
  <c r="K861" i="25"/>
  <c r="K852" i="25"/>
  <c r="K856" i="25"/>
  <c r="N876" i="25"/>
  <c r="N878" i="25"/>
  <c r="N877" i="25"/>
  <c r="N867" i="25"/>
  <c r="N875" i="25"/>
  <c r="N866" i="25"/>
  <c r="N873" i="25"/>
  <c r="N869" i="25"/>
  <c r="N874" i="25"/>
  <c r="N872" i="25"/>
  <c r="N870" i="25"/>
  <c r="Y842" i="25"/>
  <c r="Y838" i="25"/>
  <c r="Y835" i="25"/>
  <c r="Y832" i="25"/>
  <c r="Y836" i="25"/>
  <c r="Y834" i="25"/>
  <c r="Y839" i="25"/>
  <c r="Y841" i="25"/>
  <c r="AO409" i="25"/>
  <c r="AO408" i="25"/>
  <c r="AO412" i="25"/>
  <c r="AO407" i="25"/>
  <c r="AO405" i="25"/>
  <c r="AO403" i="25"/>
  <c r="AO410" i="25"/>
  <c r="AO402" i="25"/>
  <c r="AO401" i="25"/>
  <c r="AO404" i="25"/>
  <c r="AO411" i="25"/>
  <c r="AO400" i="25"/>
  <c r="AB500" i="25"/>
  <c r="AB498" i="25"/>
  <c r="AB499" i="25"/>
  <c r="I492" i="25"/>
  <c r="I493" i="25" s="1"/>
  <c r="AI845" i="25"/>
  <c r="AI846" i="25" s="1"/>
  <c r="G634" i="25"/>
  <c r="G1001" i="25" s="1"/>
  <c r="G632" i="25"/>
  <c r="G999" i="25" s="1"/>
  <c r="G629" i="25"/>
  <c r="G996" i="25" s="1"/>
  <c r="G630" i="25"/>
  <c r="G997" i="25" s="1"/>
  <c r="G636" i="25"/>
  <c r="G1003" i="25" s="1"/>
  <c r="G627" i="25"/>
  <c r="G635" i="25"/>
  <c r="G1002" i="25" s="1"/>
  <c r="G637" i="25"/>
  <c r="G1004" i="25" s="1"/>
  <c r="G631" i="25"/>
  <c r="G998" i="25" s="1"/>
  <c r="G992" i="25"/>
  <c r="G628" i="25"/>
  <c r="G995" i="25" s="1"/>
  <c r="G638" i="25"/>
  <c r="G1005" i="25" s="1"/>
  <c r="G639" i="25"/>
  <c r="G1006" i="25" s="1"/>
  <c r="E243" i="25"/>
  <c r="F92" i="25"/>
  <c r="AK855" i="25"/>
  <c r="D247" i="25"/>
  <c r="D248" i="25" s="1"/>
  <c r="I406" i="25"/>
  <c r="T772" i="25"/>
  <c r="T784" i="25"/>
  <c r="T775" i="25"/>
  <c r="T783" i="25"/>
  <c r="T773" i="25"/>
  <c r="T777" i="25"/>
  <c r="T782" i="25"/>
  <c r="T779" i="25"/>
  <c r="T780" i="25"/>
  <c r="T778" i="25"/>
  <c r="T774" i="25"/>
  <c r="T781" i="25"/>
  <c r="T776" i="25"/>
  <c r="Q789" i="25"/>
  <c r="Q792" i="25"/>
  <c r="Q797" i="25"/>
  <c r="Q801" i="25"/>
  <c r="Q800" i="25"/>
  <c r="Q794" i="25"/>
  <c r="Q798" i="25"/>
  <c r="Q793" i="25"/>
  <c r="Q796" i="25"/>
  <c r="Q799" i="25"/>
  <c r="Q791" i="25"/>
  <c r="S536" i="25"/>
  <c r="S554" i="25" s="1"/>
  <c r="S537" i="25"/>
  <c r="S555" i="25" s="1"/>
  <c r="S544" i="25"/>
  <c r="S562" i="25" s="1"/>
  <c r="S546" i="25"/>
  <c r="S564" i="25" s="1"/>
  <c r="S534" i="25"/>
  <c r="S552" i="25" s="1"/>
  <c r="S538" i="25"/>
  <c r="S556" i="25" s="1"/>
  <c r="S543" i="25"/>
  <c r="S561" i="25" s="1"/>
  <c r="S540" i="25"/>
  <c r="S558" i="25" s="1"/>
  <c r="S539" i="25"/>
  <c r="S557" i="25" s="1"/>
  <c r="S535" i="25"/>
  <c r="S553" i="25" s="1"/>
  <c r="S541" i="25"/>
  <c r="S559" i="25" s="1"/>
  <c r="AM390" i="25"/>
  <c r="AM394" i="25"/>
  <c r="AM383" i="25"/>
  <c r="AM393" i="25"/>
  <c r="AM385" i="25"/>
  <c r="AM392" i="25"/>
  <c r="AM387" i="25"/>
  <c r="AM395" i="25"/>
  <c r="AM384" i="25"/>
  <c r="M421" i="25"/>
  <c r="M947" i="25" s="1"/>
  <c r="M420" i="25"/>
  <c r="M946" i="25" s="1"/>
  <c r="M422" i="25"/>
  <c r="M948" i="25" s="1"/>
  <c r="M427" i="25"/>
  <c r="M953" i="25" s="1"/>
  <c r="M419" i="25"/>
  <c r="M945" i="25" s="1"/>
  <c r="M426" i="25"/>
  <c r="M952" i="25" s="1"/>
  <c r="M425" i="25"/>
  <c r="M951" i="25" s="1"/>
  <c r="M941" i="25"/>
  <c r="M428" i="25"/>
  <c r="M954" i="25" s="1"/>
  <c r="M417" i="25"/>
  <c r="M943" i="25" s="1"/>
  <c r="M424" i="25"/>
  <c r="M950" i="25" s="1"/>
  <c r="M423" i="25"/>
  <c r="M949" i="25" s="1"/>
  <c r="M429" i="25"/>
  <c r="M955" i="25" s="1"/>
  <c r="AO876" i="25"/>
  <c r="AO877" i="25"/>
  <c r="AO867" i="25"/>
  <c r="AO866" i="25"/>
  <c r="AO869" i="25"/>
  <c r="AO868" i="25"/>
  <c r="AO872" i="25"/>
  <c r="AO878" i="25"/>
  <c r="AO873" i="25"/>
  <c r="AO875" i="25"/>
  <c r="AO870" i="25"/>
  <c r="AO874" i="25"/>
  <c r="AO871" i="25"/>
  <c r="AM840" i="25"/>
  <c r="AM834" i="25"/>
  <c r="AM844" i="25"/>
  <c r="AM838" i="25"/>
  <c r="AM836" i="25"/>
  <c r="AM841" i="25"/>
  <c r="AM837" i="25"/>
  <c r="AM833" i="25"/>
  <c r="AM839" i="25"/>
  <c r="AM832" i="25"/>
  <c r="T844" i="25"/>
  <c r="T838" i="25"/>
  <c r="T839" i="25"/>
  <c r="T837" i="25"/>
  <c r="T835" i="25"/>
  <c r="T840" i="25"/>
  <c r="T833" i="25"/>
  <c r="T832" i="25"/>
  <c r="T842" i="25"/>
  <c r="G400" i="25"/>
  <c r="G404" i="25"/>
  <c r="G405" i="25"/>
  <c r="G410" i="25"/>
  <c r="G409" i="25"/>
  <c r="G407" i="25"/>
  <c r="G408" i="25"/>
  <c r="G403" i="25"/>
  <c r="G401" i="25"/>
  <c r="G412" i="25"/>
  <c r="G406" i="25"/>
  <c r="G402" i="25"/>
  <c r="G411" i="25"/>
  <c r="AL401" i="25"/>
  <c r="AL403" i="25"/>
  <c r="AL405" i="25"/>
  <c r="AL406" i="25"/>
  <c r="AL408" i="25"/>
  <c r="AL407" i="25"/>
  <c r="AL409" i="25"/>
  <c r="AL410" i="25"/>
  <c r="AL400" i="25"/>
  <c r="AL412" i="25"/>
  <c r="AL404" i="25"/>
  <c r="AL402" i="25"/>
  <c r="AL411" i="25"/>
  <c r="AR498" i="25"/>
  <c r="AR500" i="25"/>
  <c r="AR499" i="25"/>
  <c r="AJ850" i="25"/>
  <c r="K867" i="25"/>
  <c r="AO406" i="25"/>
  <c r="M294" i="25"/>
  <c r="AJ589" i="25"/>
  <c r="F667" i="25"/>
  <c r="F684" i="25" s="1"/>
  <c r="F1014" i="25" s="1"/>
  <c r="AK859" i="25"/>
  <c r="Y539" i="25"/>
  <c r="Y557" i="25" s="1"/>
  <c r="AR546" i="25"/>
  <c r="AR564" i="25" s="1"/>
  <c r="N513" i="25"/>
  <c r="N960" i="25" s="1"/>
  <c r="I404" i="25"/>
  <c r="AC742" i="25"/>
  <c r="AC745" i="25"/>
  <c r="AC747" i="25"/>
  <c r="AC739" i="25"/>
  <c r="AC746" i="25"/>
  <c r="AC750" i="25"/>
  <c r="AC744" i="25"/>
  <c r="AC741" i="25"/>
  <c r="AC740" i="25"/>
  <c r="AC748" i="25"/>
  <c r="AC749" i="25"/>
  <c r="AC743" i="25"/>
  <c r="I818" i="25"/>
  <c r="I809" i="25"/>
  <c r="I814" i="25"/>
  <c r="I808" i="25"/>
  <c r="I811" i="25"/>
  <c r="I806" i="25"/>
  <c r="I812" i="25"/>
  <c r="I807" i="25"/>
  <c r="I813" i="25"/>
  <c r="T542" i="25"/>
  <c r="T560" i="25" s="1"/>
  <c r="T537" i="25"/>
  <c r="T555" i="25" s="1"/>
  <c r="T543" i="25"/>
  <c r="T561" i="25" s="1"/>
  <c r="I394" i="25"/>
  <c r="I384" i="25"/>
  <c r="I383" i="25"/>
  <c r="I393" i="25"/>
  <c r="I385" i="25"/>
  <c r="I395" i="25"/>
  <c r="I388" i="25"/>
  <c r="I389" i="25"/>
  <c r="I387" i="25"/>
  <c r="I386" i="25"/>
  <c r="I391" i="25"/>
  <c r="I390" i="25"/>
  <c r="K542" i="25"/>
  <c r="K560" i="25" s="1"/>
  <c r="K541" i="25"/>
  <c r="K559" i="25" s="1"/>
  <c r="K543" i="25"/>
  <c r="K561" i="25" s="1"/>
  <c r="K537" i="25"/>
  <c r="K555" i="25" s="1"/>
  <c r="K544" i="25"/>
  <c r="K562" i="25" s="1"/>
  <c r="K534" i="25"/>
  <c r="K552" i="25" s="1"/>
  <c r="K536" i="25"/>
  <c r="K554" i="25" s="1"/>
  <c r="K540" i="25"/>
  <c r="K558" i="25" s="1"/>
  <c r="K539" i="25"/>
  <c r="K557" i="25" s="1"/>
  <c r="K535" i="25"/>
  <c r="K553" i="25" s="1"/>
  <c r="K546" i="25"/>
  <c r="K564" i="25" s="1"/>
  <c r="AJ859" i="25"/>
  <c r="N868" i="25"/>
  <c r="AH871" i="25"/>
  <c r="T843" i="25"/>
  <c r="F125" i="25"/>
  <c r="F204" i="25" s="1"/>
  <c r="F900" i="25" s="1"/>
  <c r="N517" i="25"/>
  <c r="N964" i="25" s="1"/>
  <c r="I412" i="25"/>
  <c r="AJ861" i="25"/>
  <c r="N871" i="25"/>
  <c r="T841" i="25"/>
  <c r="Q790" i="25"/>
  <c r="AK537" i="25"/>
  <c r="AK555" i="25" s="1"/>
  <c r="X860" i="25"/>
  <c r="Z635" i="25"/>
  <c r="Z1002" i="25" s="1"/>
  <c r="F241" i="25"/>
  <c r="N515" i="25"/>
  <c r="N962" i="25" s="1"/>
  <c r="AP834" i="25"/>
  <c r="P814" i="25"/>
  <c r="F479" i="25"/>
  <c r="F492" i="25" s="1"/>
  <c r="F493" i="25" s="1"/>
  <c r="I410" i="25"/>
  <c r="AR879" i="25"/>
  <c r="AR880" i="25" s="1"/>
  <c r="I872" i="25"/>
  <c r="Y844" i="25"/>
  <c r="T834" i="25"/>
  <c r="AM589" i="25"/>
  <c r="AM614" i="25" s="1"/>
  <c r="Q795" i="25"/>
  <c r="AK542" i="25"/>
  <c r="AK560" i="25" s="1"/>
  <c r="Z634" i="25"/>
  <c r="Z1001" i="25" s="1"/>
  <c r="M418" i="25"/>
  <c r="N514" i="25"/>
  <c r="N961" i="25" s="1"/>
  <c r="P816" i="25"/>
  <c r="AM388" i="25"/>
  <c r="I874" i="25"/>
  <c r="Y837" i="25"/>
  <c r="K545" i="25"/>
  <c r="K563" i="25" s="1"/>
  <c r="K850" i="25"/>
  <c r="Z627" i="25"/>
  <c r="Z994" i="25" s="1"/>
  <c r="W396" i="25"/>
  <c r="W397" i="25" s="1"/>
  <c r="F540" i="25"/>
  <c r="F558" i="25" s="1"/>
  <c r="E521" i="25"/>
  <c r="E968" i="25" s="1"/>
  <c r="AH664" i="25"/>
  <c r="AH681" i="25" s="1"/>
  <c r="N519" i="25"/>
  <c r="N966" i="25" s="1"/>
  <c r="P812" i="25"/>
  <c r="AM389" i="25"/>
  <c r="K651" i="25"/>
  <c r="K667" i="25"/>
  <c r="K684" i="25" s="1"/>
  <c r="K1014" i="25" s="1"/>
  <c r="K538" i="25"/>
  <c r="K556" i="25" s="1"/>
  <c r="K854" i="25"/>
  <c r="Z633" i="25"/>
  <c r="Z1000" i="25" s="1"/>
  <c r="P809" i="25"/>
  <c r="AM386" i="25"/>
  <c r="E185" i="25"/>
  <c r="E312" i="25" s="1"/>
  <c r="AA498" i="25"/>
  <c r="AA500" i="25"/>
  <c r="AA499" i="25"/>
  <c r="O394" i="25"/>
  <c r="O391" i="25"/>
  <c r="O386" i="25"/>
  <c r="O390" i="25"/>
  <c r="O389" i="25"/>
  <c r="O385" i="25"/>
  <c r="O395" i="25"/>
  <c r="O383" i="25"/>
  <c r="O388" i="25"/>
  <c r="O387" i="25"/>
  <c r="O392" i="25"/>
  <c r="Y417" i="25"/>
  <c r="Y943" i="25" s="1"/>
  <c r="Y418" i="25"/>
  <c r="Y944" i="25" s="1"/>
  <c r="Y421" i="25"/>
  <c r="Y947" i="25" s="1"/>
  <c r="Y427" i="25"/>
  <c r="Y953" i="25" s="1"/>
  <c r="Y422" i="25"/>
  <c r="Y948" i="25" s="1"/>
  <c r="Y420" i="25"/>
  <c r="Y946" i="25" s="1"/>
  <c r="Y429" i="25"/>
  <c r="Y955" i="25" s="1"/>
  <c r="Y419" i="25"/>
  <c r="Y945" i="25" s="1"/>
  <c r="Y423" i="25"/>
  <c r="Y949" i="25" s="1"/>
  <c r="AD861" i="25"/>
  <c r="AD850" i="25"/>
  <c r="AD853" i="25"/>
  <c r="AD858" i="25"/>
  <c r="AD854" i="25"/>
  <c r="AD851" i="25"/>
  <c r="AD860" i="25"/>
  <c r="AD856" i="25"/>
  <c r="AD859" i="25"/>
  <c r="AD855" i="25"/>
  <c r="AD857" i="25"/>
  <c r="AD852" i="25"/>
  <c r="E839" i="25"/>
  <c r="E840" i="25"/>
  <c r="E834" i="25"/>
  <c r="E833" i="25"/>
  <c r="E843" i="25"/>
  <c r="E838" i="25"/>
  <c r="E836" i="25"/>
  <c r="E837" i="25"/>
  <c r="E844" i="25"/>
  <c r="E832" i="25"/>
  <c r="E835" i="25"/>
  <c r="R854" i="25"/>
  <c r="R850" i="25"/>
  <c r="R860" i="25"/>
  <c r="R859" i="25"/>
  <c r="R851" i="25"/>
  <c r="R853" i="25"/>
  <c r="R861" i="25"/>
  <c r="R858" i="25"/>
  <c r="R855" i="25"/>
  <c r="R849" i="25"/>
  <c r="R857" i="25"/>
  <c r="R856" i="25"/>
  <c r="AJ855" i="25"/>
  <c r="AJ857" i="25"/>
  <c r="AJ856" i="25"/>
  <c r="AJ854" i="25"/>
  <c r="AJ849" i="25"/>
  <c r="AJ853" i="25"/>
  <c r="AJ860" i="25"/>
  <c r="AJ851" i="25"/>
  <c r="AJ858" i="25"/>
  <c r="X855" i="25"/>
  <c r="X849" i="25"/>
  <c r="X854" i="25"/>
  <c r="X851" i="25"/>
  <c r="X858" i="25"/>
  <c r="X853" i="25"/>
  <c r="X850" i="25"/>
  <c r="X852" i="25"/>
  <c r="X859" i="25"/>
  <c r="X856" i="25"/>
  <c r="X857" i="25"/>
  <c r="AJ667" i="25"/>
  <c r="AJ684" i="25" s="1"/>
  <c r="AJ1014" i="25" s="1"/>
  <c r="AJ651" i="25"/>
  <c r="D577" i="25"/>
  <c r="D985" i="25" s="1"/>
  <c r="D575" i="25"/>
  <c r="D983" i="25" s="1"/>
  <c r="D574" i="25"/>
  <c r="D982" i="25" s="1"/>
  <c r="D573" i="25"/>
  <c r="D981" i="25" s="1"/>
  <c r="D579" i="25"/>
  <c r="D987" i="25" s="1"/>
  <c r="D572" i="25"/>
  <c r="D980" i="25" s="1"/>
  <c r="D580" i="25"/>
  <c r="D988" i="25" s="1"/>
  <c r="D576" i="25"/>
  <c r="D984" i="25" s="1"/>
  <c r="D571" i="25"/>
  <c r="D979" i="25" s="1"/>
  <c r="D581" i="25"/>
  <c r="D989" i="25" s="1"/>
  <c r="D569" i="25"/>
  <c r="D977" i="25" s="1"/>
  <c r="D975" i="25"/>
  <c r="D570" i="25"/>
  <c r="D978" i="25" s="1"/>
  <c r="L459" i="25"/>
  <c r="L461" i="25"/>
  <c r="L462" i="25"/>
  <c r="L463" i="25"/>
  <c r="L460" i="25"/>
  <c r="AG522" i="25"/>
  <c r="AG969" i="25" s="1"/>
  <c r="AG513" i="25"/>
  <c r="AG960" i="25" s="1"/>
  <c r="AG525" i="25"/>
  <c r="AG972" i="25" s="1"/>
  <c r="AG516" i="25"/>
  <c r="AG963" i="25" s="1"/>
  <c r="AG518" i="25"/>
  <c r="AG965" i="25" s="1"/>
  <c r="AG519" i="25"/>
  <c r="AG966" i="25" s="1"/>
  <c r="AG515" i="25"/>
  <c r="AG962" i="25" s="1"/>
  <c r="AG521" i="25"/>
  <c r="AG968" i="25" s="1"/>
  <c r="AG523" i="25"/>
  <c r="AG970" i="25" s="1"/>
  <c r="AG517" i="25"/>
  <c r="AG964" i="25" s="1"/>
  <c r="AG524" i="25"/>
  <c r="AG971" i="25" s="1"/>
  <c r="AG514" i="25"/>
  <c r="AG961" i="25" s="1"/>
  <c r="Y498" i="25"/>
  <c r="Y499" i="25"/>
  <c r="AQ498" i="25"/>
  <c r="AQ499" i="25"/>
  <c r="AQ500" i="25"/>
  <c r="Y543" i="25"/>
  <c r="Y561" i="25" s="1"/>
  <c r="Y542" i="25"/>
  <c r="Y560" i="25" s="1"/>
  <c r="Y537" i="25"/>
  <c r="Y555" i="25" s="1"/>
  <c r="Y544" i="25"/>
  <c r="Y562" i="25" s="1"/>
  <c r="Y538" i="25"/>
  <c r="Y556" i="25" s="1"/>
  <c r="Y540" i="25"/>
  <c r="Y558" i="25" s="1"/>
  <c r="Y535" i="25"/>
  <c r="Y553" i="25" s="1"/>
  <c r="Y536" i="25"/>
  <c r="Y554" i="25" s="1"/>
  <c r="F118" i="25"/>
  <c r="E197" i="25"/>
  <c r="E893" i="25" s="1"/>
  <c r="E183" i="25"/>
  <c r="E310" i="25" s="1"/>
  <c r="F105" i="25"/>
  <c r="X589" i="25"/>
  <c r="X619" i="25" s="1"/>
  <c r="Y546" i="25"/>
  <c r="Y564" i="25" s="1"/>
  <c r="W739" i="25"/>
  <c r="W738" i="25"/>
  <c r="W748" i="25"/>
  <c r="W746" i="25"/>
  <c r="W750" i="25"/>
  <c r="W740" i="25"/>
  <c r="W743" i="25"/>
  <c r="W747" i="25"/>
  <c r="W744" i="25"/>
  <c r="W741" i="25"/>
  <c r="AD546" i="25"/>
  <c r="AD564" i="25" s="1"/>
  <c r="AD534" i="25"/>
  <c r="AD552" i="25" s="1"/>
  <c r="AD545" i="25"/>
  <c r="AD563" i="25" s="1"/>
  <c r="AD541" i="25"/>
  <c r="AD559" i="25" s="1"/>
  <c r="D418" i="25"/>
  <c r="D944" i="25" s="1"/>
  <c r="D417" i="25"/>
  <c r="D943" i="25" s="1"/>
  <c r="D429" i="25"/>
  <c r="D955" i="25" s="1"/>
  <c r="D420" i="25"/>
  <c r="D946" i="25" s="1"/>
  <c r="D425" i="25"/>
  <c r="D951" i="25" s="1"/>
  <c r="D426" i="25"/>
  <c r="D952" i="25" s="1"/>
  <c r="D424" i="25"/>
  <c r="D950" i="25" s="1"/>
  <c r="D419" i="25"/>
  <c r="D945" i="25" s="1"/>
  <c r="D427" i="25"/>
  <c r="D953" i="25" s="1"/>
  <c r="D421" i="25"/>
  <c r="D947" i="25" s="1"/>
  <c r="AQ393" i="25"/>
  <c r="AQ387" i="25"/>
  <c r="AQ386" i="25"/>
  <c r="AQ392" i="25"/>
  <c r="AQ394" i="25"/>
  <c r="AQ395" i="25"/>
  <c r="AQ385" i="25"/>
  <c r="AQ389" i="25"/>
  <c r="AQ383" i="25"/>
  <c r="AQ390" i="25"/>
  <c r="AQ384" i="25"/>
  <c r="AQ391" i="25"/>
  <c r="AM860" i="25"/>
  <c r="AM859" i="25"/>
  <c r="AM854" i="25"/>
  <c r="AM851" i="25"/>
  <c r="AM858" i="25"/>
  <c r="AM856" i="25"/>
  <c r="AM852" i="25"/>
  <c r="AM849" i="25"/>
  <c r="AM857" i="25"/>
  <c r="AM861" i="25"/>
  <c r="AM853" i="25"/>
  <c r="AM850" i="25"/>
  <c r="AM855" i="25"/>
  <c r="W843" i="25"/>
  <c r="W840" i="25"/>
  <c r="W833" i="25"/>
  <c r="W836" i="25"/>
  <c r="W839" i="25"/>
  <c r="W844" i="25"/>
  <c r="W842" i="25"/>
  <c r="W841" i="25"/>
  <c r="W834" i="25"/>
  <c r="W832" i="25"/>
  <c r="W835" i="25"/>
  <c r="W837" i="25"/>
  <c r="AK849" i="25"/>
  <c r="AK861" i="25"/>
  <c r="AK856" i="25"/>
  <c r="AK853" i="25"/>
  <c r="AK852" i="25"/>
  <c r="AK851" i="25"/>
  <c r="AK850" i="25"/>
  <c r="AK854" i="25"/>
  <c r="AK860" i="25"/>
  <c r="AK857" i="25"/>
  <c r="AQ861" i="25"/>
  <c r="AQ853" i="25"/>
  <c r="AQ851" i="25"/>
  <c r="AQ850" i="25"/>
  <c r="AQ855" i="25"/>
  <c r="AQ858" i="25"/>
  <c r="AQ849" i="25"/>
  <c r="AQ856" i="25"/>
  <c r="AQ857" i="25"/>
  <c r="AQ854" i="25"/>
  <c r="AQ860" i="25"/>
  <c r="AQ852" i="25"/>
  <c r="X651" i="25"/>
  <c r="X653" i="25" s="1"/>
  <c r="X667" i="25"/>
  <c r="X684" i="25" s="1"/>
  <c r="X1014" i="25" s="1"/>
  <c r="Z499" i="25"/>
  <c r="Z500" i="25"/>
  <c r="Z498" i="25"/>
  <c r="H126" i="25"/>
  <c r="G205" i="25"/>
  <c r="G901" i="25" s="1"/>
  <c r="AC879" i="25"/>
  <c r="AC880" i="25" s="1"/>
  <c r="Y541" i="25"/>
  <c r="Y559" i="25" s="1"/>
  <c r="Y424" i="25"/>
  <c r="Y950" i="25" s="1"/>
  <c r="AA544" i="25"/>
  <c r="AA562" i="25" s="1"/>
  <c r="AD757" i="25"/>
  <c r="AD763" i="25"/>
  <c r="AD762" i="25"/>
  <c r="AD766" i="25"/>
  <c r="AD765" i="25"/>
  <c r="AD759" i="25"/>
  <c r="AD764" i="25"/>
  <c r="AD758" i="25"/>
  <c r="AD767" i="25"/>
  <c r="AD761" i="25"/>
  <c r="AD760" i="25"/>
  <c r="AD755" i="25"/>
  <c r="AQ537" i="25"/>
  <c r="AQ555" i="25" s="1"/>
  <c r="AQ540" i="25"/>
  <c r="AQ558" i="25" s="1"/>
  <c r="AQ546" i="25"/>
  <c r="AQ564" i="25" s="1"/>
  <c r="AE543" i="25"/>
  <c r="AE561" i="25" s="1"/>
  <c r="AE540" i="25"/>
  <c r="AE558" i="25" s="1"/>
  <c r="AE535" i="25"/>
  <c r="AE553" i="25" s="1"/>
  <c r="AE541" i="25"/>
  <c r="AE559" i="25" s="1"/>
  <c r="AE539" i="25"/>
  <c r="AE557" i="25" s="1"/>
  <c r="AE544" i="25"/>
  <c r="AE562" i="25" s="1"/>
  <c r="AE536" i="25"/>
  <c r="AE554" i="25" s="1"/>
  <c r="AE546" i="25"/>
  <c r="AE564" i="25" s="1"/>
  <c r="AE542" i="25"/>
  <c r="AE560" i="25" s="1"/>
  <c r="AE534" i="25"/>
  <c r="AE552" i="25" s="1"/>
  <c r="AE538" i="25"/>
  <c r="AE556" i="25" s="1"/>
  <c r="AE545" i="25"/>
  <c r="AE563" i="25" s="1"/>
  <c r="AI878" i="25"/>
  <c r="AI877" i="25"/>
  <c r="AI875" i="25"/>
  <c r="AI873" i="25"/>
  <c r="AI868" i="25"/>
  <c r="AI871" i="25"/>
  <c r="AI867" i="25"/>
  <c r="AI874" i="25"/>
  <c r="AI872" i="25"/>
  <c r="AI870" i="25"/>
  <c r="AI866" i="25"/>
  <c r="AI869" i="25"/>
  <c r="AI876" i="25"/>
  <c r="AP835" i="25"/>
  <c r="AP840" i="25"/>
  <c r="AP842" i="25"/>
  <c r="AP836" i="25"/>
  <c r="AP841" i="25"/>
  <c r="AP844" i="25"/>
  <c r="AP833" i="25"/>
  <c r="AP837" i="25"/>
  <c r="AP838" i="25"/>
  <c r="AP832" i="25"/>
  <c r="AP839" i="25"/>
  <c r="U877" i="25"/>
  <c r="U876" i="25"/>
  <c r="U875" i="25"/>
  <c r="U873" i="25"/>
  <c r="U871" i="25"/>
  <c r="U870" i="25"/>
  <c r="U869" i="25"/>
  <c r="U878" i="25"/>
  <c r="U872" i="25"/>
  <c r="U866" i="25"/>
  <c r="U868" i="25"/>
  <c r="U867" i="25"/>
  <c r="U874" i="25"/>
  <c r="Z875" i="25"/>
  <c r="Z877" i="25"/>
  <c r="Z870" i="25"/>
  <c r="Z869" i="25"/>
  <c r="Z873" i="25"/>
  <c r="Z872" i="25"/>
  <c r="Z867" i="25"/>
  <c r="Z874" i="25"/>
  <c r="Z878" i="25"/>
  <c r="Z866" i="25"/>
  <c r="Z868" i="25"/>
  <c r="Z876" i="25"/>
  <c r="E520" i="25"/>
  <c r="E967" i="25" s="1"/>
  <c r="E518" i="25"/>
  <c r="E965" i="25" s="1"/>
  <c r="E514" i="25"/>
  <c r="E961" i="25" s="1"/>
  <c r="E515" i="25"/>
  <c r="E962" i="25" s="1"/>
  <c r="E525" i="25"/>
  <c r="E972" i="25" s="1"/>
  <c r="E958" i="25"/>
  <c r="E522" i="25"/>
  <c r="E969" i="25" s="1"/>
  <c r="AI418" i="25"/>
  <c r="AI944" i="25" s="1"/>
  <c r="AI421" i="25"/>
  <c r="AI947" i="25" s="1"/>
  <c r="AI423" i="25"/>
  <c r="AI949" i="25" s="1"/>
  <c r="AI419" i="25"/>
  <c r="AI945" i="25" s="1"/>
  <c r="AI424" i="25"/>
  <c r="AI950" i="25" s="1"/>
  <c r="AI420" i="25"/>
  <c r="AI946" i="25" s="1"/>
  <c r="AI425" i="25"/>
  <c r="AI951" i="25" s="1"/>
  <c r="AI429" i="25"/>
  <c r="AI955" i="25" s="1"/>
  <c r="AI941" i="25"/>
  <c r="AI428" i="25"/>
  <c r="AI954" i="25" s="1"/>
  <c r="AI422" i="25"/>
  <c r="AI948" i="25" s="1"/>
  <c r="S498" i="25"/>
  <c r="S499" i="25"/>
  <c r="G498" i="25"/>
  <c r="G500" i="25"/>
  <c r="E239" i="25"/>
  <c r="F88" i="25"/>
  <c r="K875" i="25"/>
  <c r="AD667" i="25"/>
  <c r="AD684" i="25" s="1"/>
  <c r="AD1014" i="25" s="1"/>
  <c r="Y545" i="25"/>
  <c r="Y563" i="25" s="1"/>
  <c r="AA537" i="25"/>
  <c r="AA555" i="25" s="1"/>
  <c r="O384" i="25"/>
  <c r="R544" i="25"/>
  <c r="R562" i="25" s="1"/>
  <c r="R542" i="25"/>
  <c r="R560" i="25" s="1"/>
  <c r="R545" i="25"/>
  <c r="R563" i="25" s="1"/>
  <c r="R536" i="25"/>
  <c r="R554" i="25" s="1"/>
  <c r="R538" i="25"/>
  <c r="R556" i="25" s="1"/>
  <c r="R539" i="25"/>
  <c r="R557" i="25" s="1"/>
  <c r="R540" i="25"/>
  <c r="R558" i="25" s="1"/>
  <c r="R543" i="25"/>
  <c r="R561" i="25" s="1"/>
  <c r="R535" i="25"/>
  <c r="R553" i="25" s="1"/>
  <c r="R541" i="25"/>
  <c r="R559" i="25" s="1"/>
  <c r="R537" i="25"/>
  <c r="R555" i="25" s="1"/>
  <c r="F538" i="25"/>
  <c r="F556" i="25" s="1"/>
  <c r="F544" i="25"/>
  <c r="F562" i="25" s="1"/>
  <c r="F535" i="25"/>
  <c r="F553" i="25" s="1"/>
  <c r="F537" i="25"/>
  <c r="F555" i="25" s="1"/>
  <c r="F542" i="25"/>
  <c r="F560" i="25" s="1"/>
  <c r="F543" i="25"/>
  <c r="F561" i="25" s="1"/>
  <c r="F539" i="25"/>
  <c r="F557" i="25" s="1"/>
  <c r="F536" i="25"/>
  <c r="F554" i="25" s="1"/>
  <c r="F546" i="25"/>
  <c r="F564" i="25" s="1"/>
  <c r="AE841" i="25"/>
  <c r="AE842" i="25"/>
  <c r="AE832" i="25"/>
  <c r="AE835" i="25"/>
  <c r="AE836" i="25"/>
  <c r="AE838" i="25"/>
  <c r="AE844" i="25"/>
  <c r="AE839" i="25"/>
  <c r="AE834" i="25"/>
  <c r="AE833" i="25"/>
  <c r="AE843" i="25"/>
  <c r="Q851" i="25"/>
  <c r="Q849" i="25"/>
  <c r="Q855" i="25"/>
  <c r="Q853" i="25"/>
  <c r="Q861" i="25"/>
  <c r="Q854" i="25"/>
  <c r="Q858" i="25"/>
  <c r="Q860" i="25"/>
  <c r="Q859" i="25"/>
  <c r="Q852" i="25"/>
  <c r="Q856" i="25"/>
  <c r="Q850" i="25"/>
  <c r="Q857" i="25"/>
  <c r="AH870" i="25"/>
  <c r="AH876" i="25"/>
  <c r="AH874" i="25"/>
  <c r="AH869" i="25"/>
  <c r="AH878" i="25"/>
  <c r="AH868" i="25"/>
  <c r="AH866" i="25"/>
  <c r="AH867" i="25"/>
  <c r="E577" i="25"/>
  <c r="E985" i="25" s="1"/>
  <c r="E575" i="25"/>
  <c r="E983" i="25" s="1"/>
  <c r="E581" i="25"/>
  <c r="E989" i="25" s="1"/>
  <c r="E580" i="25"/>
  <c r="E988" i="25" s="1"/>
  <c r="E574" i="25"/>
  <c r="E982" i="25" s="1"/>
  <c r="E579" i="25"/>
  <c r="E987" i="25" s="1"/>
  <c r="E573" i="25"/>
  <c r="E981" i="25" s="1"/>
  <c r="E572" i="25"/>
  <c r="E980" i="25" s="1"/>
  <c r="E578" i="25"/>
  <c r="E986" i="25" s="1"/>
  <c r="E571" i="25"/>
  <c r="E979" i="25" s="1"/>
  <c r="E570" i="25"/>
  <c r="AP499" i="25"/>
  <c r="AP500" i="25"/>
  <c r="AP498" i="25"/>
  <c r="J879" i="25"/>
  <c r="J880" i="25" s="1"/>
  <c r="F129" i="25"/>
  <c r="E208" i="25"/>
  <c r="E904" i="25" s="1"/>
  <c r="AQ634" i="25"/>
  <c r="AQ1001" i="25" s="1"/>
  <c r="AQ627" i="25"/>
  <c r="AQ994" i="25" s="1"/>
  <c r="AQ631" i="25"/>
  <c r="AQ998" i="25" s="1"/>
  <c r="AQ629" i="25"/>
  <c r="AQ996" i="25" s="1"/>
  <c r="AQ637" i="25"/>
  <c r="AQ1004" i="25" s="1"/>
  <c r="AQ636" i="25"/>
  <c r="AQ1003" i="25" s="1"/>
  <c r="AQ633" i="25"/>
  <c r="AQ1000" i="25" s="1"/>
  <c r="AQ630" i="25"/>
  <c r="AQ997" i="25" s="1"/>
  <c r="AQ639" i="25"/>
  <c r="AQ1006" i="25" s="1"/>
  <c r="AQ992" i="25"/>
  <c r="M628" i="25"/>
  <c r="M995" i="25" s="1"/>
  <c r="M635" i="25"/>
  <c r="M1002" i="25" s="1"/>
  <c r="M632" i="25"/>
  <c r="M999" i="25" s="1"/>
  <c r="M627" i="25"/>
  <c r="M994" i="25" s="1"/>
  <c r="M637" i="25"/>
  <c r="M1004" i="25" s="1"/>
  <c r="M992" i="25"/>
  <c r="M636" i="25"/>
  <c r="M1003" i="25" s="1"/>
  <c r="M639" i="25"/>
  <c r="M1006" i="25" s="1"/>
  <c r="M631" i="25"/>
  <c r="M998" i="25" s="1"/>
  <c r="AH872" i="25"/>
  <c r="T836" i="25"/>
  <c r="E842" i="25"/>
  <c r="I867" i="25"/>
  <c r="Y843" i="25"/>
  <c r="R852" i="25"/>
  <c r="X879" i="25"/>
  <c r="X880" i="25" s="1"/>
  <c r="E841" i="25"/>
  <c r="Y840" i="25"/>
  <c r="AK1026" i="25"/>
  <c r="AK1034" i="25" s="1"/>
  <c r="AR1026" i="25"/>
  <c r="AR1033" i="25" s="1"/>
  <c r="F1026" i="25"/>
  <c r="N1026" i="25"/>
  <c r="N1034" i="25" s="1"/>
  <c r="AL1026" i="25"/>
  <c r="AL1033" i="25" s="1"/>
  <c r="O1026" i="25"/>
  <c r="O1034" i="25" s="1"/>
  <c r="AQ638" i="25"/>
  <c r="AQ1005" i="25" s="1"/>
  <c r="E519" i="25"/>
  <c r="E966" i="25" s="1"/>
  <c r="K860" i="25"/>
  <c r="W742" i="25"/>
  <c r="L294" i="25"/>
  <c r="AE294" i="25"/>
  <c r="Z631" i="25"/>
  <c r="Z998" i="25" s="1"/>
  <c r="F541" i="25"/>
  <c r="F559" i="25" s="1"/>
  <c r="Y425" i="25"/>
  <c r="Y951" i="25" s="1"/>
  <c r="E517" i="25"/>
  <c r="E964" i="25" s="1"/>
  <c r="M638" i="25"/>
  <c r="M1005" i="25" s="1"/>
  <c r="AM391" i="25"/>
  <c r="E430" i="25"/>
  <c r="E431" i="25" s="1"/>
  <c r="P700" i="25"/>
  <c r="P719" i="25" s="1"/>
  <c r="P703" i="25"/>
  <c r="P722" i="25" s="1"/>
  <c r="P704" i="25"/>
  <c r="P723" i="25" s="1"/>
  <c r="P712" i="25"/>
  <c r="P731" i="25" s="1"/>
  <c r="P711" i="25"/>
  <c r="P730" i="25" s="1"/>
  <c r="P701" i="25"/>
  <c r="P720" i="25" s="1"/>
  <c r="L859" i="25"/>
  <c r="L856" i="25"/>
  <c r="L849" i="25"/>
  <c r="L854" i="25"/>
  <c r="L855" i="25"/>
  <c r="L857" i="25"/>
  <c r="L853" i="25"/>
  <c r="AG842" i="25"/>
  <c r="AG839" i="25"/>
  <c r="AG837" i="25"/>
  <c r="AG844" i="25"/>
  <c r="AG834" i="25"/>
  <c r="AK383" i="25"/>
  <c r="AK391" i="25"/>
  <c r="AK393" i="25"/>
  <c r="AK390" i="25"/>
  <c r="AK384" i="25"/>
  <c r="AK394" i="25"/>
  <c r="E412" i="25"/>
  <c r="E407" i="25"/>
  <c r="E411" i="25"/>
  <c r="E408" i="25"/>
  <c r="E403" i="25"/>
  <c r="E405" i="25"/>
  <c r="O845" i="25"/>
  <c r="O846" i="25" s="1"/>
  <c r="L1026" i="25"/>
  <c r="L1033" i="25" s="1"/>
  <c r="AG841" i="25"/>
  <c r="AO589" i="25"/>
  <c r="AO613" i="25" s="1"/>
  <c r="E406" i="25"/>
  <c r="P708" i="25"/>
  <c r="P727" i="25" s="1"/>
  <c r="AM492" i="25"/>
  <c r="AM493" i="25" s="1"/>
  <c r="AK395" i="25"/>
  <c r="AF537" i="25"/>
  <c r="AF555" i="25" s="1"/>
  <c r="F630" i="25"/>
  <c r="F997" i="25" s="1"/>
  <c r="F638" i="25"/>
  <c r="F1005" i="25" s="1"/>
  <c r="F633" i="25"/>
  <c r="F1000" i="25" s="1"/>
  <c r="F639" i="25"/>
  <c r="F1006" i="25" s="1"/>
  <c r="F637" i="25"/>
  <c r="F1004" i="25" s="1"/>
  <c r="U294" i="25"/>
  <c r="L852" i="25"/>
  <c r="F628" i="25"/>
  <c r="F995" i="25" s="1"/>
  <c r="I739" i="25"/>
  <c r="AK388" i="25"/>
  <c r="J782" i="25"/>
  <c r="J778" i="25"/>
  <c r="J773" i="25"/>
  <c r="J775" i="25"/>
  <c r="J780" i="25"/>
  <c r="J784" i="25"/>
  <c r="J779" i="25"/>
  <c r="AB573" i="25"/>
  <c r="AB981" i="25" s="1"/>
  <c r="AB575" i="25"/>
  <c r="AB983" i="25" s="1"/>
  <c r="AB578" i="25"/>
  <c r="AB986" i="25" s="1"/>
  <c r="AB581" i="25"/>
  <c r="AB989" i="25" s="1"/>
  <c r="AB576" i="25"/>
  <c r="AB984" i="25" s="1"/>
  <c r="AB579" i="25"/>
  <c r="AB987" i="25" s="1"/>
  <c r="AB571" i="25"/>
  <c r="AB979" i="25" s="1"/>
  <c r="AJ581" i="25"/>
  <c r="AJ989" i="25" s="1"/>
  <c r="AJ575" i="25"/>
  <c r="AJ983" i="25" s="1"/>
  <c r="AJ574" i="25"/>
  <c r="AJ982" i="25" s="1"/>
  <c r="AJ569" i="25"/>
  <c r="AJ580" i="25"/>
  <c r="AJ988" i="25" s="1"/>
  <c r="AJ578" i="25"/>
  <c r="AJ986" i="25" s="1"/>
  <c r="AJ573" i="25"/>
  <c r="AJ981" i="25" s="1"/>
  <c r="AJ572" i="25"/>
  <c r="AJ980" i="25" s="1"/>
  <c r="AJ570" i="25"/>
  <c r="AJ978" i="25" s="1"/>
  <c r="AJ579" i="25"/>
  <c r="AJ987" i="25" s="1"/>
  <c r="Z577" i="25"/>
  <c r="Z985" i="25" s="1"/>
  <c r="Z578" i="25"/>
  <c r="Z986" i="25" s="1"/>
  <c r="Z575" i="25"/>
  <c r="Z983" i="25" s="1"/>
  <c r="Z571" i="25"/>
  <c r="Z979" i="25" s="1"/>
  <c r="Z975" i="25"/>
  <c r="Z574" i="25"/>
  <c r="Z982" i="25" s="1"/>
  <c r="Z572" i="25"/>
  <c r="Z980" i="25" s="1"/>
  <c r="X386" i="25"/>
  <c r="X392" i="25"/>
  <c r="X394" i="25"/>
  <c r="X389" i="25"/>
  <c r="X395" i="25"/>
  <c r="X390" i="25"/>
  <c r="X384" i="25"/>
  <c r="H840" i="25"/>
  <c r="H835" i="25"/>
  <c r="H834" i="25"/>
  <c r="H841" i="25"/>
  <c r="H843" i="25"/>
  <c r="H866" i="25"/>
  <c r="H873" i="25"/>
  <c r="H869" i="25"/>
  <c r="H878" i="25"/>
  <c r="H875" i="25"/>
  <c r="H871" i="25"/>
  <c r="H877" i="25"/>
  <c r="H870" i="25"/>
  <c r="H876" i="25"/>
  <c r="H874" i="25"/>
  <c r="H868" i="25"/>
  <c r="H872" i="25"/>
  <c r="H867" i="25"/>
  <c r="M873" i="25"/>
  <c r="M867" i="25"/>
  <c r="M872" i="25"/>
  <c r="M871" i="25"/>
  <c r="M878" i="25"/>
  <c r="M868" i="25"/>
  <c r="AN854" i="25"/>
  <c r="AN859" i="25"/>
  <c r="AN849" i="25"/>
  <c r="AN855" i="25"/>
  <c r="AN856" i="25"/>
  <c r="D267" i="25"/>
  <c r="D268" i="25" s="1"/>
  <c r="AF517" i="25"/>
  <c r="AF519" i="25"/>
  <c r="AF966" i="25" s="1"/>
  <c r="AF524" i="25"/>
  <c r="AF971" i="25" s="1"/>
  <c r="AF518" i="25"/>
  <c r="AF965" i="25" s="1"/>
  <c r="AF958" i="25"/>
  <c r="AF521" i="25"/>
  <c r="AF968" i="25" s="1"/>
  <c r="AA639" i="25"/>
  <c r="AA1006" i="25" s="1"/>
  <c r="AA992" i="25"/>
  <c r="AA637" i="25"/>
  <c r="AA1004" i="25" s="1"/>
  <c r="AA627" i="25"/>
  <c r="AA994" i="25" s="1"/>
  <c r="AA631" i="25"/>
  <c r="AA998" i="25" s="1"/>
  <c r="AA638" i="25"/>
  <c r="AA1005" i="25" s="1"/>
  <c r="AG629" i="25"/>
  <c r="AG996" i="25" s="1"/>
  <c r="AG636" i="25"/>
  <c r="AG1003" i="25" s="1"/>
  <c r="AG635" i="25"/>
  <c r="AG1002" i="25" s="1"/>
  <c r="AG631" i="25"/>
  <c r="AG998" i="25" s="1"/>
  <c r="AG638" i="25"/>
  <c r="AG1005" i="25" s="1"/>
  <c r="M877" i="25"/>
  <c r="AJ571" i="25"/>
  <c r="AJ979" i="25" s="1"/>
  <c r="AJ975" i="25"/>
  <c r="H833" i="25"/>
  <c r="AG294" i="25"/>
  <c r="AF1026" i="25"/>
  <c r="AF1035" i="25" s="1"/>
  <c r="AN1026" i="25"/>
  <c r="AN1033" i="25" s="1"/>
  <c r="AK589" i="25"/>
  <c r="AK595" i="25" s="1"/>
  <c r="AN860" i="25"/>
  <c r="L850" i="25"/>
  <c r="I742" i="25"/>
  <c r="AB580" i="25"/>
  <c r="AB988" i="25" s="1"/>
  <c r="AK389" i="25"/>
  <c r="AA635" i="25"/>
  <c r="AA1002" i="25" s="1"/>
  <c r="AH767" i="25"/>
  <c r="AH762" i="25"/>
  <c r="AH764" i="25"/>
  <c r="AH759" i="25"/>
  <c r="AH757" i="25"/>
  <c r="AH761" i="25"/>
  <c r="I577" i="25"/>
  <c r="I985" i="25" s="1"/>
  <c r="I581" i="25"/>
  <c r="I989" i="25" s="1"/>
  <c r="I569" i="25"/>
  <c r="I576" i="25"/>
  <c r="I984" i="25" s="1"/>
  <c r="I575" i="25"/>
  <c r="I983" i="25" s="1"/>
  <c r="I975" i="25"/>
  <c r="L532" i="25"/>
  <c r="AN577" i="25"/>
  <c r="AN985" i="25" s="1"/>
  <c r="AN574" i="25"/>
  <c r="AN982" i="25" s="1"/>
  <c r="AN572" i="25"/>
  <c r="AN980" i="25" s="1"/>
  <c r="AN573" i="25"/>
  <c r="AN981" i="25" s="1"/>
  <c r="AN579" i="25"/>
  <c r="AN987" i="25" s="1"/>
  <c r="AN575" i="25"/>
  <c r="AN983" i="25" s="1"/>
  <c r="M581" i="25"/>
  <c r="M989" i="25" s="1"/>
  <c r="M576" i="25"/>
  <c r="M984" i="25" s="1"/>
  <c r="M570" i="25"/>
  <c r="M978" i="25" s="1"/>
  <c r="M572" i="25"/>
  <c r="M980" i="25" s="1"/>
  <c r="M580" i="25"/>
  <c r="M988" i="25" s="1"/>
  <c r="M577" i="25"/>
  <c r="M985" i="25" s="1"/>
  <c r="M571" i="25"/>
  <c r="M979" i="25" s="1"/>
  <c r="M569" i="25"/>
  <c r="M977" i="25" s="1"/>
  <c r="AD428" i="25"/>
  <c r="AD954" i="25" s="1"/>
  <c r="AD424" i="25"/>
  <c r="AD950" i="25" s="1"/>
  <c r="AD425" i="25"/>
  <c r="AD951" i="25" s="1"/>
  <c r="AD419" i="25"/>
  <c r="AD945" i="25" s="1"/>
  <c r="AD941" i="25"/>
  <c r="AD420" i="25"/>
  <c r="AD946" i="25" s="1"/>
  <c r="F404" i="25"/>
  <c r="F402" i="25"/>
  <c r="F406" i="25"/>
  <c r="F410" i="25"/>
  <c r="F409" i="25"/>
  <c r="F400" i="25"/>
  <c r="F411" i="25"/>
  <c r="X835" i="25"/>
  <c r="X839" i="25"/>
  <c r="X834" i="25"/>
  <c r="X838" i="25"/>
  <c r="X833" i="25"/>
  <c r="X836" i="25"/>
  <c r="X832" i="25"/>
  <c r="N844" i="25"/>
  <c r="N837" i="25"/>
  <c r="N843" i="25"/>
  <c r="N838" i="25"/>
  <c r="N836" i="25"/>
  <c r="N834" i="25"/>
  <c r="N841" i="25"/>
  <c r="N832" i="25"/>
  <c r="N833" i="25"/>
  <c r="N842" i="25"/>
  <c r="N839" i="25"/>
  <c r="W867" i="25"/>
  <c r="W875" i="25"/>
  <c r="W874" i="25"/>
  <c r="W878" i="25"/>
  <c r="W868" i="25"/>
  <c r="W877" i="25"/>
  <c r="W876" i="25"/>
  <c r="W866" i="25"/>
  <c r="W872" i="25"/>
  <c r="W870" i="25"/>
  <c r="AB876" i="25"/>
  <c r="AB874" i="25"/>
  <c r="AB867" i="25"/>
  <c r="AB866" i="25"/>
  <c r="AB868" i="25"/>
  <c r="AB875" i="25"/>
  <c r="AB870" i="25"/>
  <c r="AB878" i="25"/>
  <c r="P877" i="25"/>
  <c r="P878" i="25"/>
  <c r="P866" i="25"/>
  <c r="P868" i="25"/>
  <c r="P876" i="25"/>
  <c r="S845" i="25"/>
  <c r="L861" i="25"/>
  <c r="P294" i="25"/>
  <c r="E244" i="25"/>
  <c r="AA629" i="25"/>
  <c r="AA996" i="25" s="1"/>
  <c r="I748" i="25"/>
  <c r="I745" i="25"/>
  <c r="I738" i="25"/>
  <c r="I746" i="25"/>
  <c r="I749" i="25"/>
  <c r="I744" i="25"/>
  <c r="I741" i="25"/>
  <c r="AM423" i="25"/>
  <c r="AM949" i="25" s="1"/>
  <c r="AM418" i="25"/>
  <c r="AM944" i="25" s="1"/>
  <c r="AM420" i="25"/>
  <c r="AM946" i="25" s="1"/>
  <c r="AM417" i="25"/>
  <c r="AM943" i="25" s="1"/>
  <c r="AM429" i="25"/>
  <c r="AM955" i="25" s="1"/>
  <c r="AM941" i="25"/>
  <c r="AM425" i="25"/>
  <c r="AM951" i="25" s="1"/>
  <c r="AM422" i="25"/>
  <c r="AM948" i="25" s="1"/>
  <c r="G833" i="25"/>
  <c r="G844" i="25"/>
  <c r="G832" i="25"/>
  <c r="G841" i="25"/>
  <c r="G843" i="25"/>
  <c r="G834" i="25"/>
  <c r="AH855" i="25"/>
  <c r="AH860" i="25"/>
  <c r="AH859" i="25"/>
  <c r="AH858" i="25"/>
  <c r="AH853" i="25"/>
  <c r="AH852" i="25"/>
  <c r="AH854" i="25"/>
  <c r="AH856" i="25"/>
  <c r="AH850" i="25"/>
  <c r="AH857" i="25"/>
  <c r="AG836" i="25"/>
  <c r="G837" i="25"/>
  <c r="V1026" i="25"/>
  <c r="V1035" i="25" s="1"/>
  <c r="I750" i="25"/>
  <c r="E401" i="25"/>
  <c r="P710" i="25"/>
  <c r="P1040" i="25" s="1"/>
  <c r="AK392" i="25"/>
  <c r="G836" i="25"/>
  <c r="E400" i="25"/>
  <c r="I740" i="25"/>
  <c r="G842" i="25"/>
  <c r="D862" i="25"/>
  <c r="D863" i="25" s="1"/>
  <c r="AH851" i="25"/>
  <c r="AC862" i="25"/>
  <c r="AC863" i="25" s="1"/>
  <c r="G839" i="25"/>
  <c r="Y1026" i="25"/>
  <c r="Y1033" i="25" s="1"/>
  <c r="AH849" i="25"/>
  <c r="M874" i="25"/>
  <c r="H842" i="25"/>
  <c r="E1026" i="25"/>
  <c r="E1034" i="25" s="1"/>
  <c r="AM294" i="25"/>
  <c r="AQ589" i="25"/>
  <c r="AQ615" i="25" s="1"/>
  <c r="AN850" i="25"/>
  <c r="AF819" i="25"/>
  <c r="AF820" i="25" s="1"/>
  <c r="L860" i="25"/>
  <c r="Q819" i="25"/>
  <c r="Q820" i="25" s="1"/>
  <c r="AM426" i="25"/>
  <c r="AM952" i="25" s="1"/>
  <c r="AG627" i="25"/>
  <c r="AG994" i="25" s="1"/>
  <c r="AA633" i="25"/>
  <c r="AA1000" i="25" s="1"/>
  <c r="L767" i="25"/>
  <c r="L761" i="25"/>
  <c r="L766" i="25"/>
  <c r="F575" i="25"/>
  <c r="F983" i="25" s="1"/>
  <c r="F581" i="25"/>
  <c r="F989" i="25" s="1"/>
  <c r="F571" i="25"/>
  <c r="F979" i="25" s="1"/>
  <c r="F579" i="25"/>
  <c r="F987" i="25" s="1"/>
  <c r="F569" i="25"/>
  <c r="F977" i="25" s="1"/>
  <c r="F572" i="25"/>
  <c r="F980" i="25" s="1"/>
  <c r="F574" i="25"/>
  <c r="F982" i="25" s="1"/>
  <c r="F580" i="25"/>
  <c r="F988" i="25" s="1"/>
  <c r="T869" i="25"/>
  <c r="T868" i="25"/>
  <c r="M859" i="25"/>
  <c r="M857" i="25"/>
  <c r="M856" i="25"/>
  <c r="AG389" i="25"/>
  <c r="AG388" i="25"/>
  <c r="AG394" i="25"/>
  <c r="AG383" i="25"/>
  <c r="AG391" i="25"/>
  <c r="AK407" i="25"/>
  <c r="AK404" i="25"/>
  <c r="Q834" i="25"/>
  <c r="AG532" i="25"/>
  <c r="AG544" i="25" s="1"/>
  <c r="AG562" i="25" s="1"/>
  <c r="F573" i="25"/>
  <c r="F981" i="25" s="1"/>
  <c r="T871" i="25"/>
  <c r="F832" i="25"/>
  <c r="M1026" i="25"/>
  <c r="M1035" i="25" s="1"/>
  <c r="AB1026" i="25"/>
  <c r="AB1034" i="25" s="1"/>
  <c r="H1026" i="25"/>
  <c r="H1033" i="25" s="1"/>
  <c r="T589" i="25"/>
  <c r="T622" i="25" s="1"/>
  <c r="AB294" i="25"/>
  <c r="N294" i="25"/>
  <c r="J589" i="25"/>
  <c r="J619" i="25" s="1"/>
  <c r="Z294" i="25"/>
  <c r="M589" i="25"/>
  <c r="M610" i="25" s="1"/>
  <c r="AP589" i="25"/>
  <c r="AP593" i="25" s="1"/>
  <c r="M853" i="25"/>
  <c r="AG395" i="25"/>
  <c r="M785" i="25"/>
  <c r="M786" i="25" s="1"/>
  <c r="O541" i="25"/>
  <c r="O559" i="25" s="1"/>
  <c r="W294" i="25"/>
  <c r="AB857" i="25"/>
  <c r="AB855" i="25"/>
  <c r="AC835" i="25"/>
  <c r="AC837" i="25"/>
  <c r="Z540" i="25"/>
  <c r="Z558" i="25" s="1"/>
  <c r="L628" i="25"/>
  <c r="AK400" i="25"/>
  <c r="M541" i="25"/>
  <c r="M559" i="25" s="1"/>
  <c r="Z537" i="25"/>
  <c r="Z555" i="25" s="1"/>
  <c r="V579" i="25"/>
  <c r="V987" i="25" s="1"/>
  <c r="V573" i="25"/>
  <c r="V981" i="25" s="1"/>
  <c r="V572" i="25"/>
  <c r="V980" i="25" s="1"/>
  <c r="V569" i="25"/>
  <c r="V977" i="25" s="1"/>
  <c r="V581" i="25"/>
  <c r="V989" i="25" s="1"/>
  <c r="V580" i="25"/>
  <c r="V988" i="25" s="1"/>
  <c r="V576" i="25"/>
  <c r="V984" i="25" s="1"/>
  <c r="V574" i="25"/>
  <c r="V982" i="25" s="1"/>
  <c r="V575" i="25"/>
  <c r="V983" i="25" s="1"/>
  <c r="L578" i="25"/>
  <c r="L986" i="25" s="1"/>
  <c r="L580" i="25"/>
  <c r="L988" i="25" s="1"/>
  <c r="L570" i="25"/>
  <c r="L978" i="25" s="1"/>
  <c r="L569" i="25"/>
  <c r="L977" i="25" s="1"/>
  <c r="L581" i="25"/>
  <c r="L989" i="25" s="1"/>
  <c r="L575" i="25"/>
  <c r="L983" i="25" s="1"/>
  <c r="AH417" i="25"/>
  <c r="AH943" i="25" s="1"/>
  <c r="AH419" i="25"/>
  <c r="AH945" i="25" s="1"/>
  <c r="AN878" i="25"/>
  <c r="AN870" i="25"/>
  <c r="AN877" i="25"/>
  <c r="AN876" i="25"/>
  <c r="AN872" i="25"/>
  <c r="AN871" i="25"/>
  <c r="AI861" i="25"/>
  <c r="AI853" i="25"/>
  <c r="AI854" i="25"/>
  <c r="AI849" i="25"/>
  <c r="AI855" i="25"/>
  <c r="AI859" i="25"/>
  <c r="AI852" i="25"/>
  <c r="AI850" i="25"/>
  <c r="AP851" i="25"/>
  <c r="AP856" i="25"/>
  <c r="AP855" i="25"/>
  <c r="AP859" i="25"/>
  <c r="AP849" i="25"/>
  <c r="AP858" i="25"/>
  <c r="AP850" i="25"/>
  <c r="AP853" i="25"/>
  <c r="AA860" i="25"/>
  <c r="AA852" i="25"/>
  <c r="AA854" i="25"/>
  <c r="AA859" i="25"/>
  <c r="AA861" i="25"/>
  <c r="AA858" i="25"/>
  <c r="AA850" i="25"/>
  <c r="AA857" i="25"/>
  <c r="AA851" i="25"/>
  <c r="AA853" i="25"/>
  <c r="AA856" i="25"/>
  <c r="AA849" i="25"/>
  <c r="D1143" i="25"/>
  <c r="I1143" i="25"/>
  <c r="N532" i="25"/>
  <c r="G86" i="25"/>
  <c r="F237" i="25"/>
  <c r="F89" i="25"/>
  <c r="E240" i="25"/>
  <c r="R651" i="25"/>
  <c r="R667" i="25"/>
  <c r="R684" i="25" s="1"/>
  <c r="R1014" i="25" s="1"/>
  <c r="AF589" i="25"/>
  <c r="AF613" i="25" s="1"/>
  <c r="AF294" i="25"/>
  <c r="AB852" i="25"/>
  <c r="AK409" i="25"/>
  <c r="AH461" i="25"/>
  <c r="AA570" i="25"/>
  <c r="AA978" i="25" s="1"/>
  <c r="AA571" i="25"/>
  <c r="AA979" i="25" s="1"/>
  <c r="AA574" i="25"/>
  <c r="AA982" i="25" s="1"/>
  <c r="AA575" i="25"/>
  <c r="AA983" i="25" s="1"/>
  <c r="AC408" i="25"/>
  <c r="AC403" i="25"/>
  <c r="AC400" i="25"/>
  <c r="AN844" i="25"/>
  <c r="AN833" i="25"/>
  <c r="AN835" i="25"/>
  <c r="AN843" i="25"/>
  <c r="AN839" i="25"/>
  <c r="AN838" i="25"/>
  <c r="AN836" i="25"/>
  <c r="AN841" i="25"/>
  <c r="AN840" i="25"/>
  <c r="AN834" i="25"/>
  <c r="AN832" i="25"/>
  <c r="AL872" i="25"/>
  <c r="AL869" i="25"/>
  <c r="AL877" i="25"/>
  <c r="AL876" i="25"/>
  <c r="AL868" i="25"/>
  <c r="AL871" i="25"/>
  <c r="AL867" i="25"/>
  <c r="AL870" i="25"/>
  <c r="AL875" i="25"/>
  <c r="AF869" i="25"/>
  <c r="AF878" i="25"/>
  <c r="AF875" i="25"/>
  <c r="AF874" i="25"/>
  <c r="AF868" i="25"/>
  <c r="P1026" i="25"/>
  <c r="H862" i="25"/>
  <c r="H863" i="25" s="1"/>
  <c r="AF872" i="25"/>
  <c r="L992" i="25"/>
  <c r="AB589" i="25"/>
  <c r="AB603" i="25" s="1"/>
  <c r="M849" i="25"/>
  <c r="AG386" i="25"/>
  <c r="AA577" i="25"/>
  <c r="AA985" i="25" s="1"/>
  <c r="O544" i="25"/>
  <c r="O562" i="25" s="1"/>
  <c r="AC404" i="25"/>
  <c r="L757" i="25"/>
  <c r="T499" i="25"/>
  <c r="AB849" i="25"/>
  <c r="AC834" i="25"/>
  <c r="AF388" i="25"/>
  <c r="L630" i="25"/>
  <c r="L997" i="25" s="1"/>
  <c r="AK402" i="25"/>
  <c r="AH459" i="25"/>
  <c r="AO581" i="25"/>
  <c r="AO570" i="25"/>
  <c r="AO978" i="25" s="1"/>
  <c r="AO569" i="25"/>
  <c r="AO977" i="25" s="1"/>
  <c r="AO577" i="25"/>
  <c r="AO985" i="25" s="1"/>
  <c r="X429" i="25"/>
  <c r="X955" i="25" s="1"/>
  <c r="X418" i="25"/>
  <c r="X944" i="25" s="1"/>
  <c r="AJ844" i="25"/>
  <c r="AJ834" i="25"/>
  <c r="AJ837" i="25"/>
  <c r="AJ841" i="25"/>
  <c r="AJ836" i="25"/>
  <c r="AJ832" i="25"/>
  <c r="AJ839" i="25"/>
  <c r="AJ843" i="25"/>
  <c r="AJ835" i="25"/>
  <c r="Z834" i="25"/>
  <c r="Z836" i="25"/>
  <c r="Z832" i="25"/>
  <c r="Z842" i="25"/>
  <c r="Z837" i="25"/>
  <c r="E861" i="25"/>
  <c r="E851" i="25"/>
  <c r="E854" i="25"/>
  <c r="E855" i="25"/>
  <c r="E852" i="25"/>
  <c r="E856" i="25"/>
  <c r="E853" i="25"/>
  <c r="E860" i="25"/>
  <c r="E849" i="25"/>
  <c r="E858" i="25"/>
  <c r="E859" i="25"/>
  <c r="AR840" i="25"/>
  <c r="AR843" i="25"/>
  <c r="AR842" i="25"/>
  <c r="AR837" i="25"/>
  <c r="AR836" i="25"/>
  <c r="AR838" i="25"/>
  <c r="AR835" i="25"/>
  <c r="AR844" i="25"/>
  <c r="X535" i="25"/>
  <c r="X553" i="25" s="1"/>
  <c r="X537" i="25"/>
  <c r="X555" i="25" s="1"/>
  <c r="X541" i="25"/>
  <c r="X559" i="25" s="1"/>
  <c r="X544" i="25"/>
  <c r="X562" i="25" s="1"/>
  <c r="X546" i="25"/>
  <c r="X564" i="25" s="1"/>
  <c r="X543" i="25"/>
  <c r="X561" i="25" s="1"/>
  <c r="X538" i="25"/>
  <c r="X556" i="25" s="1"/>
  <c r="T1026" i="25"/>
  <c r="T1033" i="25" s="1"/>
  <c r="P589" i="25"/>
  <c r="P618" i="25" s="1"/>
  <c r="AG393" i="25"/>
  <c r="L764" i="25"/>
  <c r="AF408" i="25"/>
  <c r="AF411" i="25"/>
  <c r="AF401" i="25"/>
  <c r="AF404" i="25"/>
  <c r="AF412" i="25"/>
  <c r="AF409" i="25"/>
  <c r="Q838" i="25"/>
  <c r="Q843" i="25"/>
  <c r="Q841" i="25"/>
  <c r="Q839" i="25"/>
  <c r="Q836" i="25"/>
  <c r="Q842" i="25"/>
  <c r="F842" i="25"/>
  <c r="F843" i="25"/>
  <c r="W535" i="25"/>
  <c r="W553" i="25" s="1"/>
  <c r="W543" i="25"/>
  <c r="W561" i="25" s="1"/>
  <c r="W544" i="25"/>
  <c r="W562" i="25" s="1"/>
  <c r="W539" i="25"/>
  <c r="W557" i="25" s="1"/>
  <c r="W536" i="25"/>
  <c r="W554" i="25" s="1"/>
  <c r="W537" i="25"/>
  <c r="W555" i="25" s="1"/>
  <c r="W541" i="25"/>
  <c r="W559" i="25" s="1"/>
  <c r="W546" i="25"/>
  <c r="W564" i="25" s="1"/>
  <c r="W540" i="25"/>
  <c r="W558" i="25" s="1"/>
  <c r="W534" i="25"/>
  <c r="W552" i="25" s="1"/>
  <c r="Q837" i="25"/>
  <c r="T870" i="25"/>
  <c r="F834" i="25"/>
  <c r="AA589" i="25"/>
  <c r="AA620" i="25" s="1"/>
  <c r="AC589" i="25"/>
  <c r="AP294" i="25"/>
  <c r="M850" i="25"/>
  <c r="AG392" i="25"/>
  <c r="AC410" i="25"/>
  <c r="AA572" i="25"/>
  <c r="AA980" i="25" s="1"/>
  <c r="O546" i="25"/>
  <c r="O564" i="25" s="1"/>
  <c r="AC412" i="25"/>
  <c r="L756" i="25"/>
  <c r="F110" i="25"/>
  <c r="G110" i="25" s="1"/>
  <c r="L638" i="25"/>
  <c r="L1005" i="25" s="1"/>
  <c r="T709" i="25"/>
  <c r="T728" i="25" s="1"/>
  <c r="T704" i="25"/>
  <c r="T723" i="25" s="1"/>
  <c r="T702" i="25"/>
  <c r="T721" i="25" s="1"/>
  <c r="AA870" i="25"/>
  <c r="AA876" i="25"/>
  <c r="AA877" i="25"/>
  <c r="AA867" i="25"/>
  <c r="AA869" i="25"/>
  <c r="J850" i="25"/>
  <c r="J855" i="25"/>
  <c r="J860" i="25"/>
  <c r="J851" i="25"/>
  <c r="AQ838" i="25"/>
  <c r="AQ836" i="25"/>
  <c r="AQ843" i="25"/>
  <c r="AQ837" i="25"/>
  <c r="AQ833" i="25"/>
  <c r="AQ844" i="25"/>
  <c r="AQ835" i="25"/>
  <c r="T849" i="25"/>
  <c r="T856" i="25"/>
  <c r="T853" i="25"/>
  <c r="T855" i="25"/>
  <c r="I856" i="25"/>
  <c r="I858" i="25"/>
  <c r="I859" i="25"/>
  <c r="I860" i="25"/>
  <c r="I857" i="25"/>
  <c r="I853" i="25"/>
  <c r="X573" i="25"/>
  <c r="X981" i="25" s="1"/>
  <c r="X581" i="25"/>
  <c r="X989" i="25" s="1"/>
  <c r="X571" i="25"/>
  <c r="X979" i="25" s="1"/>
  <c r="X574" i="25"/>
  <c r="X982" i="25" s="1"/>
  <c r="X576" i="25"/>
  <c r="X984" i="25" s="1"/>
  <c r="X569" i="25"/>
  <c r="X977" i="25" s="1"/>
  <c r="Y479" i="25"/>
  <c r="Y480" i="25"/>
  <c r="K499" i="25"/>
  <c r="K498" i="25"/>
  <c r="K500" i="25"/>
  <c r="E198" i="25"/>
  <c r="E894" i="25" s="1"/>
  <c r="F119" i="25"/>
  <c r="Y632" i="25"/>
  <c r="Y999" i="25" s="1"/>
  <c r="Y639" i="25"/>
  <c r="Y1006" i="25" s="1"/>
  <c r="AM597" i="25"/>
  <c r="AM594" i="25"/>
  <c r="X1034" i="25"/>
  <c r="X1035" i="25"/>
  <c r="X1033" i="25"/>
  <c r="AL610" i="25"/>
  <c r="AL618" i="25"/>
  <c r="P537" i="25"/>
  <c r="P555" i="25" s="1"/>
  <c r="P544" i="25"/>
  <c r="P562" i="25" s="1"/>
  <c r="P545" i="25"/>
  <c r="P563" i="25" s="1"/>
  <c r="P539" i="25"/>
  <c r="P557" i="25" s="1"/>
  <c r="P546" i="25"/>
  <c r="P564" i="25" s="1"/>
  <c r="P538" i="25"/>
  <c r="P556" i="25" s="1"/>
  <c r="P543" i="25"/>
  <c r="P561" i="25" s="1"/>
  <c r="P535" i="25"/>
  <c r="P553" i="25" s="1"/>
  <c r="P542" i="25"/>
  <c r="P560" i="25" s="1"/>
  <c r="P536" i="25"/>
  <c r="P554" i="25" s="1"/>
  <c r="P541" i="25"/>
  <c r="P559" i="25" s="1"/>
  <c r="P540" i="25"/>
  <c r="P558" i="25" s="1"/>
  <c r="P534" i="25"/>
  <c r="T614" i="25"/>
  <c r="T592" i="25"/>
  <c r="T621" i="25"/>
  <c r="T599" i="25"/>
  <c r="AL853" i="25"/>
  <c r="AL860" i="25"/>
  <c r="AL858" i="25"/>
  <c r="AL852" i="25"/>
  <c r="AL859" i="25"/>
  <c r="AL854" i="25"/>
  <c r="AL851" i="25"/>
  <c r="AL850" i="25"/>
  <c r="AL861" i="25"/>
  <c r="AL856" i="25"/>
  <c r="AL849" i="25"/>
  <c r="AL855" i="25"/>
  <c r="AL857" i="25"/>
  <c r="AG862" i="25"/>
  <c r="AG863" i="25" s="1"/>
  <c r="I498" i="25"/>
  <c r="I500" i="25"/>
  <c r="I499" i="25"/>
  <c r="I1035" i="25"/>
  <c r="AM879" i="25"/>
  <c r="AM880" i="25" s="1"/>
  <c r="AO782" i="25"/>
  <c r="AO777" i="25"/>
  <c r="AO784" i="25"/>
  <c r="AO773" i="25"/>
  <c r="AO778" i="25"/>
  <c r="AO772" i="25"/>
  <c r="AO775" i="25"/>
  <c r="AO779" i="25"/>
  <c r="AO783" i="25"/>
  <c r="AO780" i="25"/>
  <c r="AO774" i="25"/>
  <c r="AO781" i="25"/>
  <c r="AO776" i="25"/>
  <c r="Q757" i="25"/>
  <c r="Q764" i="25"/>
  <c r="Q765" i="25"/>
  <c r="Q759" i="25"/>
  <c r="Q755" i="25"/>
  <c r="Q762" i="25"/>
  <c r="Q756" i="25"/>
  <c r="Q761" i="25"/>
  <c r="Q758" i="25"/>
  <c r="Q766" i="25"/>
  <c r="Q763" i="25"/>
  <c r="Q760" i="25"/>
  <c r="Q767" i="25"/>
  <c r="H779" i="25"/>
  <c r="H774" i="25"/>
  <c r="H775" i="25"/>
  <c r="H784" i="25"/>
  <c r="H778" i="25"/>
  <c r="H783" i="25"/>
  <c r="H782" i="25"/>
  <c r="H781" i="25"/>
  <c r="H772" i="25"/>
  <c r="H773" i="25"/>
  <c r="H777" i="25"/>
  <c r="H780" i="25"/>
  <c r="H776" i="25"/>
  <c r="AN744" i="25"/>
  <c r="AN747" i="25"/>
  <c r="AN739" i="25"/>
  <c r="AN745" i="25"/>
  <c r="AN740" i="25"/>
  <c r="AN748" i="25"/>
  <c r="AN746" i="25"/>
  <c r="AN741" i="25"/>
  <c r="AN743" i="25"/>
  <c r="AN749" i="25"/>
  <c r="AN742" i="25"/>
  <c r="AN750" i="25"/>
  <c r="AN738" i="25"/>
  <c r="F746" i="25"/>
  <c r="F744" i="25"/>
  <c r="F748" i="25"/>
  <c r="F742" i="25"/>
  <c r="F750" i="25"/>
  <c r="F747" i="25"/>
  <c r="F741" i="25"/>
  <c r="F743" i="25"/>
  <c r="F738" i="25"/>
  <c r="F739" i="25"/>
  <c r="F740" i="25"/>
  <c r="F749" i="25"/>
  <c r="F745" i="25"/>
  <c r="R777" i="25"/>
  <c r="R784" i="25"/>
  <c r="R772" i="25"/>
  <c r="R773" i="25"/>
  <c r="R782" i="25"/>
  <c r="R776" i="25"/>
  <c r="R779" i="25"/>
  <c r="R781" i="25"/>
  <c r="R778" i="25"/>
  <c r="R775" i="25"/>
  <c r="R780" i="25"/>
  <c r="R774" i="25"/>
  <c r="R783" i="25"/>
  <c r="K810" i="25"/>
  <c r="K815" i="25"/>
  <c r="K807" i="25"/>
  <c r="K814" i="25"/>
  <c r="K816" i="25"/>
  <c r="K818" i="25"/>
  <c r="K813" i="25"/>
  <c r="K806" i="25"/>
  <c r="K812" i="25"/>
  <c r="K811" i="25"/>
  <c r="K808" i="25"/>
  <c r="K817" i="25"/>
  <c r="K809" i="25"/>
  <c r="E739" i="25"/>
  <c r="E749" i="25"/>
  <c r="E741" i="25"/>
  <c r="E747" i="25"/>
  <c r="E742" i="25"/>
  <c r="E748" i="25"/>
  <c r="E743" i="25"/>
  <c r="E738" i="25"/>
  <c r="E740" i="25"/>
  <c r="E750" i="25"/>
  <c r="E745" i="25"/>
  <c r="E746" i="25"/>
  <c r="E744" i="25"/>
  <c r="O793" i="25"/>
  <c r="O800" i="25"/>
  <c r="O799" i="25"/>
  <c r="O794" i="25"/>
  <c r="O797" i="25"/>
  <c r="O801" i="25"/>
  <c r="O798" i="25"/>
  <c r="O790" i="25"/>
  <c r="O796" i="25"/>
  <c r="O791" i="25"/>
  <c r="O792" i="25"/>
  <c r="O789" i="25"/>
  <c r="O795" i="25"/>
  <c r="AO816" i="25"/>
  <c r="AO812" i="25"/>
  <c r="AO806" i="25"/>
  <c r="AO807" i="25"/>
  <c r="AO814" i="25"/>
  <c r="AO809" i="25"/>
  <c r="AO817" i="25"/>
  <c r="AO815" i="25"/>
  <c r="AO811" i="25"/>
  <c r="AO813" i="25"/>
  <c r="AO808" i="25"/>
  <c r="AO810" i="25"/>
  <c r="AO818" i="25"/>
  <c r="AJ817" i="25"/>
  <c r="AJ808" i="25"/>
  <c r="AJ815" i="25"/>
  <c r="AJ807" i="25"/>
  <c r="AJ818" i="25"/>
  <c r="AJ813" i="25"/>
  <c r="AJ816" i="25"/>
  <c r="AJ806" i="25"/>
  <c r="AJ810" i="25"/>
  <c r="AJ814" i="25"/>
  <c r="AJ811" i="25"/>
  <c r="AJ812" i="25"/>
  <c r="AJ809" i="25"/>
  <c r="V616" i="25"/>
  <c r="V603" i="25"/>
  <c r="V594" i="25"/>
  <c r="V620" i="25"/>
  <c r="V602" i="25"/>
  <c r="AE628" i="25"/>
  <c r="AE995" i="25" s="1"/>
  <c r="AE635" i="25"/>
  <c r="AE1002" i="25" s="1"/>
  <c r="AE633" i="25"/>
  <c r="AE1000" i="25" s="1"/>
  <c r="AE627" i="25"/>
  <c r="AE638" i="25"/>
  <c r="AE1005" i="25" s="1"/>
  <c r="AE632" i="25"/>
  <c r="AE999" i="25" s="1"/>
  <c r="AE629" i="25"/>
  <c r="AE996" i="25" s="1"/>
  <c r="AE639" i="25"/>
  <c r="AE1006" i="25" s="1"/>
  <c r="AE637" i="25"/>
  <c r="AE1004" i="25" s="1"/>
  <c r="AE631" i="25"/>
  <c r="AE998" i="25" s="1"/>
  <c r="AE630" i="25"/>
  <c r="AE997" i="25" s="1"/>
  <c r="AE636" i="25"/>
  <c r="AE1003" i="25" s="1"/>
  <c r="AE634" i="25"/>
  <c r="AE1001" i="25" s="1"/>
  <c r="AB631" i="25"/>
  <c r="AB998" i="25" s="1"/>
  <c r="AB638" i="25"/>
  <c r="AB1005" i="25" s="1"/>
  <c r="AB632" i="25"/>
  <c r="AB999" i="25" s="1"/>
  <c r="AB630" i="25"/>
  <c r="AB997" i="25" s="1"/>
  <c r="AB635" i="25"/>
  <c r="AB1002" i="25" s="1"/>
  <c r="AB627" i="25"/>
  <c r="AB992" i="25"/>
  <c r="AB639" i="25"/>
  <c r="AB1006" i="25" s="1"/>
  <c r="AB636" i="25"/>
  <c r="AB1003" i="25" s="1"/>
  <c r="AB637" i="25"/>
  <c r="AB1004" i="25" s="1"/>
  <c r="AB628" i="25"/>
  <c r="AB995" i="25" s="1"/>
  <c r="AB633" i="25"/>
  <c r="AB1000" i="25" s="1"/>
  <c r="AB629" i="25"/>
  <c r="AB996" i="25" s="1"/>
  <c r="AB634" i="25"/>
  <c r="AB1001" i="25" s="1"/>
  <c r="Q638" i="25"/>
  <c r="Q1005" i="25" s="1"/>
  <c r="Q633" i="25"/>
  <c r="Q1000" i="25" s="1"/>
  <c r="Q627" i="25"/>
  <c r="Q632" i="25"/>
  <c r="Q999" i="25" s="1"/>
  <c r="Q637" i="25"/>
  <c r="Q1004" i="25" s="1"/>
  <c r="Q629" i="25"/>
  <c r="Q996" i="25" s="1"/>
  <c r="Q634" i="25"/>
  <c r="Q1001" i="25" s="1"/>
  <c r="Q628" i="25"/>
  <c r="Q995" i="25" s="1"/>
  <c r="Q631" i="25"/>
  <c r="Q998" i="25" s="1"/>
  <c r="Q636" i="25"/>
  <c r="Q1003" i="25" s="1"/>
  <c r="Q630" i="25"/>
  <c r="Q997" i="25" s="1"/>
  <c r="Q639" i="25"/>
  <c r="Q1006" i="25" s="1"/>
  <c r="Q635" i="25"/>
  <c r="Q1002" i="25" s="1"/>
  <c r="H390" i="25"/>
  <c r="H385" i="25"/>
  <c r="H388" i="25"/>
  <c r="H391" i="25"/>
  <c r="H383" i="25"/>
  <c r="H389" i="25"/>
  <c r="H387" i="25"/>
  <c r="H392" i="25"/>
  <c r="H386" i="25"/>
  <c r="H393" i="25"/>
  <c r="H395" i="25"/>
  <c r="H394" i="25"/>
  <c r="H384" i="25"/>
  <c r="P386" i="25"/>
  <c r="P393" i="25"/>
  <c r="P391" i="25"/>
  <c r="P385" i="25"/>
  <c r="P392" i="25"/>
  <c r="P395" i="25"/>
  <c r="P387" i="25"/>
  <c r="P394" i="25"/>
  <c r="P388" i="25"/>
  <c r="P384" i="25"/>
  <c r="P389" i="25"/>
  <c r="P383" i="25"/>
  <c r="P390" i="25"/>
  <c r="AR428" i="25"/>
  <c r="AR954" i="25" s="1"/>
  <c r="AR423" i="25"/>
  <c r="AR949" i="25" s="1"/>
  <c r="AR419" i="25"/>
  <c r="AR945" i="25" s="1"/>
  <c r="AR426" i="25"/>
  <c r="AR952" i="25" s="1"/>
  <c r="AR420" i="25"/>
  <c r="AR946" i="25" s="1"/>
  <c r="AR425" i="25"/>
  <c r="AR951" i="25" s="1"/>
  <c r="AR417" i="25"/>
  <c r="AR424" i="25"/>
  <c r="AR950" i="25" s="1"/>
  <c r="AR422" i="25"/>
  <c r="AR948" i="25" s="1"/>
  <c r="AR421" i="25"/>
  <c r="AR947" i="25" s="1"/>
  <c r="AR427" i="25"/>
  <c r="AR953" i="25" s="1"/>
  <c r="AR418" i="25"/>
  <c r="AR944" i="25" s="1"/>
  <c r="AR429" i="25"/>
  <c r="AR955" i="25" s="1"/>
  <c r="O514" i="25"/>
  <c r="O961" i="25" s="1"/>
  <c r="O521" i="25"/>
  <c r="O968" i="25" s="1"/>
  <c r="O515" i="25"/>
  <c r="O962" i="25" s="1"/>
  <c r="O522" i="25"/>
  <c r="O969" i="25" s="1"/>
  <c r="O516" i="25"/>
  <c r="O963" i="25" s="1"/>
  <c r="O519" i="25"/>
  <c r="O966" i="25" s="1"/>
  <c r="O524" i="25"/>
  <c r="O971" i="25" s="1"/>
  <c r="O520" i="25"/>
  <c r="O967" i="25" s="1"/>
  <c r="O518" i="25"/>
  <c r="O965" i="25" s="1"/>
  <c r="O525" i="25"/>
  <c r="O972" i="25" s="1"/>
  <c r="O517" i="25"/>
  <c r="O964" i="25" s="1"/>
  <c r="O513" i="25"/>
  <c r="O523" i="25"/>
  <c r="O970" i="25" s="1"/>
  <c r="AI462" i="25"/>
  <c r="AI460" i="25"/>
  <c r="AI458" i="25"/>
  <c r="AI459" i="25"/>
  <c r="AI461" i="25"/>
  <c r="AI463" i="25"/>
  <c r="M460" i="25"/>
  <c r="M459" i="25"/>
  <c r="M461" i="25"/>
  <c r="M463" i="25"/>
  <c r="M458" i="25"/>
  <c r="M462" i="25"/>
  <c r="AB701" i="25"/>
  <c r="AB720" i="25" s="1"/>
  <c r="AB708" i="25"/>
  <c r="AB727" i="25" s="1"/>
  <c r="AB712" i="25"/>
  <c r="AB731" i="25" s="1"/>
  <c r="AB704" i="25"/>
  <c r="AB723" i="25" s="1"/>
  <c r="AB711" i="25"/>
  <c r="AB730" i="25" s="1"/>
  <c r="AB707" i="25"/>
  <c r="AB726" i="25" s="1"/>
  <c r="AB710" i="25"/>
  <c r="AB702" i="25"/>
  <c r="AB721" i="25" s="1"/>
  <c r="AB700" i="25"/>
  <c r="AB709" i="25"/>
  <c r="AB728" i="25" s="1"/>
  <c r="AB706" i="25"/>
  <c r="AB725" i="25" s="1"/>
  <c r="AB705" i="25"/>
  <c r="AB724" i="25" s="1"/>
  <c r="AB703" i="25"/>
  <c r="AB722" i="25" s="1"/>
  <c r="M704" i="25"/>
  <c r="M723" i="25" s="1"/>
  <c r="M712" i="25"/>
  <c r="M731" i="25" s="1"/>
  <c r="M701" i="25"/>
  <c r="M720" i="25" s="1"/>
  <c r="M706" i="25"/>
  <c r="M725" i="25" s="1"/>
  <c r="M711" i="25"/>
  <c r="M730" i="25" s="1"/>
  <c r="M708" i="25"/>
  <c r="M727" i="25" s="1"/>
  <c r="M702" i="25"/>
  <c r="M721" i="25" s="1"/>
  <c r="M705" i="25"/>
  <c r="M724" i="25" s="1"/>
  <c r="M703" i="25"/>
  <c r="M722" i="25" s="1"/>
  <c r="M709" i="25"/>
  <c r="M728" i="25" s="1"/>
  <c r="M700" i="25"/>
  <c r="M707" i="25"/>
  <c r="M726" i="25" s="1"/>
  <c r="M710" i="25"/>
  <c r="S877" i="25"/>
  <c r="S872" i="25"/>
  <c r="S870" i="25"/>
  <c r="S871" i="25"/>
  <c r="S869" i="25"/>
  <c r="S876" i="25"/>
  <c r="S868" i="25"/>
  <c r="S875" i="25"/>
  <c r="S878" i="25"/>
  <c r="S873" i="25"/>
  <c r="S867" i="25"/>
  <c r="S866" i="25"/>
  <c r="S874" i="25"/>
  <c r="Z853" i="25"/>
  <c r="Z860" i="25"/>
  <c r="Z857" i="25"/>
  <c r="Z856" i="25"/>
  <c r="Z855" i="25"/>
  <c r="Z849" i="25"/>
  <c r="Z858" i="25"/>
  <c r="Z852" i="25"/>
  <c r="Z854" i="25"/>
  <c r="Z851" i="25"/>
  <c r="Z850" i="25"/>
  <c r="Z861" i="25"/>
  <c r="Z859" i="25"/>
  <c r="AH538" i="25"/>
  <c r="AH556" i="25" s="1"/>
  <c r="AH534" i="25"/>
  <c r="AH537" i="25"/>
  <c r="AH555" i="25" s="1"/>
  <c r="AH536" i="25"/>
  <c r="AH554" i="25" s="1"/>
  <c r="AH545" i="25"/>
  <c r="AH563" i="25" s="1"/>
  <c r="AH542" i="25"/>
  <c r="AH560" i="25" s="1"/>
  <c r="G573" i="25"/>
  <c r="G981" i="25" s="1"/>
  <c r="G580" i="25"/>
  <c r="G988" i="25" s="1"/>
  <c r="G577" i="25"/>
  <c r="G985" i="25" s="1"/>
  <c r="G575" i="25"/>
  <c r="G983" i="25" s="1"/>
  <c r="G572" i="25"/>
  <c r="G980" i="25" s="1"/>
  <c r="G576" i="25"/>
  <c r="G984" i="25" s="1"/>
  <c r="G570" i="25"/>
  <c r="G978" i="25" s="1"/>
  <c r="G571" i="25"/>
  <c r="G979" i="25" s="1"/>
  <c r="G579" i="25"/>
  <c r="G987" i="25" s="1"/>
  <c r="G569" i="25"/>
  <c r="G574" i="25"/>
  <c r="G982" i="25" s="1"/>
  <c r="G578" i="25"/>
  <c r="G986" i="25" s="1"/>
  <c r="G581" i="25"/>
  <c r="G989" i="25" s="1"/>
  <c r="R582" i="25"/>
  <c r="R583" i="25" s="1"/>
  <c r="R977" i="25"/>
  <c r="AN653" i="25"/>
  <c r="AN669" i="25"/>
  <c r="AN686" i="25" s="1"/>
  <c r="AN1016" i="25" s="1"/>
  <c r="AH392" i="25"/>
  <c r="AH387" i="25"/>
  <c r="AH393" i="25"/>
  <c r="AH394" i="25"/>
  <c r="AH395" i="25"/>
  <c r="AH386" i="25"/>
  <c r="AH384" i="25"/>
  <c r="AH383" i="25"/>
  <c r="AH390" i="25"/>
  <c r="AH391" i="25"/>
  <c r="AH388" i="25"/>
  <c r="AH385" i="25"/>
  <c r="AH389" i="25"/>
  <c r="AF766" i="25"/>
  <c r="AF761" i="25"/>
  <c r="AF755" i="25"/>
  <c r="AF765" i="25"/>
  <c r="AF757" i="25"/>
  <c r="AF767" i="25"/>
  <c r="AF764" i="25"/>
  <c r="AF756" i="25"/>
  <c r="AF762" i="25"/>
  <c r="AF759" i="25"/>
  <c r="AF758" i="25"/>
  <c r="AF763" i="25"/>
  <c r="AF760" i="25"/>
  <c r="P775" i="25"/>
  <c r="P782" i="25"/>
  <c r="P779" i="25"/>
  <c r="P774" i="25"/>
  <c r="P783" i="25"/>
  <c r="P780" i="25"/>
  <c r="P772" i="25"/>
  <c r="P778" i="25"/>
  <c r="P776" i="25"/>
  <c r="P784" i="25"/>
  <c r="P781" i="25"/>
  <c r="P773" i="25"/>
  <c r="P777" i="25"/>
  <c r="AE784" i="25"/>
  <c r="AE772" i="25"/>
  <c r="AE779" i="25"/>
  <c r="AE775" i="25"/>
  <c r="AE777" i="25"/>
  <c r="AE774" i="25"/>
  <c r="AE782" i="25"/>
  <c r="AE778" i="25"/>
  <c r="AE776" i="25"/>
  <c r="AE783" i="25"/>
  <c r="AE781" i="25"/>
  <c r="AE780" i="25"/>
  <c r="AE773" i="25"/>
  <c r="D762" i="25"/>
  <c r="D757" i="25"/>
  <c r="D766" i="25"/>
  <c r="D767" i="25"/>
  <c r="D764" i="25"/>
  <c r="D755" i="25"/>
  <c r="D761" i="25"/>
  <c r="D758" i="25"/>
  <c r="D759" i="25"/>
  <c r="D760" i="25"/>
  <c r="D756" i="25"/>
  <c r="D763" i="25"/>
  <c r="D765" i="25"/>
  <c r="AO739" i="25"/>
  <c r="AO746" i="25"/>
  <c r="AO743" i="25"/>
  <c r="AO740" i="25"/>
  <c r="AO748" i="25"/>
  <c r="AO742" i="25"/>
  <c r="AO741" i="25"/>
  <c r="AO750" i="25"/>
  <c r="AO744" i="25"/>
  <c r="AO747" i="25"/>
  <c r="AO738" i="25"/>
  <c r="AO745" i="25"/>
  <c r="AO749" i="25"/>
  <c r="U743" i="25"/>
  <c r="U750" i="25"/>
  <c r="U747" i="25"/>
  <c r="U742" i="25"/>
  <c r="U748" i="25"/>
  <c r="U741" i="25"/>
  <c r="U739" i="25"/>
  <c r="U749" i="25"/>
  <c r="U740" i="25"/>
  <c r="U745" i="25"/>
  <c r="U746" i="25"/>
  <c r="U738" i="25"/>
  <c r="U744" i="25"/>
  <c r="AH781" i="25"/>
  <c r="AH776" i="25"/>
  <c r="AH782" i="25"/>
  <c r="AH774" i="25"/>
  <c r="AH777" i="25"/>
  <c r="AH773" i="25"/>
  <c r="AH784" i="25"/>
  <c r="AH780" i="25"/>
  <c r="AH778" i="25"/>
  <c r="AH779" i="25"/>
  <c r="AH775" i="25"/>
  <c r="AH772" i="25"/>
  <c r="AH783" i="25"/>
  <c r="Y747" i="25"/>
  <c r="Y748" i="25"/>
  <c r="Y745" i="25"/>
  <c r="Y740" i="25"/>
  <c r="Y741" i="25"/>
  <c r="Y742" i="25"/>
  <c r="Y743" i="25"/>
  <c r="Y739" i="25"/>
  <c r="Y746" i="25"/>
  <c r="Y738" i="25"/>
  <c r="Y749" i="25"/>
  <c r="Y750" i="25"/>
  <c r="Y744" i="25"/>
  <c r="AC816" i="25"/>
  <c r="AC812" i="25"/>
  <c r="AC811" i="25"/>
  <c r="AC817" i="25"/>
  <c r="AC810" i="25"/>
  <c r="AC806" i="25"/>
  <c r="AC818" i="25"/>
  <c r="AC808" i="25"/>
  <c r="AC815" i="25"/>
  <c r="AC814" i="25"/>
  <c r="AC813" i="25"/>
  <c r="AC809" i="25"/>
  <c r="AC807" i="25"/>
  <c r="R746" i="25"/>
  <c r="R749" i="25"/>
  <c r="R741" i="25"/>
  <c r="R744" i="25"/>
  <c r="R739" i="25"/>
  <c r="R738" i="25"/>
  <c r="R743" i="25"/>
  <c r="R747" i="25"/>
  <c r="R745" i="25"/>
  <c r="R740" i="25"/>
  <c r="R742" i="25"/>
  <c r="R750" i="25"/>
  <c r="R748" i="25"/>
  <c r="D809" i="25"/>
  <c r="D811" i="25"/>
  <c r="D818" i="25"/>
  <c r="D817" i="25"/>
  <c r="D812" i="25"/>
  <c r="D806" i="25"/>
  <c r="C828" i="25"/>
  <c r="C1142" i="25" s="1"/>
  <c r="D816" i="25"/>
  <c r="D814" i="25"/>
  <c r="D810" i="25"/>
  <c r="D808" i="25"/>
  <c r="D813" i="25"/>
  <c r="D807" i="25"/>
  <c r="D815" i="25"/>
  <c r="AA793" i="25"/>
  <c r="AA800" i="25"/>
  <c r="AA791" i="25"/>
  <c r="AA794" i="25"/>
  <c r="AA792" i="25"/>
  <c r="AA797" i="25"/>
  <c r="AA789" i="25"/>
  <c r="AA790" i="25"/>
  <c r="AA798" i="25"/>
  <c r="AA795" i="25"/>
  <c r="AA796" i="25"/>
  <c r="AA801" i="25"/>
  <c r="AA799" i="25"/>
  <c r="E131" i="25"/>
  <c r="F117" i="25"/>
  <c r="E196" i="25"/>
  <c r="AI810" i="25"/>
  <c r="AI816" i="25"/>
  <c r="AI808" i="25"/>
  <c r="AI814" i="25"/>
  <c r="AI818" i="25"/>
  <c r="AI813" i="25"/>
  <c r="AI812" i="25"/>
  <c r="AI806" i="25"/>
  <c r="AI811" i="25"/>
  <c r="AI815" i="25"/>
  <c r="AI809" i="25"/>
  <c r="AI807" i="25"/>
  <c r="AI817" i="25"/>
  <c r="AN631" i="25"/>
  <c r="AN998" i="25" s="1"/>
  <c r="AN638" i="25"/>
  <c r="AN1005" i="25" s="1"/>
  <c r="AN637" i="25"/>
  <c r="AN1004" i="25" s="1"/>
  <c r="AN639" i="25"/>
  <c r="AN1006" i="25" s="1"/>
  <c r="AN628" i="25"/>
  <c r="AN995" i="25" s="1"/>
  <c r="AN633" i="25"/>
  <c r="AN1000" i="25" s="1"/>
  <c r="AN629" i="25"/>
  <c r="AN996" i="25" s="1"/>
  <c r="AN632" i="25"/>
  <c r="AN999" i="25" s="1"/>
  <c r="AN636" i="25"/>
  <c r="AN1003" i="25" s="1"/>
  <c r="AN634" i="25"/>
  <c r="AN1001" i="25" s="1"/>
  <c r="AN630" i="25"/>
  <c r="AN997" i="25" s="1"/>
  <c r="AN627" i="25"/>
  <c r="AN635" i="25"/>
  <c r="AN1002" i="25" s="1"/>
  <c r="AC638" i="25"/>
  <c r="AC1005" i="25" s="1"/>
  <c r="AC633" i="25"/>
  <c r="AC1000" i="25" s="1"/>
  <c r="AC632" i="25"/>
  <c r="AC999" i="25" s="1"/>
  <c r="AC639" i="25"/>
  <c r="AC1006" i="25" s="1"/>
  <c r="AC630" i="25"/>
  <c r="AC997" i="25" s="1"/>
  <c r="AC635" i="25"/>
  <c r="AC1002" i="25" s="1"/>
  <c r="AC627" i="25"/>
  <c r="AC636" i="25"/>
  <c r="AC1003" i="25" s="1"/>
  <c r="AC631" i="25"/>
  <c r="AC998" i="25" s="1"/>
  <c r="AC992" i="25"/>
  <c r="AC629" i="25"/>
  <c r="AC996" i="25" s="1"/>
  <c r="AC637" i="25"/>
  <c r="AC1004" i="25" s="1"/>
  <c r="AC634" i="25"/>
  <c r="AC1001" i="25" s="1"/>
  <c r="AC628" i="25"/>
  <c r="AC995" i="25" s="1"/>
  <c r="U385" i="25"/>
  <c r="U392" i="25"/>
  <c r="U394" i="25"/>
  <c r="U395" i="25"/>
  <c r="U393" i="25"/>
  <c r="U388" i="25"/>
  <c r="U384" i="25"/>
  <c r="U387" i="25"/>
  <c r="U390" i="25"/>
  <c r="U383" i="25"/>
  <c r="U391" i="25"/>
  <c r="U389" i="25"/>
  <c r="U386" i="25"/>
  <c r="V392" i="25"/>
  <c r="V387" i="25"/>
  <c r="V388" i="25"/>
  <c r="V385" i="25"/>
  <c r="V391" i="25"/>
  <c r="V390" i="25"/>
  <c r="V393" i="25"/>
  <c r="V383" i="25"/>
  <c r="V394" i="25"/>
  <c r="V389" i="25"/>
  <c r="V384" i="25"/>
  <c r="V395" i="25"/>
  <c r="V386" i="25"/>
  <c r="AB386" i="25"/>
  <c r="AB393" i="25"/>
  <c r="AB384" i="25"/>
  <c r="AB385" i="25"/>
  <c r="AB392" i="25"/>
  <c r="AB383" i="25"/>
  <c r="AB388" i="25"/>
  <c r="AB387" i="25"/>
  <c r="AB394" i="25"/>
  <c r="AB389" i="25"/>
  <c r="AB390" i="25"/>
  <c r="AB391" i="25"/>
  <c r="AB395" i="25"/>
  <c r="E393" i="25"/>
  <c r="E388" i="25"/>
  <c r="E386" i="25"/>
  <c r="E387" i="25"/>
  <c r="E394" i="25"/>
  <c r="E385" i="25"/>
  <c r="E383" i="25"/>
  <c r="E392" i="25"/>
  <c r="E389" i="25"/>
  <c r="E390" i="25"/>
  <c r="E384" i="25"/>
  <c r="E391" i="25"/>
  <c r="E395" i="25"/>
  <c r="I1136" i="25"/>
  <c r="D1136" i="25"/>
  <c r="H1136" i="25"/>
  <c r="F1136" i="25"/>
  <c r="F669" i="25"/>
  <c r="F686" i="25" s="1"/>
  <c r="F1016" i="25" s="1"/>
  <c r="F653" i="25"/>
  <c r="W522" i="25"/>
  <c r="W969" i="25" s="1"/>
  <c r="W517" i="25"/>
  <c r="W964" i="25" s="1"/>
  <c r="W525" i="25"/>
  <c r="W972" i="25" s="1"/>
  <c r="W519" i="25"/>
  <c r="W966" i="25" s="1"/>
  <c r="W518" i="25"/>
  <c r="W965" i="25" s="1"/>
  <c r="W523" i="25"/>
  <c r="W970" i="25" s="1"/>
  <c r="W515" i="25"/>
  <c r="W962" i="25" s="1"/>
  <c r="W521" i="25"/>
  <c r="W968" i="25" s="1"/>
  <c r="W524" i="25"/>
  <c r="W971" i="25" s="1"/>
  <c r="W513" i="25"/>
  <c r="W520" i="25"/>
  <c r="W967" i="25" s="1"/>
  <c r="W516" i="25"/>
  <c r="W963" i="25" s="1"/>
  <c r="W514" i="25"/>
  <c r="W961" i="25" s="1"/>
  <c r="L480" i="25"/>
  <c r="L479" i="25"/>
  <c r="AM514" i="25"/>
  <c r="AM961" i="25" s="1"/>
  <c r="AM521" i="25"/>
  <c r="AM968" i="25" s="1"/>
  <c r="AM519" i="25"/>
  <c r="AM966" i="25" s="1"/>
  <c r="AM513" i="25"/>
  <c r="AM520" i="25"/>
  <c r="AM967" i="25" s="1"/>
  <c r="AM518" i="25"/>
  <c r="AM965" i="25" s="1"/>
  <c r="AM523" i="25"/>
  <c r="AM970" i="25" s="1"/>
  <c r="AM515" i="25"/>
  <c r="AM962" i="25" s="1"/>
  <c r="AM516" i="25"/>
  <c r="AM963" i="25" s="1"/>
  <c r="AM524" i="25"/>
  <c r="AM971" i="25" s="1"/>
  <c r="AM525" i="25"/>
  <c r="AM972" i="25" s="1"/>
  <c r="AM517" i="25"/>
  <c r="AM964" i="25" s="1"/>
  <c r="AM522" i="25"/>
  <c r="AM969" i="25" s="1"/>
  <c r="I462" i="25"/>
  <c r="I460" i="25"/>
  <c r="I459" i="25"/>
  <c r="I461" i="25"/>
  <c r="I463" i="25"/>
  <c r="I458" i="25"/>
  <c r="P479" i="25"/>
  <c r="P480" i="25"/>
  <c r="AJ462" i="25"/>
  <c r="AJ461" i="25"/>
  <c r="AJ460" i="25"/>
  <c r="AJ459" i="25"/>
  <c r="AJ463" i="25"/>
  <c r="AJ458" i="25"/>
  <c r="D462" i="25"/>
  <c r="D459" i="25"/>
  <c r="D463" i="25"/>
  <c r="D460" i="25"/>
  <c r="D461" i="25"/>
  <c r="D458" i="25"/>
  <c r="AR479" i="25"/>
  <c r="AR480" i="25"/>
  <c r="Y460" i="25"/>
  <c r="Y463" i="25"/>
  <c r="Y458" i="25"/>
  <c r="Y461" i="25"/>
  <c r="Y462" i="25"/>
  <c r="Y459" i="25"/>
  <c r="G124" i="25"/>
  <c r="F203" i="25"/>
  <c r="F899" i="25" s="1"/>
  <c r="AM664" i="25"/>
  <c r="AM648" i="25"/>
  <c r="AK648" i="25"/>
  <c r="AK664" i="25"/>
  <c r="L430" i="25"/>
  <c r="L431" i="25" s="1"/>
  <c r="H90" i="25"/>
  <c r="G241" i="25"/>
  <c r="L956" i="25"/>
  <c r="L957" i="25" s="1"/>
  <c r="H711" i="25"/>
  <c r="H730" i="25" s="1"/>
  <c r="H705" i="25"/>
  <c r="H724" i="25" s="1"/>
  <c r="H700" i="25"/>
  <c r="H701" i="25"/>
  <c r="H720" i="25" s="1"/>
  <c r="H708" i="25"/>
  <c r="H727" i="25" s="1"/>
  <c r="H702" i="25"/>
  <c r="H721" i="25" s="1"/>
  <c r="H710" i="25"/>
  <c r="H707" i="25"/>
  <c r="H726" i="25" s="1"/>
  <c r="H703" i="25"/>
  <c r="H722" i="25" s="1"/>
  <c r="H704" i="25"/>
  <c r="H723" i="25" s="1"/>
  <c r="H709" i="25"/>
  <c r="H728" i="25" s="1"/>
  <c r="H706" i="25"/>
  <c r="H725" i="25" s="1"/>
  <c r="H712" i="25"/>
  <c r="H731" i="25" s="1"/>
  <c r="AA706" i="25"/>
  <c r="AA725" i="25" s="1"/>
  <c r="AA701" i="25"/>
  <c r="AA720" i="25" s="1"/>
  <c r="AA709" i="25"/>
  <c r="AA728" i="25" s="1"/>
  <c r="AA712" i="25"/>
  <c r="AA731" i="25" s="1"/>
  <c r="AA702" i="25"/>
  <c r="AA721" i="25" s="1"/>
  <c r="AA711" i="25"/>
  <c r="AA730" i="25" s="1"/>
  <c r="AA707" i="25"/>
  <c r="AA726" i="25" s="1"/>
  <c r="AA710" i="25"/>
  <c r="AA704" i="25"/>
  <c r="AA723" i="25" s="1"/>
  <c r="AA705" i="25"/>
  <c r="AA724" i="25" s="1"/>
  <c r="AA703" i="25"/>
  <c r="AA722" i="25" s="1"/>
  <c r="AA700" i="25"/>
  <c r="AA708" i="25"/>
  <c r="AA727" i="25" s="1"/>
  <c r="AR705" i="25"/>
  <c r="AR724" i="25" s="1"/>
  <c r="AR700" i="25"/>
  <c r="AR712" i="25"/>
  <c r="AR731" i="25" s="1"/>
  <c r="AR707" i="25"/>
  <c r="AR726" i="25" s="1"/>
  <c r="AR711" i="25"/>
  <c r="AR730" i="25" s="1"/>
  <c r="AR706" i="25"/>
  <c r="AR725" i="25" s="1"/>
  <c r="AR708" i="25"/>
  <c r="AR727" i="25" s="1"/>
  <c r="AR710" i="25"/>
  <c r="AR703" i="25"/>
  <c r="AR722" i="25" s="1"/>
  <c r="AR701" i="25"/>
  <c r="AR720" i="25" s="1"/>
  <c r="AR704" i="25"/>
  <c r="AR723" i="25" s="1"/>
  <c r="AR709" i="25"/>
  <c r="AR728" i="25" s="1"/>
  <c r="AR702" i="25"/>
  <c r="AR721" i="25" s="1"/>
  <c r="Y709" i="25"/>
  <c r="Y728" i="25" s="1"/>
  <c r="Y704" i="25"/>
  <c r="Y723" i="25" s="1"/>
  <c r="Y702" i="25"/>
  <c r="Y721" i="25" s="1"/>
  <c r="Y703" i="25"/>
  <c r="Y722" i="25" s="1"/>
  <c r="Y708" i="25"/>
  <c r="Y727" i="25" s="1"/>
  <c r="Y701" i="25"/>
  <c r="Y720" i="25" s="1"/>
  <c r="Y707" i="25"/>
  <c r="Y726" i="25" s="1"/>
  <c r="Y711" i="25"/>
  <c r="Y730" i="25" s="1"/>
  <c r="Y712" i="25"/>
  <c r="Y731" i="25" s="1"/>
  <c r="Y705" i="25"/>
  <c r="Y724" i="25" s="1"/>
  <c r="Y700" i="25"/>
  <c r="Y706" i="25"/>
  <c r="Y725" i="25" s="1"/>
  <c r="Y710" i="25"/>
  <c r="D1141" i="25"/>
  <c r="I1141" i="25"/>
  <c r="H1141" i="25"/>
  <c r="F1141" i="25"/>
  <c r="D653" i="25"/>
  <c r="D669" i="25"/>
  <c r="D686" i="25" s="1"/>
  <c r="D1016" i="25" s="1"/>
  <c r="G185" i="25"/>
  <c r="G312" i="25" s="1"/>
  <c r="AO862" i="25"/>
  <c r="AO863" i="25" s="1"/>
  <c r="W469" i="25"/>
  <c r="W470" i="25" s="1"/>
  <c r="W977" i="25"/>
  <c r="W582" i="25"/>
  <c r="W583" i="25" s="1"/>
  <c r="E189" i="25"/>
  <c r="E316" i="25" s="1"/>
  <c r="F111" i="25"/>
  <c r="N582" i="25"/>
  <c r="N977" i="25"/>
  <c r="N583" i="25"/>
  <c r="D305" i="25"/>
  <c r="D191" i="25"/>
  <c r="D318" i="25" s="1"/>
  <c r="Z667" i="25"/>
  <c r="Z684" i="25" s="1"/>
  <c r="Z1014" i="25" s="1"/>
  <c r="Z651" i="25"/>
  <c r="G877" i="25"/>
  <c r="G872" i="25"/>
  <c r="G878" i="25"/>
  <c r="G871" i="25"/>
  <c r="G870" i="25"/>
  <c r="G873" i="25"/>
  <c r="G874" i="25"/>
  <c r="G868" i="25"/>
  <c r="G867" i="25"/>
  <c r="G866" i="25"/>
  <c r="G876" i="25"/>
  <c r="G869" i="25"/>
  <c r="G875" i="25"/>
  <c r="N853" i="25"/>
  <c r="N860" i="25"/>
  <c r="N854" i="25"/>
  <c r="N861" i="25"/>
  <c r="N855" i="25"/>
  <c r="N850" i="25"/>
  <c r="N859" i="25"/>
  <c r="N851" i="25"/>
  <c r="N852" i="25"/>
  <c r="N856" i="25"/>
  <c r="N849" i="25"/>
  <c r="N857" i="25"/>
  <c r="N858" i="25"/>
  <c r="U862" i="25"/>
  <c r="U863" i="25" s="1"/>
  <c r="O879" i="25"/>
  <c r="O880" i="25" s="1"/>
  <c r="AF580" i="25"/>
  <c r="AF988" i="25" s="1"/>
  <c r="AF575" i="25"/>
  <c r="AF983" i="25" s="1"/>
  <c r="AF569" i="25"/>
  <c r="AF574" i="25"/>
  <c r="AF982" i="25" s="1"/>
  <c r="AF579" i="25"/>
  <c r="AF987" i="25" s="1"/>
  <c r="AF571" i="25"/>
  <c r="AF979" i="25" s="1"/>
  <c r="AF576" i="25"/>
  <c r="AF984" i="25" s="1"/>
  <c r="AF581" i="25"/>
  <c r="AF989" i="25" s="1"/>
  <c r="AF572" i="25"/>
  <c r="AF980" i="25" s="1"/>
  <c r="AF578" i="25"/>
  <c r="AF986" i="25" s="1"/>
  <c r="AF570" i="25"/>
  <c r="AF978" i="25" s="1"/>
  <c r="AF577" i="25"/>
  <c r="AF985" i="25" s="1"/>
  <c r="AF573" i="25"/>
  <c r="AF981" i="25" s="1"/>
  <c r="V543" i="25"/>
  <c r="V561" i="25" s="1"/>
  <c r="V538" i="25"/>
  <c r="V556" i="25" s="1"/>
  <c r="V541" i="25"/>
  <c r="V559" i="25" s="1"/>
  <c r="V535" i="25"/>
  <c r="V553" i="25" s="1"/>
  <c r="V542" i="25"/>
  <c r="V560" i="25" s="1"/>
  <c r="V545" i="25"/>
  <c r="V563" i="25" s="1"/>
  <c r="V537" i="25"/>
  <c r="V555" i="25" s="1"/>
  <c r="V539" i="25"/>
  <c r="V557" i="25" s="1"/>
  <c r="V534" i="25"/>
  <c r="V540" i="25"/>
  <c r="V558" i="25" s="1"/>
  <c r="V536" i="25"/>
  <c r="V554" i="25" s="1"/>
  <c r="V546" i="25"/>
  <c r="V564" i="25" s="1"/>
  <c r="V544" i="25"/>
  <c r="V562" i="25" s="1"/>
  <c r="W862" i="25"/>
  <c r="W863" i="25" s="1"/>
  <c r="O977" i="25"/>
  <c r="AG498" i="25"/>
  <c r="AG500" i="25"/>
  <c r="AG499" i="25"/>
  <c r="G975" i="25"/>
  <c r="AE992" i="25"/>
  <c r="AC544" i="25"/>
  <c r="AC562" i="25" s="1"/>
  <c r="AC539" i="25"/>
  <c r="AC557" i="25" s="1"/>
  <c r="AC538" i="25"/>
  <c r="AC556" i="25" s="1"/>
  <c r="AC545" i="25"/>
  <c r="AC563" i="25" s="1"/>
  <c r="AC536" i="25"/>
  <c r="AC554" i="25" s="1"/>
  <c r="AC541" i="25"/>
  <c r="AC559" i="25" s="1"/>
  <c r="AC546" i="25"/>
  <c r="AC564" i="25" s="1"/>
  <c r="AC543" i="25"/>
  <c r="AC561" i="25" s="1"/>
  <c r="AC534" i="25"/>
  <c r="AC535" i="25"/>
  <c r="AC553" i="25" s="1"/>
  <c r="AC537" i="25"/>
  <c r="AC555" i="25" s="1"/>
  <c r="AC540" i="25"/>
  <c r="AC558" i="25" s="1"/>
  <c r="AC542" i="25"/>
  <c r="AC560" i="25" s="1"/>
  <c r="N384" i="25"/>
  <c r="N391" i="25"/>
  <c r="N386" i="25"/>
  <c r="N385" i="25"/>
  <c r="N383" i="25"/>
  <c r="N392" i="25"/>
  <c r="N389" i="25"/>
  <c r="N395" i="25"/>
  <c r="N394" i="25"/>
  <c r="N387" i="25"/>
  <c r="N393" i="25"/>
  <c r="N390" i="25"/>
  <c r="N388" i="25"/>
  <c r="AG743" i="25"/>
  <c r="AG748" i="25"/>
  <c r="AG740" i="25"/>
  <c r="AG749" i="25"/>
  <c r="AG744" i="25"/>
  <c r="AG739" i="25"/>
  <c r="AG750" i="25"/>
  <c r="AG742" i="25"/>
  <c r="AG745" i="25"/>
  <c r="AG738" i="25"/>
  <c r="AG741" i="25"/>
  <c r="AG746" i="25"/>
  <c r="AG747" i="25"/>
  <c r="Y791" i="25"/>
  <c r="Y798" i="25"/>
  <c r="Y797" i="25"/>
  <c r="Y800" i="25"/>
  <c r="Y795" i="25"/>
  <c r="Y794" i="25"/>
  <c r="Y801" i="25"/>
  <c r="Y790" i="25"/>
  <c r="Y792" i="25"/>
  <c r="Y799" i="25"/>
  <c r="Y796" i="25"/>
  <c r="Y793" i="25"/>
  <c r="Y789" i="25"/>
  <c r="X740" i="25"/>
  <c r="X741" i="25"/>
  <c r="X738" i="25"/>
  <c r="X750" i="25"/>
  <c r="X745" i="25"/>
  <c r="X742" i="25"/>
  <c r="X747" i="25"/>
  <c r="X748" i="25"/>
  <c r="X744" i="25"/>
  <c r="X739" i="25"/>
  <c r="X743" i="25"/>
  <c r="X749" i="25"/>
  <c r="X746" i="25"/>
  <c r="W801" i="25"/>
  <c r="W789" i="25"/>
  <c r="W796" i="25"/>
  <c r="W792" i="25"/>
  <c r="W798" i="25"/>
  <c r="W790" i="25"/>
  <c r="W799" i="25"/>
  <c r="W791" i="25"/>
  <c r="W793" i="25"/>
  <c r="W795" i="25"/>
  <c r="W800" i="25"/>
  <c r="W797" i="25"/>
  <c r="W794" i="25"/>
  <c r="V763" i="25"/>
  <c r="V757" i="25"/>
  <c r="V755" i="25"/>
  <c r="V764" i="25"/>
  <c r="V756" i="25"/>
  <c r="V766" i="25"/>
  <c r="V767" i="25"/>
  <c r="V760" i="25"/>
  <c r="V758" i="25"/>
  <c r="V759" i="25"/>
  <c r="V761" i="25"/>
  <c r="V765" i="25"/>
  <c r="V762" i="25"/>
  <c r="E757" i="25"/>
  <c r="E764" i="25"/>
  <c r="E762" i="25"/>
  <c r="E761" i="25"/>
  <c r="E756" i="25"/>
  <c r="E763" i="25"/>
  <c r="E767" i="25"/>
  <c r="E758" i="25"/>
  <c r="E766" i="25"/>
  <c r="E760" i="25"/>
  <c r="E755" i="25"/>
  <c r="E765" i="25"/>
  <c r="E759" i="25"/>
  <c r="AJ740" i="25"/>
  <c r="AJ749" i="25"/>
  <c r="AJ746" i="25"/>
  <c r="AJ747" i="25"/>
  <c r="AJ742" i="25"/>
  <c r="AJ744" i="25"/>
  <c r="AJ738" i="25"/>
  <c r="AJ750" i="25"/>
  <c r="AJ745" i="25"/>
  <c r="AJ739" i="25"/>
  <c r="AJ743" i="25"/>
  <c r="AJ741" i="25"/>
  <c r="AJ748" i="25"/>
  <c r="S797" i="25"/>
  <c r="S792" i="25"/>
  <c r="S801" i="25"/>
  <c r="S790" i="25"/>
  <c r="S796" i="25"/>
  <c r="S793" i="25"/>
  <c r="S799" i="25"/>
  <c r="S800" i="25"/>
  <c r="S791" i="25"/>
  <c r="S795" i="25"/>
  <c r="S794" i="25"/>
  <c r="S798" i="25"/>
  <c r="S789" i="25"/>
  <c r="AL742" i="25"/>
  <c r="AL748" i="25"/>
  <c r="AL745" i="25"/>
  <c r="AL750" i="25"/>
  <c r="AL749" i="25"/>
  <c r="AL743" i="25"/>
  <c r="AL740" i="25"/>
  <c r="AL746" i="25"/>
  <c r="AL744" i="25"/>
  <c r="AL739" i="25"/>
  <c r="AL741" i="25"/>
  <c r="AL738" i="25"/>
  <c r="AL747" i="25"/>
  <c r="AR813" i="25"/>
  <c r="AR811" i="25"/>
  <c r="AR818" i="25"/>
  <c r="AR810" i="25"/>
  <c r="AR817" i="25"/>
  <c r="AR806" i="25"/>
  <c r="AR815" i="25"/>
  <c r="AR808" i="25"/>
  <c r="AR809" i="25"/>
  <c r="AR812" i="25"/>
  <c r="AR807" i="25"/>
  <c r="AR816" i="25"/>
  <c r="AR814" i="25"/>
  <c r="AE741" i="25"/>
  <c r="AE749" i="25"/>
  <c r="AE746" i="25"/>
  <c r="AE745" i="25"/>
  <c r="AE739" i="25"/>
  <c r="AE744" i="25"/>
  <c r="AE738" i="25"/>
  <c r="AE750" i="25"/>
  <c r="AE748" i="25"/>
  <c r="AE743" i="25"/>
  <c r="AE742" i="25"/>
  <c r="AE747" i="25"/>
  <c r="AE740" i="25"/>
  <c r="S818" i="25"/>
  <c r="S806" i="25"/>
  <c r="S810" i="25"/>
  <c r="S817" i="25"/>
  <c r="S811" i="25"/>
  <c r="S813" i="25"/>
  <c r="S807" i="25"/>
  <c r="S814" i="25"/>
  <c r="S809" i="25"/>
  <c r="S815" i="25"/>
  <c r="S808" i="25"/>
  <c r="S816" i="25"/>
  <c r="S812" i="25"/>
  <c r="O749" i="25"/>
  <c r="O746" i="25"/>
  <c r="O743" i="25"/>
  <c r="O741" i="25"/>
  <c r="O750" i="25"/>
  <c r="O744" i="25"/>
  <c r="O745" i="25"/>
  <c r="O740" i="25"/>
  <c r="O742" i="25"/>
  <c r="O739" i="25"/>
  <c r="O738" i="25"/>
  <c r="O748" i="25"/>
  <c r="O747" i="25"/>
  <c r="AM793" i="25"/>
  <c r="AM800" i="25"/>
  <c r="AM797" i="25"/>
  <c r="AM801" i="25"/>
  <c r="AM790" i="25"/>
  <c r="AM798" i="25"/>
  <c r="AM799" i="25"/>
  <c r="AM789" i="25"/>
  <c r="AM796" i="25"/>
  <c r="AM795" i="25"/>
  <c r="AM794" i="25"/>
  <c r="AM792" i="25"/>
  <c r="AM791" i="25"/>
  <c r="AR792" i="25"/>
  <c r="AR799" i="25"/>
  <c r="AR795" i="25"/>
  <c r="AR789" i="25"/>
  <c r="AR800" i="25"/>
  <c r="AR796" i="25"/>
  <c r="AR793" i="25"/>
  <c r="AR790" i="25"/>
  <c r="AR801" i="25"/>
  <c r="AR797" i="25"/>
  <c r="AR794" i="25"/>
  <c r="AR791" i="25"/>
  <c r="AR798" i="25"/>
  <c r="T635" i="25"/>
  <c r="T1002" i="25" s="1"/>
  <c r="T630" i="25"/>
  <c r="T997" i="25" s="1"/>
  <c r="T628" i="25"/>
  <c r="T995" i="25" s="1"/>
  <c r="T634" i="25"/>
  <c r="T1001" i="25" s="1"/>
  <c r="T639" i="25"/>
  <c r="T1006" i="25" s="1"/>
  <c r="T631" i="25"/>
  <c r="T998" i="25" s="1"/>
  <c r="T636" i="25"/>
  <c r="T1003" i="25" s="1"/>
  <c r="T992" i="25"/>
  <c r="T629" i="25"/>
  <c r="T996" i="25" s="1"/>
  <c r="T627" i="25"/>
  <c r="T637" i="25"/>
  <c r="T1004" i="25" s="1"/>
  <c r="T638" i="25"/>
  <c r="T1005" i="25" s="1"/>
  <c r="T632" i="25"/>
  <c r="T999" i="25" s="1"/>
  <c r="T633" i="25"/>
  <c r="T1000" i="25" s="1"/>
  <c r="N629" i="25"/>
  <c r="N996" i="25" s="1"/>
  <c r="N636" i="25"/>
  <c r="N1003" i="25" s="1"/>
  <c r="N632" i="25"/>
  <c r="N999" i="25" s="1"/>
  <c r="N635" i="25"/>
  <c r="N1002" i="25" s="1"/>
  <c r="N627" i="25"/>
  <c r="N630" i="25"/>
  <c r="N997" i="25" s="1"/>
  <c r="N638" i="25"/>
  <c r="N1005" i="25" s="1"/>
  <c r="N631" i="25"/>
  <c r="N998" i="25" s="1"/>
  <c r="N634" i="25"/>
  <c r="N1001" i="25" s="1"/>
  <c r="N639" i="25"/>
  <c r="N1006" i="25" s="1"/>
  <c r="N637" i="25"/>
  <c r="N1004" i="25" s="1"/>
  <c r="N628" i="25"/>
  <c r="N995" i="25" s="1"/>
  <c r="N633" i="25"/>
  <c r="N1000" i="25" s="1"/>
  <c r="AO638" i="25"/>
  <c r="AO1005" i="25" s="1"/>
  <c r="AO633" i="25"/>
  <c r="AO1000" i="25" s="1"/>
  <c r="AO631" i="25"/>
  <c r="AO998" i="25" s="1"/>
  <c r="AO628" i="25"/>
  <c r="AO995" i="25" s="1"/>
  <c r="AO636" i="25"/>
  <c r="AO1003" i="25" s="1"/>
  <c r="AO634" i="25"/>
  <c r="AO1001" i="25" s="1"/>
  <c r="AO630" i="25"/>
  <c r="AO997" i="25" s="1"/>
  <c r="AO639" i="25"/>
  <c r="AO1006" i="25" s="1"/>
  <c r="AO637" i="25"/>
  <c r="AO1004" i="25" s="1"/>
  <c r="AO627" i="25"/>
  <c r="AO635" i="25"/>
  <c r="AO1002" i="25" s="1"/>
  <c r="AO632" i="25"/>
  <c r="AO999" i="25" s="1"/>
  <c r="AO629" i="25"/>
  <c r="AO996" i="25" s="1"/>
  <c r="AI387" i="25"/>
  <c r="AI394" i="25"/>
  <c r="AI384" i="25"/>
  <c r="AI391" i="25"/>
  <c r="AI383" i="25"/>
  <c r="AI389" i="25"/>
  <c r="AI388" i="25"/>
  <c r="AI390" i="25"/>
  <c r="AI393" i="25"/>
  <c r="AI395" i="25"/>
  <c r="AI392" i="25"/>
  <c r="AI385" i="25"/>
  <c r="AI386" i="25"/>
  <c r="AJ394" i="25"/>
  <c r="AJ389" i="25"/>
  <c r="AJ387" i="25"/>
  <c r="AJ388" i="25"/>
  <c r="AJ384" i="25"/>
  <c r="AJ383" i="25"/>
  <c r="AJ386" i="25"/>
  <c r="AJ385" i="25"/>
  <c r="AJ390" i="25"/>
  <c r="AJ393" i="25"/>
  <c r="AJ395" i="25"/>
  <c r="AJ392" i="25"/>
  <c r="AJ391" i="25"/>
  <c r="AN386" i="25"/>
  <c r="AN393" i="25"/>
  <c r="AN389" i="25"/>
  <c r="AN383" i="25"/>
  <c r="AN390" i="25"/>
  <c r="AN392" i="25"/>
  <c r="AN391" i="25"/>
  <c r="AN395" i="25"/>
  <c r="AN394" i="25"/>
  <c r="AN385" i="25"/>
  <c r="AN388" i="25"/>
  <c r="AN387" i="25"/>
  <c r="AN384" i="25"/>
  <c r="Q393" i="25"/>
  <c r="Q388" i="25"/>
  <c r="Q392" i="25"/>
  <c r="Q383" i="25"/>
  <c r="Q387" i="25"/>
  <c r="Q386" i="25"/>
  <c r="Q385" i="25"/>
  <c r="Q384" i="25"/>
  <c r="Q390" i="25"/>
  <c r="Q389" i="25"/>
  <c r="Q395" i="25"/>
  <c r="Q391" i="25"/>
  <c r="Q394" i="25"/>
  <c r="F648" i="25"/>
  <c r="F664" i="25"/>
  <c r="F187" i="25"/>
  <c r="F314" i="25" s="1"/>
  <c r="G109" i="25"/>
  <c r="E648" i="25"/>
  <c r="E664" i="25"/>
  <c r="N459" i="25"/>
  <c r="N461" i="25"/>
  <c r="N462" i="25"/>
  <c r="N460" i="25"/>
  <c r="N463" i="25"/>
  <c r="N458" i="25"/>
  <c r="AK479" i="25"/>
  <c r="AK480" i="25"/>
  <c r="AA459" i="25"/>
  <c r="AA463" i="25"/>
  <c r="AA458" i="25"/>
  <c r="AA460" i="25"/>
  <c r="AA461" i="25"/>
  <c r="AA462" i="25"/>
  <c r="AG480" i="25"/>
  <c r="AG479" i="25"/>
  <c r="S480" i="25"/>
  <c r="S479" i="25"/>
  <c r="Q461" i="25"/>
  <c r="Q459" i="25"/>
  <c r="Q460" i="25"/>
  <c r="Q463" i="25"/>
  <c r="Q458" i="25"/>
  <c r="Q462" i="25"/>
  <c r="H525" i="25"/>
  <c r="H972" i="25" s="1"/>
  <c r="H513" i="25"/>
  <c r="H520" i="25"/>
  <c r="H967" i="25" s="1"/>
  <c r="H518" i="25"/>
  <c r="H965" i="25" s="1"/>
  <c r="H519" i="25"/>
  <c r="H966" i="25" s="1"/>
  <c r="H523" i="25"/>
  <c r="H970" i="25" s="1"/>
  <c r="H517" i="25"/>
  <c r="H964" i="25" s="1"/>
  <c r="H521" i="25"/>
  <c r="H968" i="25" s="1"/>
  <c r="H516" i="25"/>
  <c r="H963" i="25" s="1"/>
  <c r="H522" i="25"/>
  <c r="H969" i="25" s="1"/>
  <c r="H524" i="25"/>
  <c r="H971" i="25" s="1"/>
  <c r="H515" i="25"/>
  <c r="H962" i="25" s="1"/>
  <c r="H514" i="25"/>
  <c r="H961" i="25" s="1"/>
  <c r="AK461" i="25"/>
  <c r="AK462" i="25"/>
  <c r="AK460" i="25"/>
  <c r="AK463" i="25"/>
  <c r="AK459" i="25"/>
  <c r="AK458" i="25"/>
  <c r="AE664" i="25"/>
  <c r="AE648" i="25"/>
  <c r="E819" i="25"/>
  <c r="E820" i="25" s="1"/>
  <c r="T413" i="25"/>
  <c r="T414" i="25" s="1"/>
  <c r="AI702" i="25"/>
  <c r="AI721" i="25" s="1"/>
  <c r="AI710" i="25"/>
  <c r="AI700" i="25"/>
  <c r="AI707" i="25"/>
  <c r="AI726" i="25" s="1"/>
  <c r="AI701" i="25"/>
  <c r="AI720" i="25" s="1"/>
  <c r="AI706" i="25"/>
  <c r="AI725" i="25" s="1"/>
  <c r="AI703" i="25"/>
  <c r="AI722" i="25" s="1"/>
  <c r="AI708" i="25"/>
  <c r="AI727" i="25" s="1"/>
  <c r="AI704" i="25"/>
  <c r="AI723" i="25" s="1"/>
  <c r="AI705" i="25"/>
  <c r="AI724" i="25" s="1"/>
  <c r="AI711" i="25"/>
  <c r="AI730" i="25" s="1"/>
  <c r="AI709" i="25"/>
  <c r="AI728" i="25" s="1"/>
  <c r="AI712" i="25"/>
  <c r="AI731" i="25" s="1"/>
  <c r="G712" i="25"/>
  <c r="G731" i="25" s="1"/>
  <c r="G711" i="25"/>
  <c r="G730" i="25" s="1"/>
  <c r="G705" i="25"/>
  <c r="G724" i="25" s="1"/>
  <c r="G701" i="25"/>
  <c r="G720" i="25" s="1"/>
  <c r="G702" i="25"/>
  <c r="G721" i="25" s="1"/>
  <c r="G700" i="25"/>
  <c r="G704" i="25"/>
  <c r="G723" i="25" s="1"/>
  <c r="G709" i="25"/>
  <c r="G728" i="25" s="1"/>
  <c r="G707" i="25"/>
  <c r="G726" i="25" s="1"/>
  <c r="G703" i="25"/>
  <c r="G722" i="25" s="1"/>
  <c r="G710" i="25"/>
  <c r="G708" i="25"/>
  <c r="G727" i="25" s="1"/>
  <c r="G706" i="25"/>
  <c r="G725" i="25" s="1"/>
  <c r="O706" i="25"/>
  <c r="O725" i="25" s="1"/>
  <c r="O701" i="25"/>
  <c r="O720" i="25" s="1"/>
  <c r="O704" i="25"/>
  <c r="O723" i="25" s="1"/>
  <c r="O710" i="25"/>
  <c r="O705" i="25"/>
  <c r="O724" i="25" s="1"/>
  <c r="O709" i="25"/>
  <c r="O728" i="25" s="1"/>
  <c r="O712" i="25"/>
  <c r="O731" i="25" s="1"/>
  <c r="O707" i="25"/>
  <c r="O726" i="25" s="1"/>
  <c r="O708" i="25"/>
  <c r="O727" i="25" s="1"/>
  <c r="O702" i="25"/>
  <c r="O721" i="25" s="1"/>
  <c r="O711" i="25"/>
  <c r="O730" i="25" s="1"/>
  <c r="O703" i="25"/>
  <c r="O722" i="25" s="1"/>
  <c r="O700" i="25"/>
  <c r="X711" i="25"/>
  <c r="X730" i="25" s="1"/>
  <c r="X709" i="25"/>
  <c r="X728" i="25" s="1"/>
  <c r="X704" i="25"/>
  <c r="X723" i="25" s="1"/>
  <c r="X702" i="25"/>
  <c r="X721" i="25" s="1"/>
  <c r="X712" i="25"/>
  <c r="X731" i="25" s="1"/>
  <c r="X705" i="25"/>
  <c r="X724" i="25" s="1"/>
  <c r="X710" i="25"/>
  <c r="X703" i="25"/>
  <c r="X722" i="25" s="1"/>
  <c r="X701" i="25"/>
  <c r="X720" i="25" s="1"/>
  <c r="X707" i="25"/>
  <c r="X726" i="25" s="1"/>
  <c r="X706" i="25"/>
  <c r="X725" i="25" s="1"/>
  <c r="X700" i="25"/>
  <c r="X708" i="25"/>
  <c r="X727" i="25" s="1"/>
  <c r="AQ712" i="25"/>
  <c r="AQ731" i="25" s="1"/>
  <c r="AQ705" i="25"/>
  <c r="AQ724" i="25" s="1"/>
  <c r="AQ704" i="25"/>
  <c r="AQ723" i="25" s="1"/>
  <c r="AQ702" i="25"/>
  <c r="AQ721" i="25" s="1"/>
  <c r="AQ707" i="25"/>
  <c r="AQ726" i="25" s="1"/>
  <c r="AQ711" i="25"/>
  <c r="AQ730" i="25" s="1"/>
  <c r="AQ701" i="25"/>
  <c r="AQ720" i="25" s="1"/>
  <c r="AQ708" i="25"/>
  <c r="AQ727" i="25" s="1"/>
  <c r="AQ703" i="25"/>
  <c r="AQ722" i="25" s="1"/>
  <c r="AQ710" i="25"/>
  <c r="AQ709" i="25"/>
  <c r="AQ728" i="25" s="1"/>
  <c r="AQ700" i="25"/>
  <c r="AQ706" i="25"/>
  <c r="AQ725" i="25" s="1"/>
  <c r="AK704" i="25"/>
  <c r="AK723" i="25" s="1"/>
  <c r="AK709" i="25"/>
  <c r="AK728" i="25" s="1"/>
  <c r="AK708" i="25"/>
  <c r="AK727" i="25" s="1"/>
  <c r="AK700" i="25"/>
  <c r="AK706" i="25"/>
  <c r="AK725" i="25" s="1"/>
  <c r="AK702" i="25"/>
  <c r="AK721" i="25" s="1"/>
  <c r="AK711" i="25"/>
  <c r="AK730" i="25" s="1"/>
  <c r="AK710" i="25"/>
  <c r="AK703" i="25"/>
  <c r="AK722" i="25" s="1"/>
  <c r="AK701" i="25"/>
  <c r="AK720" i="25" s="1"/>
  <c r="AK707" i="25"/>
  <c r="AK726" i="25" s="1"/>
  <c r="AK712" i="25"/>
  <c r="AK731" i="25" s="1"/>
  <c r="AK705" i="25"/>
  <c r="AK724" i="25" s="1"/>
  <c r="O622" i="25"/>
  <c r="O602" i="25"/>
  <c r="AJ711" i="25"/>
  <c r="AJ730" i="25" s="1"/>
  <c r="AJ710" i="25"/>
  <c r="AJ704" i="25"/>
  <c r="AJ723" i="25" s="1"/>
  <c r="AJ707" i="25"/>
  <c r="AJ726" i="25" s="1"/>
  <c r="AJ701" i="25"/>
  <c r="AJ720" i="25" s="1"/>
  <c r="AJ708" i="25"/>
  <c r="AJ727" i="25" s="1"/>
  <c r="AJ703" i="25"/>
  <c r="AJ722" i="25" s="1"/>
  <c r="AJ702" i="25"/>
  <c r="AJ721" i="25" s="1"/>
  <c r="AJ700" i="25"/>
  <c r="AJ705" i="25"/>
  <c r="AJ724" i="25" s="1"/>
  <c r="AJ706" i="25"/>
  <c r="AJ725" i="25" s="1"/>
  <c r="AJ709" i="25"/>
  <c r="AJ728" i="25" s="1"/>
  <c r="AJ712" i="25"/>
  <c r="AJ731" i="25" s="1"/>
  <c r="I123" i="25"/>
  <c r="H202" i="25"/>
  <c r="H898" i="25" s="1"/>
  <c r="AC719" i="25"/>
  <c r="AC1040" i="25"/>
  <c r="AC729" i="25"/>
  <c r="AP469" i="25"/>
  <c r="AP470" i="25" s="1"/>
  <c r="F100" i="25"/>
  <c r="E178" i="25"/>
  <c r="E114" i="25"/>
  <c r="E956" i="25"/>
  <c r="E957" i="25" s="1"/>
  <c r="T492" i="25"/>
  <c r="T493" i="25" s="1"/>
  <c r="T580" i="25"/>
  <c r="T988" i="25" s="1"/>
  <c r="T575" i="25"/>
  <c r="T983" i="25" s="1"/>
  <c r="T576" i="25"/>
  <c r="T984" i="25" s="1"/>
  <c r="T570" i="25"/>
  <c r="T978" i="25" s="1"/>
  <c r="T577" i="25"/>
  <c r="T985" i="25" s="1"/>
  <c r="T581" i="25"/>
  <c r="T989" i="25" s="1"/>
  <c r="T573" i="25"/>
  <c r="T981" i="25" s="1"/>
  <c r="T578" i="25"/>
  <c r="T986" i="25" s="1"/>
  <c r="T574" i="25"/>
  <c r="T982" i="25" s="1"/>
  <c r="T569" i="25"/>
  <c r="T572" i="25"/>
  <c r="T980" i="25" s="1"/>
  <c r="T571" i="25"/>
  <c r="T979" i="25" s="1"/>
  <c r="T579" i="25"/>
  <c r="T987" i="25" s="1"/>
  <c r="J543" i="25"/>
  <c r="J561" i="25" s="1"/>
  <c r="J538" i="25"/>
  <c r="J556" i="25" s="1"/>
  <c r="J536" i="25"/>
  <c r="J554" i="25" s="1"/>
  <c r="J539" i="25"/>
  <c r="J557" i="25" s="1"/>
  <c r="J544" i="25"/>
  <c r="J562" i="25" s="1"/>
  <c r="J541" i="25"/>
  <c r="J559" i="25" s="1"/>
  <c r="J546" i="25"/>
  <c r="J564" i="25" s="1"/>
  <c r="J545" i="25"/>
  <c r="J563" i="25" s="1"/>
  <c r="J537" i="25"/>
  <c r="J555" i="25" s="1"/>
  <c r="J535" i="25"/>
  <c r="J553" i="25" s="1"/>
  <c r="J540" i="25"/>
  <c r="J558" i="25" s="1"/>
  <c r="J542" i="25"/>
  <c r="J560" i="25" s="1"/>
  <c r="J534" i="25"/>
  <c r="L879" i="25"/>
  <c r="L880" i="25" s="1"/>
  <c r="AJ545" i="25"/>
  <c r="AJ563" i="25" s="1"/>
  <c r="AJ540" i="25"/>
  <c r="AJ558" i="25" s="1"/>
  <c r="AJ541" i="25"/>
  <c r="AJ559" i="25" s="1"/>
  <c r="AJ535" i="25"/>
  <c r="AJ553" i="25" s="1"/>
  <c r="AJ542" i="25"/>
  <c r="AJ560" i="25" s="1"/>
  <c r="AJ543" i="25"/>
  <c r="AJ561" i="25" s="1"/>
  <c r="AJ537" i="25"/>
  <c r="AJ555" i="25" s="1"/>
  <c r="AJ546" i="25"/>
  <c r="AJ564" i="25" s="1"/>
  <c r="AJ544" i="25"/>
  <c r="AJ562" i="25" s="1"/>
  <c r="AJ538" i="25"/>
  <c r="AJ556" i="25" s="1"/>
  <c r="AJ534" i="25"/>
  <c r="AJ539" i="25"/>
  <c r="AJ557" i="25" s="1"/>
  <c r="AJ536" i="25"/>
  <c r="AJ554" i="25" s="1"/>
  <c r="AR941" i="25"/>
  <c r="T975" i="25"/>
  <c r="F811" i="25"/>
  <c r="F810" i="25"/>
  <c r="F817" i="25"/>
  <c r="F806" i="25"/>
  <c r="F816" i="25"/>
  <c r="F818" i="25"/>
  <c r="F814" i="25"/>
  <c r="F812" i="25"/>
  <c r="F808" i="25"/>
  <c r="F809" i="25"/>
  <c r="F815" i="25"/>
  <c r="F807" i="25"/>
  <c r="F813" i="25"/>
  <c r="U761" i="25"/>
  <c r="U756" i="25"/>
  <c r="U767" i="25"/>
  <c r="U759" i="25"/>
  <c r="U764" i="25"/>
  <c r="U765" i="25"/>
  <c r="U762" i="25"/>
  <c r="U755" i="25"/>
  <c r="U766" i="25"/>
  <c r="U757" i="25"/>
  <c r="U763" i="25"/>
  <c r="U760" i="25"/>
  <c r="U758" i="25"/>
  <c r="T813" i="25"/>
  <c r="T817" i="25"/>
  <c r="T809" i="25"/>
  <c r="T808" i="25"/>
  <c r="T814" i="25"/>
  <c r="T807" i="25"/>
  <c r="T815" i="25"/>
  <c r="T811" i="25"/>
  <c r="T816" i="25"/>
  <c r="T806" i="25"/>
  <c r="T810" i="25"/>
  <c r="T812" i="25"/>
  <c r="T818" i="25"/>
  <c r="D744" i="25"/>
  <c r="D745" i="25"/>
  <c r="D742" i="25"/>
  <c r="D747" i="25"/>
  <c r="D748" i="25"/>
  <c r="D743" i="25"/>
  <c r="D746" i="25"/>
  <c r="D750" i="25"/>
  <c r="D740" i="25"/>
  <c r="D749" i="25"/>
  <c r="D741" i="25"/>
  <c r="D738" i="25"/>
  <c r="D739" i="25"/>
  <c r="AR766" i="25"/>
  <c r="AR761" i="25"/>
  <c r="AR764" i="25"/>
  <c r="AR758" i="25"/>
  <c r="AR767" i="25"/>
  <c r="AR763" i="25"/>
  <c r="AR760" i="25"/>
  <c r="AR757" i="25"/>
  <c r="AR765" i="25"/>
  <c r="AR756" i="25"/>
  <c r="AR759" i="25"/>
  <c r="AR755" i="25"/>
  <c r="AR762" i="25"/>
  <c r="W763" i="25"/>
  <c r="W758" i="25"/>
  <c r="W761" i="25"/>
  <c r="W764" i="25"/>
  <c r="W756" i="25"/>
  <c r="W767" i="25"/>
  <c r="W766" i="25"/>
  <c r="W765" i="25"/>
  <c r="W757" i="25"/>
  <c r="W755" i="25"/>
  <c r="W762" i="25"/>
  <c r="W759" i="25"/>
  <c r="W760" i="25"/>
  <c r="I761" i="25"/>
  <c r="I756" i="25"/>
  <c r="I764" i="25"/>
  <c r="I758" i="25"/>
  <c r="I755" i="25"/>
  <c r="I766" i="25"/>
  <c r="I763" i="25"/>
  <c r="I767" i="25"/>
  <c r="I765" i="25"/>
  <c r="I762" i="25"/>
  <c r="I759" i="25"/>
  <c r="I760" i="25"/>
  <c r="I757" i="25"/>
  <c r="H1142" i="25"/>
  <c r="I1142" i="25"/>
  <c r="D1142" i="25"/>
  <c r="F1142" i="25"/>
  <c r="AJ796" i="25"/>
  <c r="AJ791" i="25"/>
  <c r="AJ793" i="25"/>
  <c r="AJ800" i="25"/>
  <c r="AJ797" i="25"/>
  <c r="AJ794" i="25"/>
  <c r="AJ801" i="25"/>
  <c r="AJ799" i="25"/>
  <c r="AJ792" i="25"/>
  <c r="AJ789" i="25"/>
  <c r="AJ798" i="25"/>
  <c r="AJ795" i="25"/>
  <c r="AJ790" i="25"/>
  <c r="K763" i="25"/>
  <c r="K758" i="25"/>
  <c r="K760" i="25"/>
  <c r="K759" i="25"/>
  <c r="K765" i="25"/>
  <c r="K762" i="25"/>
  <c r="K756" i="25"/>
  <c r="K761" i="25"/>
  <c r="K767" i="25"/>
  <c r="K766" i="25"/>
  <c r="K764" i="25"/>
  <c r="K757" i="25"/>
  <c r="K755" i="25"/>
  <c r="AR748" i="25"/>
  <c r="AR749" i="25"/>
  <c r="AR738" i="25"/>
  <c r="AR747" i="25"/>
  <c r="AR741" i="25"/>
  <c r="AR743" i="25"/>
  <c r="AR750" i="25"/>
  <c r="AR742" i="25"/>
  <c r="AR740" i="25"/>
  <c r="AR739" i="25"/>
  <c r="AR744" i="25"/>
  <c r="AR746" i="25"/>
  <c r="AR745" i="25"/>
  <c r="AH815" i="25"/>
  <c r="AH809" i="25"/>
  <c r="AH816" i="25"/>
  <c r="AH810" i="25"/>
  <c r="AH811" i="25"/>
  <c r="AH806" i="25"/>
  <c r="AH814" i="25"/>
  <c r="AH808" i="25"/>
  <c r="AH818" i="25"/>
  <c r="AH813" i="25"/>
  <c r="AH812" i="25"/>
  <c r="AH817" i="25"/>
  <c r="AH807" i="25"/>
  <c r="AA749" i="25"/>
  <c r="AA747" i="25"/>
  <c r="AA739" i="25"/>
  <c r="AA748" i="25"/>
  <c r="AA743" i="25"/>
  <c r="AA738" i="25"/>
  <c r="AA746" i="25"/>
  <c r="AA742" i="25"/>
  <c r="AA740" i="25"/>
  <c r="AA750" i="25"/>
  <c r="AA745" i="25"/>
  <c r="AA741" i="25"/>
  <c r="AA744" i="25"/>
  <c r="N807" i="25"/>
  <c r="N813" i="25"/>
  <c r="N817" i="25"/>
  <c r="N812" i="25"/>
  <c r="N815" i="25"/>
  <c r="N809" i="25"/>
  <c r="N808" i="25"/>
  <c r="N814" i="25"/>
  <c r="N818" i="25"/>
  <c r="N810" i="25"/>
  <c r="N811" i="25"/>
  <c r="N816" i="25"/>
  <c r="N806" i="25"/>
  <c r="L783" i="25"/>
  <c r="L778" i="25"/>
  <c r="L777" i="25"/>
  <c r="L780" i="25"/>
  <c r="L772" i="25"/>
  <c r="L784" i="25"/>
  <c r="L782" i="25"/>
  <c r="L774" i="25"/>
  <c r="L776" i="25"/>
  <c r="L773" i="25"/>
  <c r="L781" i="25"/>
  <c r="L775" i="25"/>
  <c r="L779" i="25"/>
  <c r="K977" i="25"/>
  <c r="K582" i="25"/>
  <c r="K583" i="25" s="1"/>
  <c r="O294" i="25"/>
  <c r="G797" i="25"/>
  <c r="G792" i="25"/>
  <c r="G795" i="25"/>
  <c r="G789" i="25"/>
  <c r="G798" i="25"/>
  <c r="G790" i="25"/>
  <c r="G801" i="25"/>
  <c r="G799" i="25"/>
  <c r="G791" i="25"/>
  <c r="G800" i="25"/>
  <c r="G794" i="25"/>
  <c r="G796" i="25"/>
  <c r="G793" i="25"/>
  <c r="AE589" i="25"/>
  <c r="AK294" i="25"/>
  <c r="Z589" i="25"/>
  <c r="AJ639" i="25"/>
  <c r="AJ1006" i="25" s="1"/>
  <c r="AJ627" i="25"/>
  <c r="AJ634" i="25"/>
  <c r="AJ1001" i="25" s="1"/>
  <c r="AJ635" i="25"/>
  <c r="AJ1002" i="25" s="1"/>
  <c r="AJ629" i="25"/>
  <c r="AJ996" i="25" s="1"/>
  <c r="AJ636" i="25"/>
  <c r="AJ1003" i="25" s="1"/>
  <c r="AJ637" i="25"/>
  <c r="AJ1004" i="25" s="1"/>
  <c r="AJ631" i="25"/>
  <c r="AJ998" i="25" s="1"/>
  <c r="AJ638" i="25"/>
  <c r="AJ1005" i="25" s="1"/>
  <c r="AJ633" i="25"/>
  <c r="AJ1000" i="25" s="1"/>
  <c r="AJ630" i="25"/>
  <c r="AJ997" i="25" s="1"/>
  <c r="AJ628" i="25"/>
  <c r="AJ995" i="25" s="1"/>
  <c r="AJ632" i="25"/>
  <c r="AJ999" i="25" s="1"/>
  <c r="AR294" i="25"/>
  <c r="AD633" i="25"/>
  <c r="AD1000" i="25" s="1"/>
  <c r="AD628" i="25"/>
  <c r="AD995" i="25" s="1"/>
  <c r="AD639" i="25"/>
  <c r="AD1006" i="25" s="1"/>
  <c r="AD635" i="25"/>
  <c r="AD1002" i="25" s="1"/>
  <c r="AD627" i="25"/>
  <c r="AD638" i="25"/>
  <c r="AD1005" i="25" s="1"/>
  <c r="AD630" i="25"/>
  <c r="AD997" i="25" s="1"/>
  <c r="AD637" i="25"/>
  <c r="AD1004" i="25" s="1"/>
  <c r="AD992" i="25"/>
  <c r="AD634" i="25"/>
  <c r="AD1001" i="25" s="1"/>
  <c r="AD632" i="25"/>
  <c r="AD999" i="25" s="1"/>
  <c r="AD631" i="25"/>
  <c r="AD998" i="25" s="1"/>
  <c r="AD636" i="25"/>
  <c r="AD1003" i="25" s="1"/>
  <c r="AD629" i="25"/>
  <c r="AD996" i="25" s="1"/>
  <c r="E294" i="25"/>
  <c r="H1139" i="25"/>
  <c r="I1139" i="25"/>
  <c r="F1139" i="25"/>
  <c r="D1139" i="25"/>
  <c r="T390" i="25"/>
  <c r="T385" i="25"/>
  <c r="T393" i="25"/>
  <c r="T387" i="25"/>
  <c r="T394" i="25"/>
  <c r="T389" i="25"/>
  <c r="T388" i="25"/>
  <c r="T392" i="25"/>
  <c r="T391" i="25"/>
  <c r="T395" i="25"/>
  <c r="T384" i="25"/>
  <c r="T386" i="25"/>
  <c r="T383" i="25"/>
  <c r="N409" i="25"/>
  <c r="N404" i="25"/>
  <c r="N405" i="25"/>
  <c r="N410" i="25"/>
  <c r="N402" i="25"/>
  <c r="N401" i="25"/>
  <c r="N400" i="25"/>
  <c r="N406" i="25"/>
  <c r="N403" i="25"/>
  <c r="N408" i="25"/>
  <c r="N411" i="25"/>
  <c r="N407" i="25"/>
  <c r="N412" i="25"/>
  <c r="Q406" i="25"/>
  <c r="Q401" i="25"/>
  <c r="Q400" i="25"/>
  <c r="Q408" i="25"/>
  <c r="Q407" i="25"/>
  <c r="Q405" i="25"/>
  <c r="Q404" i="25"/>
  <c r="Q410" i="25"/>
  <c r="Q409" i="25"/>
  <c r="Q402" i="25"/>
  <c r="Q411" i="25"/>
  <c r="Q412" i="25"/>
  <c r="Q403" i="25"/>
  <c r="O404" i="25"/>
  <c r="O411" i="25"/>
  <c r="O405" i="25"/>
  <c r="O412" i="25"/>
  <c r="O406" i="25"/>
  <c r="O407" i="25"/>
  <c r="O403" i="25"/>
  <c r="O408" i="25"/>
  <c r="O402" i="25"/>
  <c r="O410" i="25"/>
  <c r="O401" i="25"/>
  <c r="O409" i="25"/>
  <c r="O400" i="25"/>
  <c r="AC393" i="25"/>
  <c r="AC388" i="25"/>
  <c r="AC384" i="25"/>
  <c r="AC391" i="25"/>
  <c r="AC385" i="25"/>
  <c r="AC387" i="25"/>
  <c r="AC386" i="25"/>
  <c r="AC392" i="25"/>
  <c r="AC390" i="25"/>
  <c r="AC389" i="25"/>
  <c r="AC383" i="25"/>
  <c r="AC395" i="25"/>
  <c r="AC394" i="25"/>
  <c r="AB521" i="25"/>
  <c r="AB968" i="25" s="1"/>
  <c r="AB516" i="25"/>
  <c r="AB963" i="25" s="1"/>
  <c r="AB514" i="25"/>
  <c r="AB961" i="25" s="1"/>
  <c r="AB515" i="25"/>
  <c r="AB962" i="25" s="1"/>
  <c r="AB525" i="25"/>
  <c r="AB972" i="25" s="1"/>
  <c r="AB517" i="25"/>
  <c r="AB964" i="25" s="1"/>
  <c r="AB522" i="25"/>
  <c r="AB969" i="25" s="1"/>
  <c r="AB519" i="25"/>
  <c r="AB966" i="25" s="1"/>
  <c r="AB520" i="25"/>
  <c r="AB967" i="25" s="1"/>
  <c r="AB518" i="25"/>
  <c r="AB965" i="25" s="1"/>
  <c r="AB524" i="25"/>
  <c r="AB971" i="25" s="1"/>
  <c r="AB513" i="25"/>
  <c r="AB523" i="25"/>
  <c r="AB970" i="25" s="1"/>
  <c r="AA480" i="25"/>
  <c r="AA479" i="25"/>
  <c r="AL460" i="25"/>
  <c r="AL459" i="25"/>
  <c r="AL462" i="25"/>
  <c r="AL461" i="25"/>
  <c r="AL463" i="25"/>
  <c r="AL458" i="25"/>
  <c r="D521" i="25"/>
  <c r="D968" i="25" s="1"/>
  <c r="D516" i="25"/>
  <c r="D963" i="25" s="1"/>
  <c r="D517" i="25"/>
  <c r="D964" i="25" s="1"/>
  <c r="D524" i="25"/>
  <c r="D971" i="25" s="1"/>
  <c r="D522" i="25"/>
  <c r="D969" i="25" s="1"/>
  <c r="D519" i="25"/>
  <c r="D966" i="25" s="1"/>
  <c r="D525" i="25"/>
  <c r="D972" i="25" s="1"/>
  <c r="D515" i="25"/>
  <c r="D962" i="25" s="1"/>
  <c r="D518" i="25"/>
  <c r="D965" i="25" s="1"/>
  <c r="D514" i="25"/>
  <c r="D961" i="25" s="1"/>
  <c r="D523" i="25"/>
  <c r="D970" i="25" s="1"/>
  <c r="D513" i="25"/>
  <c r="D520" i="25"/>
  <c r="D967" i="25" s="1"/>
  <c r="S463" i="25"/>
  <c r="S462" i="25"/>
  <c r="S461" i="25"/>
  <c r="S458" i="25"/>
  <c r="S459" i="25"/>
  <c r="S460" i="25"/>
  <c r="N480" i="25"/>
  <c r="N479" i="25"/>
  <c r="F523" i="25"/>
  <c r="F970" i="25" s="1"/>
  <c r="F518" i="25"/>
  <c r="F965" i="25" s="1"/>
  <c r="F524" i="25"/>
  <c r="F971" i="25" s="1"/>
  <c r="F525" i="25"/>
  <c r="F972" i="25" s="1"/>
  <c r="F515" i="25"/>
  <c r="F962" i="25" s="1"/>
  <c r="F520" i="25"/>
  <c r="F967" i="25" s="1"/>
  <c r="F514" i="25"/>
  <c r="F961" i="25" s="1"/>
  <c r="F517" i="25"/>
  <c r="F964" i="25" s="1"/>
  <c r="F513" i="25"/>
  <c r="F522" i="25"/>
  <c r="F969" i="25" s="1"/>
  <c r="F516" i="25"/>
  <c r="F963" i="25" s="1"/>
  <c r="F519" i="25"/>
  <c r="F966" i="25" s="1"/>
  <c r="F521" i="25"/>
  <c r="F968" i="25" s="1"/>
  <c r="AI480" i="25"/>
  <c r="AI479" i="25"/>
  <c r="AD461" i="25"/>
  <c r="AD458" i="25"/>
  <c r="AD460" i="25"/>
  <c r="AD462" i="25"/>
  <c r="AD463" i="25"/>
  <c r="AD459" i="25"/>
  <c r="V515" i="25"/>
  <c r="V962" i="25" s="1"/>
  <c r="V522" i="25"/>
  <c r="V969" i="25" s="1"/>
  <c r="V518" i="25"/>
  <c r="V965" i="25" s="1"/>
  <c r="V525" i="25"/>
  <c r="V972" i="25" s="1"/>
  <c r="V519" i="25"/>
  <c r="V966" i="25" s="1"/>
  <c r="V520" i="25"/>
  <c r="V967" i="25" s="1"/>
  <c r="V516" i="25"/>
  <c r="V963" i="25" s="1"/>
  <c r="V524" i="25"/>
  <c r="V971" i="25" s="1"/>
  <c r="V514" i="25"/>
  <c r="V961" i="25" s="1"/>
  <c r="V517" i="25"/>
  <c r="V964" i="25" s="1"/>
  <c r="V523" i="25"/>
  <c r="V970" i="25" s="1"/>
  <c r="V513" i="25"/>
  <c r="V521" i="25"/>
  <c r="V968" i="25" s="1"/>
  <c r="J480" i="25"/>
  <c r="J479" i="25"/>
  <c r="AQ664" i="25"/>
  <c r="AQ648" i="25"/>
  <c r="O664" i="25"/>
  <c r="O648" i="25"/>
  <c r="Y552" i="25"/>
  <c r="AC469" i="25"/>
  <c r="AC470" i="25" s="1"/>
  <c r="R396" i="25"/>
  <c r="R397" i="25" s="1"/>
  <c r="F768" i="25"/>
  <c r="F769" i="25" s="1"/>
  <c r="M653" i="25"/>
  <c r="M669" i="25"/>
  <c r="M686" i="25" s="1"/>
  <c r="M1016" i="25" s="1"/>
  <c r="F552" i="25"/>
  <c r="Q534" i="25"/>
  <c r="AO710" i="25"/>
  <c r="AO708" i="25"/>
  <c r="AO727" i="25" s="1"/>
  <c r="AO703" i="25"/>
  <c r="AO722" i="25" s="1"/>
  <c r="AO709" i="25"/>
  <c r="AO728" i="25" s="1"/>
  <c r="AO712" i="25"/>
  <c r="AO731" i="25" s="1"/>
  <c r="AO702" i="25"/>
  <c r="AO721" i="25" s="1"/>
  <c r="AO705" i="25"/>
  <c r="AO724" i="25" s="1"/>
  <c r="AO700" i="25"/>
  <c r="AO706" i="25"/>
  <c r="AO725" i="25" s="1"/>
  <c r="AO707" i="25"/>
  <c r="AO726" i="25" s="1"/>
  <c r="AO701" i="25"/>
  <c r="AO720" i="25" s="1"/>
  <c r="AO711" i="25"/>
  <c r="AO730" i="25" s="1"/>
  <c r="AO704" i="25"/>
  <c r="AO723" i="25" s="1"/>
  <c r="AN701" i="25"/>
  <c r="AN720" i="25" s="1"/>
  <c r="AN708" i="25"/>
  <c r="AN727" i="25" s="1"/>
  <c r="AN703" i="25"/>
  <c r="AN722" i="25" s="1"/>
  <c r="AN705" i="25"/>
  <c r="AN724" i="25" s="1"/>
  <c r="AN712" i="25"/>
  <c r="AN731" i="25" s="1"/>
  <c r="AN709" i="25"/>
  <c r="AN728" i="25" s="1"/>
  <c r="AN700" i="25"/>
  <c r="AN707" i="25"/>
  <c r="AN726" i="25" s="1"/>
  <c r="AN711" i="25"/>
  <c r="AN730" i="25" s="1"/>
  <c r="AN704" i="25"/>
  <c r="AN723" i="25" s="1"/>
  <c r="AN702" i="25"/>
  <c r="AN721" i="25" s="1"/>
  <c r="AN706" i="25"/>
  <c r="AN725" i="25" s="1"/>
  <c r="AN710" i="25"/>
  <c r="AP703" i="25"/>
  <c r="AP722" i="25" s="1"/>
  <c r="AP709" i="25"/>
  <c r="AP728" i="25" s="1"/>
  <c r="AP712" i="25"/>
  <c r="AP731" i="25" s="1"/>
  <c r="AP704" i="25"/>
  <c r="AP723" i="25" s="1"/>
  <c r="AP702" i="25"/>
  <c r="AP721" i="25" s="1"/>
  <c r="AP707" i="25"/>
  <c r="AP726" i="25" s="1"/>
  <c r="AP706" i="25"/>
  <c r="AP725" i="25" s="1"/>
  <c r="AP701" i="25"/>
  <c r="AP720" i="25" s="1"/>
  <c r="AP705" i="25"/>
  <c r="AP724" i="25" s="1"/>
  <c r="AP708" i="25"/>
  <c r="AP727" i="25" s="1"/>
  <c r="AP710" i="25"/>
  <c r="AP711" i="25"/>
  <c r="AP730" i="25" s="1"/>
  <c r="AP700" i="25"/>
  <c r="T666" i="25"/>
  <c r="T683" i="25" s="1"/>
  <c r="T1013" i="25" s="1"/>
  <c r="Q655" i="25"/>
  <c r="Q671" i="25"/>
  <c r="Q688" i="25" s="1"/>
  <c r="Q1018" i="25" s="1"/>
  <c r="AP819" i="25"/>
  <c r="AP820" i="25" s="1"/>
  <c r="V653" i="25"/>
  <c r="V669" i="25"/>
  <c r="V686" i="25" s="1"/>
  <c r="V1016" i="25" s="1"/>
  <c r="G186" i="25"/>
  <c r="G313" i="25" s="1"/>
  <c r="H108" i="25"/>
  <c r="N651" i="25"/>
  <c r="N667" i="25"/>
  <c r="N684" i="25" s="1"/>
  <c r="N1014" i="25" s="1"/>
  <c r="M768" i="25"/>
  <c r="M769" i="25"/>
  <c r="AA396" i="25"/>
  <c r="AA397" i="25" s="1"/>
  <c r="H580" i="25"/>
  <c r="H988" i="25" s="1"/>
  <c r="H575" i="25"/>
  <c r="H983" i="25" s="1"/>
  <c r="H571" i="25"/>
  <c r="H979" i="25" s="1"/>
  <c r="H572" i="25"/>
  <c r="H980" i="25" s="1"/>
  <c r="H577" i="25"/>
  <c r="H985" i="25" s="1"/>
  <c r="H574" i="25"/>
  <c r="H982" i="25" s="1"/>
  <c r="H570" i="25"/>
  <c r="H978" i="25" s="1"/>
  <c r="H579" i="25"/>
  <c r="H987" i="25" s="1"/>
  <c r="H576" i="25"/>
  <c r="H984" i="25" s="1"/>
  <c r="H569" i="25"/>
  <c r="H578" i="25"/>
  <c r="H986" i="25" s="1"/>
  <c r="H573" i="25"/>
  <c r="H981" i="25" s="1"/>
  <c r="H581" i="25"/>
  <c r="H989" i="25" s="1"/>
  <c r="AE500" i="25"/>
  <c r="AE499" i="25"/>
  <c r="AE498" i="25"/>
  <c r="H958" i="25"/>
  <c r="AR651" i="25"/>
  <c r="AR667" i="25"/>
  <c r="AR684" i="25" s="1"/>
  <c r="AR1014" i="25" s="1"/>
  <c r="X552" i="25"/>
  <c r="I651" i="25"/>
  <c r="I667" i="25"/>
  <c r="I684" i="25" s="1"/>
  <c r="I1014" i="25" s="1"/>
  <c r="AL807" i="25"/>
  <c r="AL814" i="25"/>
  <c r="AL806" i="25"/>
  <c r="AL808" i="25"/>
  <c r="AL813" i="25"/>
  <c r="AL818" i="25"/>
  <c r="AL817" i="25"/>
  <c r="AL815" i="25"/>
  <c r="AL816" i="25"/>
  <c r="AL811" i="25"/>
  <c r="AL812" i="25"/>
  <c r="AL810" i="25"/>
  <c r="AL809" i="25"/>
  <c r="F777" i="25"/>
  <c r="F784" i="25"/>
  <c r="F772" i="25"/>
  <c r="F781" i="25"/>
  <c r="F773" i="25"/>
  <c r="F778" i="25"/>
  <c r="F779" i="25"/>
  <c r="F776" i="25"/>
  <c r="F783" i="25"/>
  <c r="F780" i="25"/>
  <c r="F782" i="25"/>
  <c r="F775" i="25"/>
  <c r="F774" i="25"/>
  <c r="AB744" i="25"/>
  <c r="AB746" i="25"/>
  <c r="AB743" i="25"/>
  <c r="AB738" i="25"/>
  <c r="AB748" i="25"/>
  <c r="AB749" i="25"/>
  <c r="AB747" i="25"/>
  <c r="AB741" i="25"/>
  <c r="AB745" i="25"/>
  <c r="AB750" i="25"/>
  <c r="AB739" i="25"/>
  <c r="AB740" i="25"/>
  <c r="AB742" i="25"/>
  <c r="V781" i="25"/>
  <c r="V776" i="25"/>
  <c r="V775" i="25"/>
  <c r="V784" i="25"/>
  <c r="V778" i="25"/>
  <c r="V773" i="25"/>
  <c r="V772" i="25"/>
  <c r="V777" i="25"/>
  <c r="V774" i="25"/>
  <c r="V779" i="25"/>
  <c r="V780" i="25"/>
  <c r="V783" i="25"/>
  <c r="V782" i="25"/>
  <c r="D775" i="25"/>
  <c r="D782" i="25"/>
  <c r="D773" i="25"/>
  <c r="D776" i="25"/>
  <c r="D781" i="25"/>
  <c r="D777" i="25"/>
  <c r="D774" i="25"/>
  <c r="D778" i="25"/>
  <c r="D779" i="25"/>
  <c r="D783" i="25"/>
  <c r="D772" i="25"/>
  <c r="D780" i="25"/>
  <c r="D784" i="25"/>
  <c r="Y765" i="25"/>
  <c r="Y760" i="25"/>
  <c r="Y758" i="25"/>
  <c r="Y761" i="25"/>
  <c r="Y766" i="25"/>
  <c r="Y767" i="25"/>
  <c r="Y755" i="25"/>
  <c r="Y764" i="25"/>
  <c r="Y762" i="25"/>
  <c r="Y759" i="25"/>
  <c r="Y756" i="25"/>
  <c r="Y757" i="25"/>
  <c r="Y763" i="25"/>
  <c r="H813" i="25"/>
  <c r="H809" i="25"/>
  <c r="H816" i="25"/>
  <c r="H808" i="25"/>
  <c r="H817" i="25"/>
  <c r="H812" i="25"/>
  <c r="H807" i="25"/>
  <c r="H811" i="25"/>
  <c r="H806" i="25"/>
  <c r="H818" i="25"/>
  <c r="H810" i="25"/>
  <c r="H815" i="25"/>
  <c r="H814" i="25"/>
  <c r="X758" i="25"/>
  <c r="X765" i="25"/>
  <c r="X762" i="25"/>
  <c r="X761" i="25"/>
  <c r="X766" i="25"/>
  <c r="X763" i="25"/>
  <c r="X759" i="25"/>
  <c r="X755" i="25"/>
  <c r="X757" i="25"/>
  <c r="X756" i="25"/>
  <c r="X764" i="25"/>
  <c r="X767" i="25"/>
  <c r="X760" i="25"/>
  <c r="P762" i="25"/>
  <c r="P757" i="25"/>
  <c r="P758" i="25"/>
  <c r="P767" i="25"/>
  <c r="P761" i="25"/>
  <c r="P765" i="25"/>
  <c r="P755" i="25"/>
  <c r="P759" i="25"/>
  <c r="P756" i="25"/>
  <c r="P760" i="25"/>
  <c r="P764" i="25"/>
  <c r="P766" i="25"/>
  <c r="P763" i="25"/>
  <c r="AM749" i="25"/>
  <c r="AM740" i="25"/>
  <c r="AM744" i="25"/>
  <c r="AM750" i="25"/>
  <c r="AM745" i="25"/>
  <c r="AM748" i="25"/>
  <c r="AM746" i="25"/>
  <c r="AM741" i="25"/>
  <c r="AM747" i="25"/>
  <c r="AM739" i="25"/>
  <c r="AM742" i="25"/>
  <c r="AM738" i="25"/>
  <c r="AM743" i="25"/>
  <c r="AA814" i="25"/>
  <c r="AA813" i="25"/>
  <c r="AA809" i="25"/>
  <c r="AA815" i="25"/>
  <c r="AA810" i="25"/>
  <c r="AA816" i="25"/>
  <c r="AA811" i="25"/>
  <c r="AA818" i="25"/>
  <c r="AA812" i="25"/>
  <c r="AA817" i="25"/>
  <c r="AA808" i="25"/>
  <c r="AA806" i="25"/>
  <c r="AA807" i="25"/>
  <c r="X783" i="25"/>
  <c r="X778" i="25"/>
  <c r="X772" i="25"/>
  <c r="X781" i="25"/>
  <c r="X775" i="25"/>
  <c r="X773" i="25"/>
  <c r="X780" i="25"/>
  <c r="X777" i="25"/>
  <c r="X774" i="25"/>
  <c r="X784" i="25"/>
  <c r="X779" i="25"/>
  <c r="X776" i="25"/>
  <c r="X782" i="25"/>
  <c r="R994" i="25"/>
  <c r="L396" i="25"/>
  <c r="L397" i="25" s="1"/>
  <c r="Z773" i="25"/>
  <c r="Z780" i="25"/>
  <c r="Z783" i="25"/>
  <c r="Z777" i="25"/>
  <c r="Z778" i="25"/>
  <c r="Z775" i="25"/>
  <c r="Z782" i="25"/>
  <c r="Z779" i="25"/>
  <c r="Z776" i="25"/>
  <c r="Z774" i="25"/>
  <c r="Z781" i="25"/>
  <c r="Z784" i="25"/>
  <c r="Z772" i="25"/>
  <c r="AR589" i="25"/>
  <c r="AR635" i="25"/>
  <c r="AR1002" i="25" s="1"/>
  <c r="AR630" i="25"/>
  <c r="AR997" i="25" s="1"/>
  <c r="AR639" i="25"/>
  <c r="AR1006" i="25" s="1"/>
  <c r="AR633" i="25"/>
  <c r="AR1000" i="25" s="1"/>
  <c r="AR627" i="25"/>
  <c r="AR628" i="25"/>
  <c r="AR995" i="25" s="1"/>
  <c r="AR636" i="25"/>
  <c r="AR1003" i="25" s="1"/>
  <c r="AR629" i="25"/>
  <c r="AR996" i="25" s="1"/>
  <c r="AR634" i="25"/>
  <c r="AR1001" i="25" s="1"/>
  <c r="AR632" i="25"/>
  <c r="AR999" i="25" s="1"/>
  <c r="AR638" i="25"/>
  <c r="AR1005" i="25" s="1"/>
  <c r="AR637" i="25"/>
  <c r="AR1004" i="25" s="1"/>
  <c r="AR631" i="25"/>
  <c r="AR998" i="25" s="1"/>
  <c r="D589" i="25"/>
  <c r="Q294" i="25"/>
  <c r="F294" i="25"/>
  <c r="AI582" i="25"/>
  <c r="AI583" i="25" s="1"/>
  <c r="M389" i="25"/>
  <c r="M384" i="25"/>
  <c r="M390" i="25"/>
  <c r="M391" i="25"/>
  <c r="M386" i="25"/>
  <c r="M395" i="25"/>
  <c r="M394" i="25"/>
  <c r="M383" i="25"/>
  <c r="M392" i="25"/>
  <c r="M388" i="25"/>
  <c r="M387" i="25"/>
  <c r="M393" i="25"/>
  <c r="M385" i="25"/>
  <c r="AL384" i="25"/>
  <c r="AL391" i="25"/>
  <c r="AL395" i="25"/>
  <c r="AL389" i="25"/>
  <c r="AL388" i="25"/>
  <c r="AL390" i="25"/>
  <c r="AL393" i="25"/>
  <c r="AL387" i="25"/>
  <c r="AL383" i="25"/>
  <c r="AL385" i="25"/>
  <c r="AL394" i="25"/>
  <c r="AL392" i="25"/>
  <c r="AL386" i="25"/>
  <c r="AD401" i="25"/>
  <c r="AD408" i="25"/>
  <c r="AD412" i="25"/>
  <c r="AD410" i="25"/>
  <c r="AD402" i="25"/>
  <c r="AD409" i="25"/>
  <c r="AD411" i="25"/>
  <c r="AD404" i="25"/>
  <c r="AD400" i="25"/>
  <c r="AD403" i="25"/>
  <c r="AD405" i="25"/>
  <c r="AD406" i="25"/>
  <c r="AD407" i="25"/>
  <c r="AE408" i="25"/>
  <c r="AE403" i="25"/>
  <c r="AE406" i="25"/>
  <c r="AE400" i="25"/>
  <c r="AE407" i="25"/>
  <c r="AE410" i="25"/>
  <c r="AE412" i="25"/>
  <c r="AE402" i="25"/>
  <c r="AE405" i="25"/>
  <c r="AE404" i="25"/>
  <c r="AE411" i="25"/>
  <c r="AE401" i="25"/>
  <c r="AE409" i="25"/>
  <c r="AA404" i="25"/>
  <c r="AA411" i="25"/>
  <c r="AA405" i="25"/>
  <c r="AA412" i="25"/>
  <c r="AA408" i="25"/>
  <c r="AA407" i="25"/>
  <c r="AA410" i="25"/>
  <c r="AA409" i="25"/>
  <c r="AA403" i="25"/>
  <c r="AA401" i="25"/>
  <c r="AA406" i="25"/>
  <c r="AA402" i="25"/>
  <c r="AA400" i="25"/>
  <c r="AO393" i="25"/>
  <c r="AO388" i="25"/>
  <c r="AO390" i="25"/>
  <c r="AO394" i="25"/>
  <c r="AO386" i="25"/>
  <c r="AO395" i="25"/>
  <c r="AO389" i="25"/>
  <c r="AO383" i="25"/>
  <c r="AO385" i="25"/>
  <c r="AO391" i="25"/>
  <c r="AO384" i="25"/>
  <c r="AO392" i="25"/>
  <c r="AO387" i="25"/>
  <c r="AL943" i="25"/>
  <c r="AL430" i="25"/>
  <c r="AL431" i="25"/>
  <c r="K480" i="25"/>
  <c r="K479" i="25"/>
  <c r="AD523" i="25"/>
  <c r="AD970" i="25" s="1"/>
  <c r="AD518" i="25"/>
  <c r="AD965" i="25" s="1"/>
  <c r="AD522" i="25"/>
  <c r="AD969" i="25" s="1"/>
  <c r="AD514" i="25"/>
  <c r="AD961" i="25" s="1"/>
  <c r="AD513" i="25"/>
  <c r="AD515" i="25"/>
  <c r="AD962" i="25" s="1"/>
  <c r="AD521" i="25"/>
  <c r="AD968" i="25" s="1"/>
  <c r="AD520" i="25"/>
  <c r="AD967" i="25" s="1"/>
  <c r="AD517" i="25"/>
  <c r="AD964" i="25" s="1"/>
  <c r="AD516" i="25"/>
  <c r="AD963" i="25" s="1"/>
  <c r="AD525" i="25"/>
  <c r="AD972" i="25" s="1"/>
  <c r="AD519" i="25"/>
  <c r="AD966" i="25" s="1"/>
  <c r="AD524" i="25"/>
  <c r="AD971" i="25" s="1"/>
  <c r="AM459" i="25"/>
  <c r="AM460" i="25"/>
  <c r="AM462" i="25"/>
  <c r="AM463" i="25"/>
  <c r="AM458" i="25"/>
  <c r="AM461" i="25"/>
  <c r="AJ480" i="25"/>
  <c r="AJ479" i="25"/>
  <c r="Z519" i="25"/>
  <c r="Z966" i="25" s="1"/>
  <c r="Z514" i="25"/>
  <c r="Z961" i="25" s="1"/>
  <c r="Z520" i="25"/>
  <c r="Z967" i="25" s="1"/>
  <c r="Z521" i="25"/>
  <c r="Z968" i="25" s="1"/>
  <c r="Z525" i="25"/>
  <c r="Z972" i="25" s="1"/>
  <c r="Z513" i="25"/>
  <c r="Z522" i="25"/>
  <c r="Z969" i="25" s="1"/>
  <c r="Z523" i="25"/>
  <c r="Z970" i="25" s="1"/>
  <c r="Z524" i="25"/>
  <c r="Z971" i="25" s="1"/>
  <c r="Z518" i="25"/>
  <c r="Z965" i="25" s="1"/>
  <c r="Z517" i="25"/>
  <c r="Z964" i="25" s="1"/>
  <c r="Z516" i="25"/>
  <c r="Z963" i="25" s="1"/>
  <c r="Z515" i="25"/>
  <c r="Z962" i="25" s="1"/>
  <c r="I520" i="25"/>
  <c r="I967" i="25" s="1"/>
  <c r="I515" i="25"/>
  <c r="I962" i="25" s="1"/>
  <c r="I525" i="25"/>
  <c r="I972" i="25" s="1"/>
  <c r="I519" i="25"/>
  <c r="I966" i="25" s="1"/>
  <c r="I517" i="25"/>
  <c r="I964" i="25" s="1"/>
  <c r="I514" i="25"/>
  <c r="I961" i="25" s="1"/>
  <c r="I958" i="25"/>
  <c r="I521" i="25"/>
  <c r="I968" i="25" s="1"/>
  <c r="I524" i="25"/>
  <c r="I971" i="25" s="1"/>
  <c r="I518" i="25"/>
  <c r="I965" i="25" s="1"/>
  <c r="I516" i="25"/>
  <c r="I963" i="25" s="1"/>
  <c r="I522" i="25"/>
  <c r="I969" i="25" s="1"/>
  <c r="I523" i="25"/>
  <c r="I970" i="25" s="1"/>
  <c r="I513" i="25"/>
  <c r="AQ463" i="25"/>
  <c r="AQ458" i="25"/>
  <c r="AQ461" i="25"/>
  <c r="AQ460" i="25"/>
  <c r="AQ459" i="25"/>
  <c r="AQ462" i="25"/>
  <c r="AL519" i="25"/>
  <c r="AL966" i="25" s="1"/>
  <c r="AL514" i="25"/>
  <c r="AL961" i="25" s="1"/>
  <c r="AL513" i="25"/>
  <c r="AL518" i="25"/>
  <c r="AL965" i="25" s="1"/>
  <c r="AL525" i="25"/>
  <c r="AL972" i="25" s="1"/>
  <c r="AL515" i="25"/>
  <c r="AL962" i="25" s="1"/>
  <c r="AL516" i="25"/>
  <c r="AL963" i="25" s="1"/>
  <c r="AL521" i="25"/>
  <c r="AL968" i="25" s="1"/>
  <c r="AL520" i="25"/>
  <c r="AL967" i="25" s="1"/>
  <c r="AL523" i="25"/>
  <c r="AL970" i="25" s="1"/>
  <c r="AL517" i="25"/>
  <c r="AL964" i="25" s="1"/>
  <c r="AL524" i="25"/>
  <c r="AL971" i="25" s="1"/>
  <c r="AL522" i="25"/>
  <c r="AL969" i="25" s="1"/>
  <c r="V479" i="25"/>
  <c r="V480" i="25"/>
  <c r="S413" i="25"/>
  <c r="S414" i="25"/>
  <c r="D646" i="25"/>
  <c r="C696" i="25"/>
  <c r="C1140" i="25" s="1"/>
  <c r="AO664" i="25"/>
  <c r="AO648" i="25"/>
  <c r="L648" i="25"/>
  <c r="L664" i="25"/>
  <c r="G664" i="25"/>
  <c r="G648" i="25"/>
  <c r="T960" i="25"/>
  <c r="T526" i="25"/>
  <c r="T527" i="25"/>
  <c r="W710" i="25"/>
  <c r="W702" i="25"/>
  <c r="W721" i="25" s="1"/>
  <c r="W711" i="25"/>
  <c r="W730" i="25" s="1"/>
  <c r="W708" i="25"/>
  <c r="W727" i="25" s="1"/>
  <c r="W700" i="25"/>
  <c r="W712" i="25"/>
  <c r="W731" i="25" s="1"/>
  <c r="W705" i="25"/>
  <c r="W724" i="25" s="1"/>
  <c r="W706" i="25"/>
  <c r="W725" i="25" s="1"/>
  <c r="W704" i="25"/>
  <c r="W723" i="25" s="1"/>
  <c r="W709" i="25"/>
  <c r="W728" i="25" s="1"/>
  <c r="W703" i="25"/>
  <c r="W722" i="25" s="1"/>
  <c r="W701" i="25"/>
  <c r="W720" i="25" s="1"/>
  <c r="W707" i="25"/>
  <c r="W726" i="25" s="1"/>
  <c r="N706" i="25"/>
  <c r="N725" i="25" s="1"/>
  <c r="N704" i="25"/>
  <c r="N723" i="25" s="1"/>
  <c r="N701" i="25"/>
  <c r="N720" i="25" s="1"/>
  <c r="N709" i="25"/>
  <c r="N728" i="25" s="1"/>
  <c r="N700" i="25"/>
  <c r="N710" i="25"/>
  <c r="N708" i="25"/>
  <c r="N727" i="25" s="1"/>
  <c r="N702" i="25"/>
  <c r="N721" i="25" s="1"/>
  <c r="N705" i="25"/>
  <c r="N724" i="25" s="1"/>
  <c r="N703" i="25"/>
  <c r="N722" i="25" s="1"/>
  <c r="N712" i="25"/>
  <c r="N731" i="25" s="1"/>
  <c r="N707" i="25"/>
  <c r="N726" i="25" s="1"/>
  <c r="N711" i="25"/>
  <c r="N730" i="25" s="1"/>
  <c r="Y413" i="25"/>
  <c r="Y414" i="25" s="1"/>
  <c r="F201" i="25"/>
  <c r="F897" i="25" s="1"/>
  <c r="G122" i="25"/>
  <c r="H84" i="25"/>
  <c r="G235" i="25"/>
  <c r="T681" i="25"/>
  <c r="AJ768" i="25"/>
  <c r="AJ769" i="25" s="1"/>
  <c r="E206" i="25"/>
  <c r="E902" i="25" s="1"/>
  <c r="F127" i="25"/>
  <c r="AM768" i="25"/>
  <c r="AM769" i="25" s="1"/>
  <c r="U582" i="25"/>
  <c r="U583" i="25" s="1"/>
  <c r="AR960" i="25"/>
  <c r="AR526" i="25"/>
  <c r="AR527" i="25" s="1"/>
  <c r="Q582" i="25"/>
  <c r="Q583" i="25" s="1"/>
  <c r="AR396" i="25"/>
  <c r="AR397" i="25" s="1"/>
  <c r="AP396" i="25"/>
  <c r="AP397" i="25" s="1"/>
  <c r="J413" i="25"/>
  <c r="J414" i="25" s="1"/>
  <c r="M552" i="25"/>
  <c r="AH582" i="25"/>
  <c r="AH583" i="25" s="1"/>
  <c r="AP870" i="25"/>
  <c r="AP877" i="25"/>
  <c r="AP868" i="25"/>
  <c r="AP876" i="25"/>
  <c r="AP875" i="25"/>
  <c r="AP867" i="25"/>
  <c r="AP878" i="25"/>
  <c r="AP871" i="25"/>
  <c r="AP874" i="25"/>
  <c r="AP873" i="25"/>
  <c r="AP872" i="25"/>
  <c r="AP866" i="25"/>
  <c r="AP869" i="25"/>
  <c r="I845" i="25"/>
  <c r="I846" i="25" s="1"/>
  <c r="R845" i="25"/>
  <c r="R846" i="25" s="1"/>
  <c r="AK651" i="25"/>
  <c r="AK667" i="25"/>
  <c r="AK684" i="25" s="1"/>
  <c r="AK1014" i="25" s="1"/>
  <c r="P498" i="25"/>
  <c r="P500" i="25"/>
  <c r="P499" i="25"/>
  <c r="Q992" i="25"/>
  <c r="S862" i="25"/>
  <c r="S863" i="25" s="1"/>
  <c r="V637" i="25"/>
  <c r="V1004" i="25" s="1"/>
  <c r="V632" i="25"/>
  <c r="V999" i="25" s="1"/>
  <c r="V635" i="25"/>
  <c r="V1002" i="25" s="1"/>
  <c r="V629" i="25"/>
  <c r="V996" i="25" s="1"/>
  <c r="V636" i="25"/>
  <c r="V1003" i="25" s="1"/>
  <c r="V639" i="25"/>
  <c r="V1006" i="25" s="1"/>
  <c r="V631" i="25"/>
  <c r="V998" i="25" s="1"/>
  <c r="V638" i="25"/>
  <c r="V1005" i="25" s="1"/>
  <c r="V630" i="25"/>
  <c r="V997" i="25" s="1"/>
  <c r="V628" i="25"/>
  <c r="V995" i="25" s="1"/>
  <c r="V627" i="25"/>
  <c r="V633" i="25"/>
  <c r="V1000" i="25" s="1"/>
  <c r="V634" i="25"/>
  <c r="V1001" i="25" s="1"/>
  <c r="AD777" i="25"/>
  <c r="AD784" i="25"/>
  <c r="AD772" i="25"/>
  <c r="AD779" i="25"/>
  <c r="AD780" i="25"/>
  <c r="AD783" i="25"/>
  <c r="AD782" i="25"/>
  <c r="AD774" i="25"/>
  <c r="AD773" i="25"/>
  <c r="AD781" i="25"/>
  <c r="AD778" i="25"/>
  <c r="AD775" i="25"/>
  <c r="AD776" i="25"/>
  <c r="Z1026" i="25"/>
  <c r="AB762" i="25"/>
  <c r="AB757" i="25"/>
  <c r="AB764" i="25"/>
  <c r="AB755" i="25"/>
  <c r="AB763" i="25"/>
  <c r="AB761" i="25"/>
  <c r="AB758" i="25"/>
  <c r="AB760" i="25"/>
  <c r="AB767" i="25"/>
  <c r="AB756" i="25"/>
  <c r="AB759" i="25"/>
  <c r="AB766" i="25"/>
  <c r="AB765" i="25"/>
  <c r="AQ784" i="25"/>
  <c r="AQ772" i="25"/>
  <c r="AQ779" i="25"/>
  <c r="AQ778" i="25"/>
  <c r="AQ781" i="25"/>
  <c r="AQ783" i="25"/>
  <c r="AQ775" i="25"/>
  <c r="AQ774" i="25"/>
  <c r="AQ782" i="25"/>
  <c r="AQ776" i="25"/>
  <c r="AQ780" i="25"/>
  <c r="AQ777" i="25"/>
  <c r="AQ773" i="25"/>
  <c r="Y778" i="25"/>
  <c r="Y773" i="25"/>
  <c r="Y776" i="25"/>
  <c r="Y779" i="25"/>
  <c r="Y775" i="25"/>
  <c r="Y780" i="25"/>
  <c r="Y777" i="25"/>
  <c r="Y774" i="25"/>
  <c r="Y782" i="25"/>
  <c r="Y783" i="25"/>
  <c r="Y772" i="25"/>
  <c r="Y784" i="25"/>
  <c r="Y781" i="25"/>
  <c r="AN762" i="25"/>
  <c r="AN757" i="25"/>
  <c r="AN756" i="25"/>
  <c r="AN765" i="25"/>
  <c r="AN759" i="25"/>
  <c r="AN761" i="25"/>
  <c r="AN766" i="25"/>
  <c r="AN763" i="25"/>
  <c r="AN760" i="25"/>
  <c r="AN755" i="25"/>
  <c r="AN764" i="25"/>
  <c r="AN758" i="25"/>
  <c r="AN767" i="25"/>
  <c r="Z807" i="25"/>
  <c r="Z806" i="25"/>
  <c r="Z813" i="25"/>
  <c r="Z817" i="25"/>
  <c r="Z811" i="25"/>
  <c r="Z816" i="25"/>
  <c r="Z808" i="25"/>
  <c r="Z812" i="25"/>
  <c r="Z809" i="25"/>
  <c r="Z810" i="25"/>
  <c r="Z818" i="25"/>
  <c r="Z815" i="25"/>
  <c r="Z814" i="25"/>
  <c r="AK765" i="25"/>
  <c r="AK760" i="25"/>
  <c r="AK761" i="25"/>
  <c r="AK764" i="25"/>
  <c r="AK767" i="25"/>
  <c r="AK759" i="25"/>
  <c r="AK756" i="25"/>
  <c r="AK758" i="25"/>
  <c r="AK757" i="25"/>
  <c r="AK762" i="25"/>
  <c r="AK763" i="25"/>
  <c r="AK755" i="25"/>
  <c r="AK766" i="25"/>
  <c r="AC757" i="25"/>
  <c r="AC764" i="25"/>
  <c r="AC760" i="25"/>
  <c r="AC763" i="25"/>
  <c r="AC761" i="25"/>
  <c r="AC758" i="25"/>
  <c r="AC755" i="25"/>
  <c r="AC767" i="25"/>
  <c r="AC765" i="25"/>
  <c r="AC756" i="25"/>
  <c r="AC766" i="25"/>
  <c r="AC762" i="25"/>
  <c r="AC759" i="25"/>
  <c r="G759" i="25"/>
  <c r="G766" i="25"/>
  <c r="G767" i="25"/>
  <c r="G761" i="25"/>
  <c r="G756" i="25"/>
  <c r="G758" i="25"/>
  <c r="G764" i="25"/>
  <c r="G755" i="25"/>
  <c r="G765" i="25"/>
  <c r="G763" i="25"/>
  <c r="G760" i="25"/>
  <c r="G757" i="25"/>
  <c r="G762" i="25"/>
  <c r="AN809" i="25"/>
  <c r="AN813" i="25"/>
  <c r="AN818" i="25"/>
  <c r="AN807" i="25"/>
  <c r="AN812" i="25"/>
  <c r="AN808" i="25"/>
  <c r="AN817" i="25"/>
  <c r="AN816" i="25"/>
  <c r="AN814" i="25"/>
  <c r="AN806" i="25"/>
  <c r="AN815" i="25"/>
  <c r="AN810" i="25"/>
  <c r="AN811" i="25"/>
  <c r="AJ783" i="25"/>
  <c r="AJ778" i="25"/>
  <c r="AJ781" i="25"/>
  <c r="AJ775" i="25"/>
  <c r="AJ784" i="25"/>
  <c r="AJ779" i="25"/>
  <c r="AJ780" i="25"/>
  <c r="AJ777" i="25"/>
  <c r="AJ774" i="25"/>
  <c r="AJ782" i="25"/>
  <c r="AJ776" i="25"/>
  <c r="AJ773" i="25"/>
  <c r="AJ772" i="25"/>
  <c r="AK812" i="25"/>
  <c r="AK815" i="25"/>
  <c r="AK807" i="25"/>
  <c r="AK814" i="25"/>
  <c r="AK809" i="25"/>
  <c r="AK808" i="25"/>
  <c r="AK813" i="25"/>
  <c r="AK810" i="25"/>
  <c r="AK806" i="25"/>
  <c r="AK817" i="25"/>
  <c r="AK816" i="25"/>
  <c r="AK811" i="25"/>
  <c r="AK818" i="25"/>
  <c r="N760" i="25"/>
  <c r="N767" i="25"/>
  <c r="N755" i="25"/>
  <c r="N764" i="25"/>
  <c r="N757" i="25"/>
  <c r="N765" i="25"/>
  <c r="N766" i="25"/>
  <c r="N763" i="25"/>
  <c r="N762" i="25"/>
  <c r="N761" i="25"/>
  <c r="N759" i="25"/>
  <c r="N758" i="25"/>
  <c r="N756" i="25"/>
  <c r="R589" i="25"/>
  <c r="W632" i="25"/>
  <c r="W999" i="25" s="1"/>
  <c r="W639" i="25"/>
  <c r="W1006" i="25" s="1"/>
  <c r="W627" i="25"/>
  <c r="W636" i="25"/>
  <c r="W1003" i="25" s="1"/>
  <c r="W628" i="25"/>
  <c r="W995" i="25" s="1"/>
  <c r="W635" i="25"/>
  <c r="W1002" i="25" s="1"/>
  <c r="W638" i="25"/>
  <c r="W1005" i="25" s="1"/>
  <c r="W634" i="25"/>
  <c r="W1001" i="25" s="1"/>
  <c r="W633" i="25"/>
  <c r="W1000" i="25" s="1"/>
  <c r="W631" i="25"/>
  <c r="W998" i="25" s="1"/>
  <c r="W629" i="25"/>
  <c r="W996" i="25" s="1"/>
  <c r="W630" i="25"/>
  <c r="W997" i="25" s="1"/>
  <c r="W637" i="25"/>
  <c r="W1004" i="25" s="1"/>
  <c r="D294" i="25"/>
  <c r="H294" i="25"/>
  <c r="AC294" i="25"/>
  <c r="E589" i="25"/>
  <c r="R294" i="25"/>
  <c r="AE395" i="25"/>
  <c r="AE383" i="25"/>
  <c r="AE390" i="25"/>
  <c r="AE392" i="25"/>
  <c r="AE389" i="25"/>
  <c r="AE394" i="25"/>
  <c r="AE388" i="25"/>
  <c r="AE393" i="25"/>
  <c r="AE391" i="25"/>
  <c r="AE387" i="25"/>
  <c r="AE384" i="25"/>
  <c r="AE386" i="25"/>
  <c r="AE385" i="25"/>
  <c r="M402" i="25"/>
  <c r="M409" i="25"/>
  <c r="M411" i="25"/>
  <c r="M406" i="25"/>
  <c r="M401" i="25"/>
  <c r="M400" i="25"/>
  <c r="M405" i="25"/>
  <c r="M408" i="25"/>
  <c r="M404" i="25"/>
  <c r="M407" i="25"/>
  <c r="M410" i="25"/>
  <c r="M403" i="25"/>
  <c r="M412" i="25"/>
  <c r="AR403" i="25"/>
  <c r="AR410" i="25"/>
  <c r="AR412" i="25"/>
  <c r="AR408" i="25"/>
  <c r="AR402" i="25"/>
  <c r="AR401" i="25"/>
  <c r="AR407" i="25"/>
  <c r="AR406" i="25"/>
  <c r="AR405" i="25"/>
  <c r="AR404" i="25"/>
  <c r="AR400" i="25"/>
  <c r="AR411" i="25"/>
  <c r="AR409" i="25"/>
  <c r="I423" i="25"/>
  <c r="I949" i="25" s="1"/>
  <c r="I418" i="25"/>
  <c r="I944" i="25" s="1"/>
  <c r="I417" i="25"/>
  <c r="I428" i="25"/>
  <c r="I954" i="25" s="1"/>
  <c r="I420" i="25"/>
  <c r="I946" i="25" s="1"/>
  <c r="I419" i="25"/>
  <c r="I945" i="25" s="1"/>
  <c r="I425" i="25"/>
  <c r="I951" i="25" s="1"/>
  <c r="I422" i="25"/>
  <c r="I948" i="25" s="1"/>
  <c r="I427" i="25"/>
  <c r="I953" i="25" s="1"/>
  <c r="I429" i="25"/>
  <c r="I955" i="25" s="1"/>
  <c r="I424" i="25"/>
  <c r="I950" i="25" s="1"/>
  <c r="I426" i="25"/>
  <c r="I952" i="25" s="1"/>
  <c r="I421" i="25"/>
  <c r="I947" i="25" s="1"/>
  <c r="AM404" i="25"/>
  <c r="AM411" i="25"/>
  <c r="AM409" i="25"/>
  <c r="AM403" i="25"/>
  <c r="AM410" i="25"/>
  <c r="AM408" i="25"/>
  <c r="AM407" i="25"/>
  <c r="AM412" i="25"/>
  <c r="AM406" i="25"/>
  <c r="AM401" i="25"/>
  <c r="AM400" i="25"/>
  <c r="AM405" i="25"/>
  <c r="AM402" i="25"/>
  <c r="D411" i="25"/>
  <c r="D406" i="25"/>
  <c r="D400" i="25"/>
  <c r="D407" i="25"/>
  <c r="D401" i="25"/>
  <c r="D405" i="25"/>
  <c r="D408" i="25"/>
  <c r="D410" i="25"/>
  <c r="D404" i="25"/>
  <c r="D403" i="25"/>
  <c r="D409" i="25"/>
  <c r="D402" i="25"/>
  <c r="D412" i="25"/>
  <c r="S785" i="25"/>
  <c r="S786" i="25" s="1"/>
  <c r="F994" i="25"/>
  <c r="AF479" i="25"/>
  <c r="AF480" i="25"/>
  <c r="H479" i="25"/>
  <c r="H480" i="25"/>
  <c r="R523" i="25"/>
  <c r="R970" i="25" s="1"/>
  <c r="R518" i="25"/>
  <c r="R965" i="25" s="1"/>
  <c r="R516" i="25"/>
  <c r="R963" i="25" s="1"/>
  <c r="R517" i="25"/>
  <c r="R964" i="25" s="1"/>
  <c r="R513" i="25"/>
  <c r="R524" i="25"/>
  <c r="R971" i="25" s="1"/>
  <c r="R521" i="25"/>
  <c r="R968" i="25" s="1"/>
  <c r="R519" i="25"/>
  <c r="R966" i="25" s="1"/>
  <c r="R522" i="25"/>
  <c r="R969" i="25" s="1"/>
  <c r="R525" i="25"/>
  <c r="R972" i="25" s="1"/>
  <c r="R515" i="25"/>
  <c r="R962" i="25" s="1"/>
  <c r="R514" i="25"/>
  <c r="R961" i="25" s="1"/>
  <c r="R520" i="25"/>
  <c r="R967" i="25" s="1"/>
  <c r="R958" i="25"/>
  <c r="AP523" i="25"/>
  <c r="AP970" i="25" s="1"/>
  <c r="AP518" i="25"/>
  <c r="AP965" i="25" s="1"/>
  <c r="AP514" i="25"/>
  <c r="AP961" i="25" s="1"/>
  <c r="AP521" i="25"/>
  <c r="AP968" i="25" s="1"/>
  <c r="AP515" i="25"/>
  <c r="AP962" i="25" s="1"/>
  <c r="AP520" i="25"/>
  <c r="AP967" i="25" s="1"/>
  <c r="AP525" i="25"/>
  <c r="AP972" i="25" s="1"/>
  <c r="AP522" i="25"/>
  <c r="AP969" i="25" s="1"/>
  <c r="AP516" i="25"/>
  <c r="AP963" i="25" s="1"/>
  <c r="AP519" i="25"/>
  <c r="AP966" i="25" s="1"/>
  <c r="AP517" i="25"/>
  <c r="AP964" i="25" s="1"/>
  <c r="AP524" i="25"/>
  <c r="AP971" i="25" s="1"/>
  <c r="AP513" i="25"/>
  <c r="AA514" i="25"/>
  <c r="AA961" i="25" s="1"/>
  <c r="AA521" i="25"/>
  <c r="AA968" i="25" s="1"/>
  <c r="AA520" i="25"/>
  <c r="AA967" i="25" s="1"/>
  <c r="AA525" i="25"/>
  <c r="AA972" i="25" s="1"/>
  <c r="AA517" i="25"/>
  <c r="AA964" i="25" s="1"/>
  <c r="AA524" i="25"/>
  <c r="AA971" i="25" s="1"/>
  <c r="AA522" i="25"/>
  <c r="AA969" i="25" s="1"/>
  <c r="AA519" i="25"/>
  <c r="AA966" i="25" s="1"/>
  <c r="AA523" i="25"/>
  <c r="AA970" i="25" s="1"/>
  <c r="AA513" i="25"/>
  <c r="AA518" i="25"/>
  <c r="AA965" i="25" s="1"/>
  <c r="AA516" i="25"/>
  <c r="AA963" i="25" s="1"/>
  <c r="AA515" i="25"/>
  <c r="AA962" i="25" s="1"/>
  <c r="D479" i="25"/>
  <c r="D480" i="25"/>
  <c r="AH480" i="25"/>
  <c r="AH479" i="25"/>
  <c r="AI943" i="25"/>
  <c r="J648" i="25"/>
  <c r="J664" i="25"/>
  <c r="K648" i="25"/>
  <c r="K664" i="25"/>
  <c r="AD664" i="25"/>
  <c r="AD648" i="25"/>
  <c r="U664" i="25"/>
  <c r="U648" i="25"/>
  <c r="N664" i="25"/>
  <c r="N648" i="25"/>
  <c r="AG648" i="25"/>
  <c r="AG664" i="25"/>
  <c r="AD582" i="25"/>
  <c r="AD583" i="25" s="1"/>
  <c r="J515" i="25"/>
  <c r="J962" i="25" s="1"/>
  <c r="J522" i="25"/>
  <c r="J969" i="25" s="1"/>
  <c r="J513" i="25"/>
  <c r="J517" i="25"/>
  <c r="J964" i="25" s="1"/>
  <c r="J514" i="25"/>
  <c r="J961" i="25" s="1"/>
  <c r="J525" i="25"/>
  <c r="J972" i="25" s="1"/>
  <c r="J520" i="25"/>
  <c r="J967" i="25" s="1"/>
  <c r="J524" i="25"/>
  <c r="J971" i="25" s="1"/>
  <c r="J518" i="25"/>
  <c r="J965" i="25" s="1"/>
  <c r="J516" i="25"/>
  <c r="J963" i="25" s="1"/>
  <c r="J523" i="25"/>
  <c r="J970" i="25" s="1"/>
  <c r="J521" i="25"/>
  <c r="J968" i="25" s="1"/>
  <c r="J519" i="25"/>
  <c r="J966" i="25" s="1"/>
  <c r="AF845" i="25"/>
  <c r="AF846" i="25" s="1"/>
  <c r="AD703" i="25"/>
  <c r="AD722" i="25" s="1"/>
  <c r="AD705" i="25"/>
  <c r="AD724" i="25" s="1"/>
  <c r="AD710" i="25"/>
  <c r="AD704" i="25"/>
  <c r="AD723" i="25" s="1"/>
  <c r="AD701" i="25"/>
  <c r="AD720" i="25" s="1"/>
  <c r="AD709" i="25"/>
  <c r="AD728" i="25" s="1"/>
  <c r="AD707" i="25"/>
  <c r="AD726" i="25" s="1"/>
  <c r="AD702" i="25"/>
  <c r="AD721" i="25" s="1"/>
  <c r="AD708" i="25"/>
  <c r="AD727" i="25" s="1"/>
  <c r="AD712" i="25"/>
  <c r="AD731" i="25" s="1"/>
  <c r="AD700" i="25"/>
  <c r="AD706" i="25"/>
  <c r="AD725" i="25" s="1"/>
  <c r="AD711" i="25"/>
  <c r="AD730" i="25" s="1"/>
  <c r="K702" i="25"/>
  <c r="K721" i="25" s="1"/>
  <c r="K709" i="25"/>
  <c r="K728" i="25" s="1"/>
  <c r="K703" i="25"/>
  <c r="K722" i="25" s="1"/>
  <c r="K704" i="25"/>
  <c r="K723" i="25" s="1"/>
  <c r="K710" i="25"/>
  <c r="K707" i="25"/>
  <c r="K726" i="25" s="1"/>
  <c r="K711" i="25"/>
  <c r="K730" i="25" s="1"/>
  <c r="K708" i="25"/>
  <c r="K727" i="25" s="1"/>
  <c r="K706" i="25"/>
  <c r="K725" i="25" s="1"/>
  <c r="K700" i="25"/>
  <c r="K701" i="25"/>
  <c r="K720" i="25" s="1"/>
  <c r="K705" i="25"/>
  <c r="K724" i="25" s="1"/>
  <c r="K712" i="25"/>
  <c r="K731" i="25" s="1"/>
  <c r="Z706" i="25"/>
  <c r="Z725" i="25" s="1"/>
  <c r="Z703" i="25"/>
  <c r="Z722" i="25" s="1"/>
  <c r="Z709" i="25"/>
  <c r="Z728" i="25" s="1"/>
  <c r="Z702" i="25"/>
  <c r="Z721" i="25" s="1"/>
  <c r="Z711" i="25"/>
  <c r="Z730" i="25" s="1"/>
  <c r="Z707" i="25"/>
  <c r="Z726" i="25" s="1"/>
  <c r="Z712" i="25"/>
  <c r="Z731" i="25" s="1"/>
  <c r="Z705" i="25"/>
  <c r="Z724" i="25" s="1"/>
  <c r="Z704" i="25"/>
  <c r="Z723" i="25" s="1"/>
  <c r="Z700" i="25"/>
  <c r="Z708" i="25"/>
  <c r="Z727" i="25" s="1"/>
  <c r="Z701" i="25"/>
  <c r="Z720" i="25" s="1"/>
  <c r="Z710" i="25"/>
  <c r="AA653" i="25"/>
  <c r="AA669" i="25"/>
  <c r="AA686" i="25" s="1"/>
  <c r="AA1016" i="25" s="1"/>
  <c r="N751" i="25"/>
  <c r="N752" i="25" s="1"/>
  <c r="Q879" i="25"/>
  <c r="Q880" i="25" s="1"/>
  <c r="T719" i="25"/>
  <c r="E181" i="25"/>
  <c r="E308" i="25" s="1"/>
  <c r="F103" i="25"/>
  <c r="E266" i="25"/>
  <c r="F163" i="25"/>
  <c r="F265" i="25"/>
  <c r="G162" i="25"/>
  <c r="AH990" i="25"/>
  <c r="AH991" i="25" s="1"/>
  <c r="P943" i="25"/>
  <c r="P430" i="25"/>
  <c r="P431" i="25" s="1"/>
  <c r="AD870" i="25"/>
  <c r="AD877" i="25"/>
  <c r="AD875" i="25"/>
  <c r="AD869" i="25"/>
  <c r="AD876" i="25"/>
  <c r="AD867" i="25"/>
  <c r="AD871" i="25"/>
  <c r="AD866" i="25"/>
  <c r="AD874" i="25"/>
  <c r="AD868" i="25"/>
  <c r="AD872" i="25"/>
  <c r="AD878" i="25"/>
  <c r="AD873" i="25"/>
  <c r="AH836" i="25"/>
  <c r="AH843" i="25"/>
  <c r="AH834" i="25"/>
  <c r="AH841" i="25"/>
  <c r="AH835" i="25"/>
  <c r="AH839" i="25"/>
  <c r="AH844" i="25"/>
  <c r="AH838" i="25"/>
  <c r="AH842" i="25"/>
  <c r="AH837" i="25"/>
  <c r="AH832" i="25"/>
  <c r="AH840" i="25"/>
  <c r="AH833" i="25"/>
  <c r="AB537" i="25"/>
  <c r="AB555" i="25" s="1"/>
  <c r="AB544" i="25"/>
  <c r="AB562" i="25" s="1"/>
  <c r="AB538" i="25"/>
  <c r="AB556" i="25" s="1"/>
  <c r="AB536" i="25"/>
  <c r="AB554" i="25" s="1"/>
  <c r="AB541" i="25"/>
  <c r="AB559" i="25" s="1"/>
  <c r="AB542" i="25"/>
  <c r="AB560" i="25" s="1"/>
  <c r="AB540" i="25"/>
  <c r="AB558" i="25" s="1"/>
  <c r="AB543" i="25"/>
  <c r="AB561" i="25" s="1"/>
  <c r="AB539" i="25"/>
  <c r="AB557" i="25" s="1"/>
  <c r="AB535" i="25"/>
  <c r="AB553" i="25" s="1"/>
  <c r="AB534" i="25"/>
  <c r="AB546" i="25"/>
  <c r="AB564" i="25" s="1"/>
  <c r="AB545" i="25"/>
  <c r="AB563" i="25" s="1"/>
  <c r="H498" i="25"/>
  <c r="H499" i="25"/>
  <c r="H500" i="25"/>
  <c r="V992" i="25"/>
  <c r="AM958" i="25"/>
  <c r="O958" i="25"/>
  <c r="Y653" i="25"/>
  <c r="Y669" i="25"/>
  <c r="Y686" i="25" s="1"/>
  <c r="Y1016" i="25" s="1"/>
  <c r="M812" i="25"/>
  <c r="M806" i="25"/>
  <c r="M813" i="25"/>
  <c r="M818" i="25"/>
  <c r="M815" i="25"/>
  <c r="M809" i="25"/>
  <c r="M808" i="25"/>
  <c r="M816" i="25"/>
  <c r="M807" i="25"/>
  <c r="M810" i="25"/>
  <c r="M814" i="25"/>
  <c r="M811" i="25"/>
  <c r="M817" i="25"/>
  <c r="AD746" i="25"/>
  <c r="AD745" i="25"/>
  <c r="AD742" i="25"/>
  <c r="AD741" i="25"/>
  <c r="AD740" i="25"/>
  <c r="AD749" i="25"/>
  <c r="AD743" i="25"/>
  <c r="AD744" i="25"/>
  <c r="AD738" i="25"/>
  <c r="AD739" i="25"/>
  <c r="AD750" i="25"/>
  <c r="AD747" i="25"/>
  <c r="AD748" i="25"/>
  <c r="V794" i="25"/>
  <c r="V801" i="25"/>
  <c r="V789" i="25"/>
  <c r="V796" i="25"/>
  <c r="V798" i="25"/>
  <c r="V790" i="25"/>
  <c r="V799" i="25"/>
  <c r="V791" i="25"/>
  <c r="V793" i="25"/>
  <c r="V795" i="25"/>
  <c r="V800" i="25"/>
  <c r="V792" i="25"/>
  <c r="V797" i="25"/>
  <c r="I774" i="25"/>
  <c r="I781" i="25"/>
  <c r="I782" i="25"/>
  <c r="I776" i="25"/>
  <c r="I783" i="25"/>
  <c r="I775" i="25"/>
  <c r="I784" i="25"/>
  <c r="I780" i="25"/>
  <c r="I777" i="25"/>
  <c r="I778" i="25"/>
  <c r="I772" i="25"/>
  <c r="I779" i="25"/>
  <c r="I773" i="25"/>
  <c r="I799" i="25"/>
  <c r="I794" i="25"/>
  <c r="I792" i="25"/>
  <c r="I795" i="25"/>
  <c r="I800" i="25"/>
  <c r="I789" i="25"/>
  <c r="I791" i="25"/>
  <c r="I801" i="25"/>
  <c r="I798" i="25"/>
  <c r="I796" i="25"/>
  <c r="I797" i="25"/>
  <c r="I793" i="25"/>
  <c r="I790" i="25"/>
  <c r="AR779" i="25"/>
  <c r="AR774" i="25"/>
  <c r="AR783" i="25"/>
  <c r="AR775" i="25"/>
  <c r="AR772" i="25"/>
  <c r="AR776" i="25"/>
  <c r="AR773" i="25"/>
  <c r="AR781" i="25"/>
  <c r="AR778" i="25"/>
  <c r="AR780" i="25"/>
  <c r="AR777" i="25"/>
  <c r="AR784" i="25"/>
  <c r="AR782" i="25"/>
  <c r="Q782" i="25"/>
  <c r="Q777" i="25"/>
  <c r="Q775" i="25"/>
  <c r="Q779" i="25"/>
  <c r="Q772" i="25"/>
  <c r="Q784" i="25"/>
  <c r="Q781" i="25"/>
  <c r="Q778" i="25"/>
  <c r="Q780" i="25"/>
  <c r="Q773" i="25"/>
  <c r="Q783" i="25"/>
  <c r="Q776" i="25"/>
  <c r="Q774" i="25"/>
  <c r="G741" i="25"/>
  <c r="G743" i="25"/>
  <c r="G740" i="25"/>
  <c r="G750" i="25"/>
  <c r="G745" i="25"/>
  <c r="G747" i="25"/>
  <c r="G738" i="25"/>
  <c r="G749" i="25"/>
  <c r="G748" i="25"/>
  <c r="G739" i="25"/>
  <c r="G744" i="25"/>
  <c r="G746" i="25"/>
  <c r="G742" i="25"/>
  <c r="G784" i="25"/>
  <c r="G772" i="25"/>
  <c r="G779" i="25"/>
  <c r="G777" i="25"/>
  <c r="G778" i="25"/>
  <c r="G783" i="25"/>
  <c r="G780" i="25"/>
  <c r="G782" i="25"/>
  <c r="G781" i="25"/>
  <c r="G774" i="25"/>
  <c r="G773" i="25"/>
  <c r="G775" i="25"/>
  <c r="G776" i="25"/>
  <c r="AP764" i="25"/>
  <c r="AP759" i="25"/>
  <c r="AP766" i="25"/>
  <c r="AP758" i="25"/>
  <c r="AP765" i="25"/>
  <c r="AP762" i="25"/>
  <c r="AP767" i="25"/>
  <c r="AP760" i="25"/>
  <c r="AP757" i="25"/>
  <c r="AP761" i="25"/>
  <c r="AP755" i="25"/>
  <c r="AP763" i="25"/>
  <c r="AP756" i="25"/>
  <c r="S759" i="25"/>
  <c r="S766" i="25"/>
  <c r="S762" i="25"/>
  <c r="S767" i="25"/>
  <c r="S763" i="25"/>
  <c r="S760" i="25"/>
  <c r="S757" i="25"/>
  <c r="S764" i="25"/>
  <c r="S761" i="25"/>
  <c r="S758" i="25"/>
  <c r="S756" i="25"/>
  <c r="S765" i="25"/>
  <c r="S755" i="25"/>
  <c r="D800" i="25"/>
  <c r="D795" i="25"/>
  <c r="D794" i="25"/>
  <c r="D797" i="25"/>
  <c r="D801" i="25"/>
  <c r="D793" i="25"/>
  <c r="D790" i="25"/>
  <c r="D792" i="25"/>
  <c r="D789" i="25"/>
  <c r="D791" i="25"/>
  <c r="D796" i="25"/>
  <c r="D799" i="25"/>
  <c r="D798" i="25"/>
  <c r="H792" i="25"/>
  <c r="H799" i="25"/>
  <c r="H796" i="25"/>
  <c r="H795" i="25"/>
  <c r="H789" i="25"/>
  <c r="H794" i="25"/>
  <c r="H790" i="25"/>
  <c r="H797" i="25"/>
  <c r="H801" i="25"/>
  <c r="H800" i="25"/>
  <c r="H798" i="25"/>
  <c r="H791" i="25"/>
  <c r="H793" i="25"/>
  <c r="AO419" i="25"/>
  <c r="AO945" i="25" s="1"/>
  <c r="AO426" i="25"/>
  <c r="AO952" i="25" s="1"/>
  <c r="AO424" i="25"/>
  <c r="AO950" i="25" s="1"/>
  <c r="AO418" i="25"/>
  <c r="AO944" i="25" s="1"/>
  <c r="AO425" i="25"/>
  <c r="AO951" i="25" s="1"/>
  <c r="AO428" i="25"/>
  <c r="AO954" i="25" s="1"/>
  <c r="AO420" i="25"/>
  <c r="AO946" i="25" s="1"/>
  <c r="AO427" i="25"/>
  <c r="AO953" i="25" s="1"/>
  <c r="AO421" i="25"/>
  <c r="AO947" i="25" s="1"/>
  <c r="AO422" i="25"/>
  <c r="AO948" i="25" s="1"/>
  <c r="AO417" i="25"/>
  <c r="AO423" i="25"/>
  <c r="AO949" i="25" s="1"/>
  <c r="AO429" i="25"/>
  <c r="AO955" i="25" s="1"/>
  <c r="P744" i="25"/>
  <c r="P738" i="25"/>
  <c r="P750" i="25"/>
  <c r="P749" i="25"/>
  <c r="P745" i="25"/>
  <c r="P740" i="25"/>
  <c r="P741" i="25"/>
  <c r="P748" i="25"/>
  <c r="P746" i="25"/>
  <c r="P742" i="25"/>
  <c r="P747" i="25"/>
  <c r="P739" i="25"/>
  <c r="P743" i="25"/>
  <c r="I630" i="25"/>
  <c r="I997" i="25" s="1"/>
  <c r="I637" i="25"/>
  <c r="I1004" i="25" s="1"/>
  <c r="I636" i="25"/>
  <c r="I1003" i="25" s="1"/>
  <c r="I628" i="25"/>
  <c r="I995" i="25" s="1"/>
  <c r="I633" i="25"/>
  <c r="I1000" i="25" s="1"/>
  <c r="I638" i="25"/>
  <c r="I1005" i="25" s="1"/>
  <c r="I635" i="25"/>
  <c r="I1002" i="25" s="1"/>
  <c r="I631" i="25"/>
  <c r="I998" i="25" s="1"/>
  <c r="I629" i="25"/>
  <c r="I996" i="25" s="1"/>
  <c r="I632" i="25"/>
  <c r="I999" i="25" s="1"/>
  <c r="I639" i="25"/>
  <c r="I1006" i="25" s="1"/>
  <c r="I634" i="25"/>
  <c r="I1001" i="25" s="1"/>
  <c r="I627" i="25"/>
  <c r="X294" i="25"/>
  <c r="K589" i="25"/>
  <c r="U630" i="25"/>
  <c r="U997" i="25" s="1"/>
  <c r="U637" i="25"/>
  <c r="U1004" i="25" s="1"/>
  <c r="U628" i="25"/>
  <c r="U995" i="25" s="1"/>
  <c r="U635" i="25"/>
  <c r="U1002" i="25" s="1"/>
  <c r="U629" i="25"/>
  <c r="U996" i="25" s="1"/>
  <c r="U634" i="25"/>
  <c r="U1001" i="25" s="1"/>
  <c r="U639" i="25"/>
  <c r="U1006" i="25" s="1"/>
  <c r="U631" i="25"/>
  <c r="U998" i="25" s="1"/>
  <c r="U636" i="25"/>
  <c r="U1003" i="25" s="1"/>
  <c r="U633" i="25"/>
  <c r="U1000" i="25" s="1"/>
  <c r="U632" i="25"/>
  <c r="U999" i="25" s="1"/>
  <c r="U627" i="25"/>
  <c r="U638" i="25"/>
  <c r="U1005" i="25" s="1"/>
  <c r="V294" i="25"/>
  <c r="AB611" i="25"/>
  <c r="AB614" i="25"/>
  <c r="AB601" i="25"/>
  <c r="AO294" i="25"/>
  <c r="Q589" i="25"/>
  <c r="AD294" i="25"/>
  <c r="H403" i="25"/>
  <c r="H410" i="25"/>
  <c r="H408" i="25"/>
  <c r="H402" i="25"/>
  <c r="H409" i="25"/>
  <c r="H400" i="25"/>
  <c r="H407" i="25"/>
  <c r="H411" i="25"/>
  <c r="H412" i="25"/>
  <c r="H406" i="25"/>
  <c r="H404" i="25"/>
  <c r="H401" i="25"/>
  <c r="H405" i="25"/>
  <c r="AG410" i="25"/>
  <c r="AG405" i="25"/>
  <c r="AG407" i="25"/>
  <c r="AG406" i="25"/>
  <c r="AG402" i="25"/>
  <c r="AG401" i="25"/>
  <c r="AG400" i="25"/>
  <c r="AG403" i="25"/>
  <c r="AG409" i="25"/>
  <c r="AG408" i="25"/>
  <c r="AG411" i="25"/>
  <c r="AG404" i="25"/>
  <c r="AG412" i="25"/>
  <c r="F426" i="25"/>
  <c r="F952" i="25" s="1"/>
  <c r="F421" i="25"/>
  <c r="F947" i="25" s="1"/>
  <c r="F422" i="25"/>
  <c r="F948" i="25" s="1"/>
  <c r="F429" i="25"/>
  <c r="F955" i="25" s="1"/>
  <c r="F428" i="25"/>
  <c r="F954" i="25" s="1"/>
  <c r="F427" i="25"/>
  <c r="F953" i="25" s="1"/>
  <c r="F419" i="25"/>
  <c r="F945" i="25" s="1"/>
  <c r="F425" i="25"/>
  <c r="F951" i="25" s="1"/>
  <c r="F424" i="25"/>
  <c r="F950" i="25" s="1"/>
  <c r="F417" i="25"/>
  <c r="F420" i="25"/>
  <c r="F946" i="25" s="1"/>
  <c r="F423" i="25"/>
  <c r="F949" i="25" s="1"/>
  <c r="F418" i="25"/>
  <c r="F944" i="25" s="1"/>
  <c r="W425" i="25"/>
  <c r="W951" i="25" s="1"/>
  <c r="W420" i="25"/>
  <c r="W946" i="25" s="1"/>
  <c r="W423" i="25"/>
  <c r="W949" i="25" s="1"/>
  <c r="W417" i="25"/>
  <c r="W427" i="25"/>
  <c r="W953" i="25" s="1"/>
  <c r="W419" i="25"/>
  <c r="W945" i="25" s="1"/>
  <c r="W424" i="25"/>
  <c r="W950" i="25" s="1"/>
  <c r="W418" i="25"/>
  <c r="W944" i="25" s="1"/>
  <c r="W941" i="25"/>
  <c r="W422" i="25"/>
  <c r="W948" i="25" s="1"/>
  <c r="W421" i="25"/>
  <c r="W947" i="25" s="1"/>
  <c r="W429" i="25"/>
  <c r="W955" i="25" s="1"/>
  <c r="W426" i="25"/>
  <c r="W952" i="25" s="1"/>
  <c r="W428" i="25"/>
  <c r="W954" i="25" s="1"/>
  <c r="G421" i="25"/>
  <c r="G947" i="25" s="1"/>
  <c r="G428" i="25"/>
  <c r="G954" i="25" s="1"/>
  <c r="G422" i="25"/>
  <c r="G948" i="25" s="1"/>
  <c r="G429" i="25"/>
  <c r="G955" i="25" s="1"/>
  <c r="G423" i="25"/>
  <c r="G949" i="25" s="1"/>
  <c r="G420" i="25"/>
  <c r="G946" i="25" s="1"/>
  <c r="G427" i="25"/>
  <c r="G953" i="25" s="1"/>
  <c r="G419" i="25"/>
  <c r="G945" i="25" s="1"/>
  <c r="G418" i="25"/>
  <c r="G944" i="25" s="1"/>
  <c r="G417" i="25"/>
  <c r="G426" i="25"/>
  <c r="G952" i="25" s="1"/>
  <c r="G425" i="25"/>
  <c r="G951" i="25" s="1"/>
  <c r="G424" i="25"/>
  <c r="G950" i="25" s="1"/>
  <c r="P411" i="25"/>
  <c r="P406" i="25"/>
  <c r="P412" i="25"/>
  <c r="P403" i="25"/>
  <c r="P408" i="25"/>
  <c r="P402" i="25"/>
  <c r="P407" i="25"/>
  <c r="P405" i="25"/>
  <c r="P404" i="25"/>
  <c r="P410" i="25"/>
  <c r="P400" i="25"/>
  <c r="P401" i="25"/>
  <c r="P409" i="25"/>
  <c r="N802" i="25"/>
  <c r="N803" i="25"/>
  <c r="AF458" i="25"/>
  <c r="AF459" i="25"/>
  <c r="AF461" i="25"/>
  <c r="AF460" i="25"/>
  <c r="AF463" i="25"/>
  <c r="AF462" i="25"/>
  <c r="AC516" i="25"/>
  <c r="AC963" i="25" s="1"/>
  <c r="AC523" i="25"/>
  <c r="AC970" i="25" s="1"/>
  <c r="AC521" i="25"/>
  <c r="AC968" i="25" s="1"/>
  <c r="AC515" i="25"/>
  <c r="AC962" i="25" s="1"/>
  <c r="AC522" i="25"/>
  <c r="AC969" i="25" s="1"/>
  <c r="AC518" i="25"/>
  <c r="AC965" i="25" s="1"/>
  <c r="AC517" i="25"/>
  <c r="AC964" i="25" s="1"/>
  <c r="AC524" i="25"/>
  <c r="AC971" i="25" s="1"/>
  <c r="AC513" i="25"/>
  <c r="AC519" i="25"/>
  <c r="AC966" i="25" s="1"/>
  <c r="AC520" i="25"/>
  <c r="AC967" i="25" s="1"/>
  <c r="AC514" i="25"/>
  <c r="AC961" i="25" s="1"/>
  <c r="AC525" i="25"/>
  <c r="AC972" i="25" s="1"/>
  <c r="Z460" i="25"/>
  <c r="Z459" i="25"/>
  <c r="Z463" i="25"/>
  <c r="Z458" i="25"/>
  <c r="Z462" i="25"/>
  <c r="Z461" i="25"/>
  <c r="Z480" i="25"/>
  <c r="Z479" i="25"/>
  <c r="AN521" i="25"/>
  <c r="AN968" i="25" s="1"/>
  <c r="AN516" i="25"/>
  <c r="AN963" i="25" s="1"/>
  <c r="AN520" i="25"/>
  <c r="AN967" i="25" s="1"/>
  <c r="AN523" i="25"/>
  <c r="AN970" i="25" s="1"/>
  <c r="AN515" i="25"/>
  <c r="AN962" i="25" s="1"/>
  <c r="AN514" i="25"/>
  <c r="AN961" i="25" s="1"/>
  <c r="AN524" i="25"/>
  <c r="AN971" i="25" s="1"/>
  <c r="AN513" i="25"/>
  <c r="AN522" i="25"/>
  <c r="AN969" i="25" s="1"/>
  <c r="AN519" i="25"/>
  <c r="AN966" i="25" s="1"/>
  <c r="AN518" i="25"/>
  <c r="AN965" i="25" s="1"/>
  <c r="AN517" i="25"/>
  <c r="AN964" i="25" s="1"/>
  <c r="AN525" i="25"/>
  <c r="AN972" i="25" s="1"/>
  <c r="AQ518" i="25"/>
  <c r="AQ965" i="25" s="1"/>
  <c r="AQ525" i="25"/>
  <c r="AQ972" i="25" s="1"/>
  <c r="AQ513" i="25"/>
  <c r="AQ521" i="25"/>
  <c r="AQ968" i="25" s="1"/>
  <c r="AQ515" i="25"/>
  <c r="AQ962" i="25" s="1"/>
  <c r="AQ522" i="25"/>
  <c r="AQ969" i="25" s="1"/>
  <c r="AQ520" i="25"/>
  <c r="AQ967" i="25" s="1"/>
  <c r="AQ517" i="25"/>
  <c r="AQ964" i="25" s="1"/>
  <c r="AQ519" i="25"/>
  <c r="AQ966" i="25" s="1"/>
  <c r="AQ514" i="25"/>
  <c r="AQ961" i="25" s="1"/>
  <c r="AQ524" i="25"/>
  <c r="AQ971" i="25" s="1"/>
  <c r="AQ523" i="25"/>
  <c r="AQ970" i="25" s="1"/>
  <c r="AQ516" i="25"/>
  <c r="AQ963" i="25" s="1"/>
  <c r="Q479" i="25"/>
  <c r="Q480" i="25"/>
  <c r="E461" i="25"/>
  <c r="E463" i="25"/>
  <c r="E458" i="25"/>
  <c r="E460" i="25"/>
  <c r="E459" i="25"/>
  <c r="E462" i="25"/>
  <c r="L517" i="25"/>
  <c r="L964" i="25" s="1"/>
  <c r="L524" i="25"/>
  <c r="L971" i="25" s="1"/>
  <c r="L520" i="25"/>
  <c r="L967" i="25" s="1"/>
  <c r="L514" i="25"/>
  <c r="L961" i="25" s="1"/>
  <c r="L521" i="25"/>
  <c r="L968" i="25" s="1"/>
  <c r="L525" i="25"/>
  <c r="L972" i="25" s="1"/>
  <c r="L522" i="25"/>
  <c r="L969" i="25" s="1"/>
  <c r="L519" i="25"/>
  <c r="L966" i="25" s="1"/>
  <c r="L515" i="25"/>
  <c r="L962" i="25" s="1"/>
  <c r="L513" i="25"/>
  <c r="L523" i="25"/>
  <c r="L970" i="25" s="1"/>
  <c r="L516" i="25"/>
  <c r="L963" i="25" s="1"/>
  <c r="L518" i="25"/>
  <c r="L965" i="25" s="1"/>
  <c r="AB648" i="25"/>
  <c r="AB664" i="25"/>
  <c r="AC648" i="25"/>
  <c r="AC664" i="25"/>
  <c r="AI648" i="25"/>
  <c r="AI664" i="25"/>
  <c r="Z648" i="25"/>
  <c r="Z664" i="25"/>
  <c r="AD990" i="25"/>
  <c r="AD991" i="25" s="1"/>
  <c r="M480" i="25"/>
  <c r="M479" i="25"/>
  <c r="E710" i="25"/>
  <c r="E708" i="25"/>
  <c r="E727" i="25" s="1"/>
  <c r="E712" i="25"/>
  <c r="E731" i="25" s="1"/>
  <c r="E703" i="25"/>
  <c r="E722" i="25" s="1"/>
  <c r="E706" i="25"/>
  <c r="E725" i="25" s="1"/>
  <c r="E700" i="25"/>
  <c r="E711" i="25"/>
  <c r="E730" i="25" s="1"/>
  <c r="E707" i="25"/>
  <c r="E726" i="25" s="1"/>
  <c r="E705" i="25"/>
  <c r="E724" i="25" s="1"/>
  <c r="E702" i="25"/>
  <c r="E721" i="25" s="1"/>
  <c r="E709" i="25"/>
  <c r="E728" i="25" s="1"/>
  <c r="E701" i="25"/>
  <c r="E720" i="25" s="1"/>
  <c r="E704" i="25"/>
  <c r="E723" i="25" s="1"/>
  <c r="AH709" i="25"/>
  <c r="AH728" i="25" s="1"/>
  <c r="AH711" i="25"/>
  <c r="AH730" i="25" s="1"/>
  <c r="AH707" i="25"/>
  <c r="AH726" i="25" s="1"/>
  <c r="AH702" i="25"/>
  <c r="AH721" i="25" s="1"/>
  <c r="AH700" i="25"/>
  <c r="AH706" i="25"/>
  <c r="AH725" i="25" s="1"/>
  <c r="AH703" i="25"/>
  <c r="AH722" i="25" s="1"/>
  <c r="AH712" i="25"/>
  <c r="AH731" i="25" s="1"/>
  <c r="AH701" i="25"/>
  <c r="AH720" i="25" s="1"/>
  <c r="AH708" i="25"/>
  <c r="AH727" i="25" s="1"/>
  <c r="AH704" i="25"/>
  <c r="AH723" i="25" s="1"/>
  <c r="AH705" i="25"/>
  <c r="AH724" i="25" s="1"/>
  <c r="AH710" i="25"/>
  <c r="AL709" i="25"/>
  <c r="AL728" i="25" s="1"/>
  <c r="AL706" i="25"/>
  <c r="AL725" i="25" s="1"/>
  <c r="AL711" i="25"/>
  <c r="AL730" i="25" s="1"/>
  <c r="AL702" i="25"/>
  <c r="AL721" i="25" s="1"/>
  <c r="AL708" i="25"/>
  <c r="AL727" i="25" s="1"/>
  <c r="AL700" i="25"/>
  <c r="AL705" i="25"/>
  <c r="AL724" i="25" s="1"/>
  <c r="AL710" i="25"/>
  <c r="AL707" i="25"/>
  <c r="AL726" i="25" s="1"/>
  <c r="AL704" i="25"/>
  <c r="AL723" i="25" s="1"/>
  <c r="AL712" i="25"/>
  <c r="AL731" i="25" s="1"/>
  <c r="AL703" i="25"/>
  <c r="AL722" i="25" s="1"/>
  <c r="AL701" i="25"/>
  <c r="AL720" i="25" s="1"/>
  <c r="H104" i="25"/>
  <c r="K396" i="25"/>
  <c r="K397" i="25"/>
  <c r="H159" i="25"/>
  <c r="G262" i="25"/>
  <c r="AM819" i="25"/>
  <c r="Q990" i="25"/>
  <c r="Q991" i="25" s="1"/>
  <c r="E180" i="25"/>
  <c r="E307" i="25" s="1"/>
  <c r="F102" i="25"/>
  <c r="AL492" i="25"/>
  <c r="AL493" i="25" s="1"/>
  <c r="J396" i="25"/>
  <c r="J397" i="25" s="1"/>
  <c r="E263" i="25"/>
  <c r="F160" i="25"/>
  <c r="F161" i="25"/>
  <c r="E264" i="25"/>
  <c r="AG819" i="25"/>
  <c r="AG820" i="25" s="1"/>
  <c r="Q526" i="25"/>
  <c r="Q527" i="25" s="1"/>
  <c r="Q960" i="25"/>
  <c r="D209" i="25"/>
  <c r="D210" i="25" s="1"/>
  <c r="AE877" i="25"/>
  <c r="AE872" i="25"/>
  <c r="AE876" i="25"/>
  <c r="AE867" i="25"/>
  <c r="AE874" i="25"/>
  <c r="AE866" i="25"/>
  <c r="AE873" i="25"/>
  <c r="AE869" i="25"/>
  <c r="AE878" i="25"/>
  <c r="AE875" i="25"/>
  <c r="AE868" i="25"/>
  <c r="AE870" i="25"/>
  <c r="AE871" i="25"/>
  <c r="AO845" i="25"/>
  <c r="AO846" i="25" s="1"/>
  <c r="E544" i="25"/>
  <c r="E562" i="25" s="1"/>
  <c r="E539" i="25"/>
  <c r="E557" i="25" s="1"/>
  <c r="E540" i="25"/>
  <c r="E558" i="25" s="1"/>
  <c r="E534" i="25"/>
  <c r="E541" i="25"/>
  <c r="E559" i="25" s="1"/>
  <c r="E545" i="25"/>
  <c r="E563" i="25" s="1"/>
  <c r="E537" i="25"/>
  <c r="E555" i="25" s="1"/>
  <c r="E542" i="25"/>
  <c r="E560" i="25" s="1"/>
  <c r="E538" i="25"/>
  <c r="E556" i="25" s="1"/>
  <c r="E536" i="25"/>
  <c r="E554" i="25" s="1"/>
  <c r="E546" i="25"/>
  <c r="E564" i="25" s="1"/>
  <c r="E543" i="25"/>
  <c r="E561" i="25" s="1"/>
  <c r="E535" i="25"/>
  <c r="E553" i="25" s="1"/>
  <c r="S573" i="25"/>
  <c r="S981" i="25" s="1"/>
  <c r="S580" i="25"/>
  <c r="S988" i="25" s="1"/>
  <c r="S569" i="25"/>
  <c r="S576" i="25"/>
  <c r="S984" i="25" s="1"/>
  <c r="S570" i="25"/>
  <c r="S978" i="25" s="1"/>
  <c r="S581" i="25"/>
  <c r="S989" i="25" s="1"/>
  <c r="S571" i="25"/>
  <c r="S979" i="25" s="1"/>
  <c r="S578" i="25"/>
  <c r="S986" i="25" s="1"/>
  <c r="S572" i="25"/>
  <c r="S980" i="25" s="1"/>
  <c r="S575" i="25"/>
  <c r="S983" i="25" s="1"/>
  <c r="S579" i="25"/>
  <c r="S987" i="25" s="1"/>
  <c r="S574" i="25"/>
  <c r="S982" i="25" s="1"/>
  <c r="S577" i="25"/>
  <c r="S985" i="25" s="1"/>
  <c r="AC990" i="25"/>
  <c r="AC991" i="25" s="1"/>
  <c r="G862" i="25"/>
  <c r="G863" i="25" s="1"/>
  <c r="E977" i="25"/>
  <c r="V405" i="25"/>
  <c r="V412" i="25"/>
  <c r="V400" i="25"/>
  <c r="V408" i="25"/>
  <c r="V402" i="25"/>
  <c r="V409" i="25"/>
  <c r="V406" i="25"/>
  <c r="V404" i="25"/>
  <c r="V403" i="25"/>
  <c r="V407" i="25"/>
  <c r="V401" i="25"/>
  <c r="V410" i="25"/>
  <c r="V411" i="25"/>
  <c r="AE818" i="25"/>
  <c r="AE806" i="25"/>
  <c r="AE811" i="25"/>
  <c r="AE810" i="25"/>
  <c r="AE812" i="25"/>
  <c r="AE807" i="25"/>
  <c r="AE815" i="25"/>
  <c r="AE809" i="25"/>
  <c r="AE817" i="25"/>
  <c r="AE814" i="25"/>
  <c r="AE808" i="25"/>
  <c r="AE816" i="25"/>
  <c r="AE813" i="25"/>
  <c r="AC1026" i="25"/>
  <c r="T748" i="25"/>
  <c r="T743" i="25"/>
  <c r="T740" i="25"/>
  <c r="T747" i="25"/>
  <c r="T742" i="25"/>
  <c r="T749" i="25"/>
  <c r="T746" i="25"/>
  <c r="T741" i="25"/>
  <c r="T750" i="25"/>
  <c r="T745" i="25"/>
  <c r="T744" i="25"/>
  <c r="T738" i="25"/>
  <c r="T739" i="25"/>
  <c r="L740" i="25"/>
  <c r="L748" i="25"/>
  <c r="L745" i="25"/>
  <c r="L743" i="25"/>
  <c r="L738" i="25"/>
  <c r="L739" i="25"/>
  <c r="L750" i="25"/>
  <c r="L744" i="25"/>
  <c r="L742" i="25"/>
  <c r="L749" i="25"/>
  <c r="L741" i="25"/>
  <c r="L746" i="25"/>
  <c r="L747" i="25"/>
  <c r="AH794" i="25"/>
  <c r="AH801" i="25"/>
  <c r="AH789" i="25"/>
  <c r="AH797" i="25"/>
  <c r="AH791" i="25"/>
  <c r="AH799" i="25"/>
  <c r="AH796" i="25"/>
  <c r="AH798" i="25"/>
  <c r="AH795" i="25"/>
  <c r="AH792" i="25"/>
  <c r="AH800" i="25"/>
  <c r="AH790" i="25"/>
  <c r="AH793" i="25"/>
  <c r="J637" i="25"/>
  <c r="J1004" i="25" s="1"/>
  <c r="J632" i="25"/>
  <c r="J999" i="25" s="1"/>
  <c r="J630" i="25"/>
  <c r="J997" i="25" s="1"/>
  <c r="J633" i="25"/>
  <c r="J1000" i="25" s="1"/>
  <c r="J638" i="25"/>
  <c r="J1005" i="25" s="1"/>
  <c r="J627" i="25"/>
  <c r="J631" i="25"/>
  <c r="J998" i="25" s="1"/>
  <c r="J639" i="25"/>
  <c r="J1006" i="25" s="1"/>
  <c r="J635" i="25"/>
  <c r="J1002" i="25" s="1"/>
  <c r="J634" i="25"/>
  <c r="J1001" i="25" s="1"/>
  <c r="J628" i="25"/>
  <c r="J995" i="25" s="1"/>
  <c r="J636" i="25"/>
  <c r="J1003" i="25" s="1"/>
  <c r="J629" i="25"/>
  <c r="J996" i="25" s="1"/>
  <c r="G395" i="25"/>
  <c r="G383" i="25"/>
  <c r="G390" i="25"/>
  <c r="G394" i="25"/>
  <c r="G386" i="25"/>
  <c r="G393" i="25"/>
  <c r="G385" i="25"/>
  <c r="G384" i="25"/>
  <c r="G389" i="25"/>
  <c r="G388" i="25"/>
  <c r="G387" i="25"/>
  <c r="G391" i="25"/>
  <c r="G392" i="25"/>
  <c r="AP552" i="25"/>
  <c r="E669" i="25"/>
  <c r="E686" i="25" s="1"/>
  <c r="E1016" i="25" s="1"/>
  <c r="E653" i="25"/>
  <c r="AG977" i="25"/>
  <c r="AG582" i="25"/>
  <c r="AG583" i="25" s="1"/>
  <c r="AN459" i="25"/>
  <c r="AN460" i="25"/>
  <c r="AN463" i="25"/>
  <c r="AN458" i="25"/>
  <c r="AN461" i="25"/>
  <c r="AN462" i="25"/>
  <c r="U463" i="25"/>
  <c r="U462" i="25"/>
  <c r="U460" i="25"/>
  <c r="U459" i="25"/>
  <c r="U458" i="25"/>
  <c r="U461" i="25"/>
  <c r="AE480" i="25"/>
  <c r="AE479" i="25"/>
  <c r="D1137" i="25"/>
  <c r="H1137" i="25"/>
  <c r="I1137" i="25"/>
  <c r="F1137" i="25"/>
  <c r="P664" i="25"/>
  <c r="P648" i="25"/>
  <c r="Y664" i="25"/>
  <c r="Y648" i="25"/>
  <c r="AH612" i="25"/>
  <c r="X664" i="25"/>
  <c r="X648" i="25"/>
  <c r="I700" i="25"/>
  <c r="I710" i="25"/>
  <c r="I707" i="25"/>
  <c r="I726" i="25" s="1"/>
  <c r="I708" i="25"/>
  <c r="I727" i="25" s="1"/>
  <c r="I702" i="25"/>
  <c r="I721" i="25" s="1"/>
  <c r="I709" i="25"/>
  <c r="I728" i="25" s="1"/>
  <c r="I711" i="25"/>
  <c r="I730" i="25" s="1"/>
  <c r="I704" i="25"/>
  <c r="I723" i="25" s="1"/>
  <c r="I712" i="25"/>
  <c r="I731" i="25" s="1"/>
  <c r="I701" i="25"/>
  <c r="I720" i="25" s="1"/>
  <c r="I706" i="25"/>
  <c r="I725" i="25" s="1"/>
  <c r="I703" i="25"/>
  <c r="I722" i="25" s="1"/>
  <c r="I705" i="25"/>
  <c r="I724" i="25" s="1"/>
  <c r="AE712" i="25"/>
  <c r="AE731" i="25" s="1"/>
  <c r="AE705" i="25"/>
  <c r="AE724" i="25" s="1"/>
  <c r="AE710" i="25"/>
  <c r="AE704" i="25"/>
  <c r="AE723" i="25" s="1"/>
  <c r="AE701" i="25"/>
  <c r="AE720" i="25" s="1"/>
  <c r="AE709" i="25"/>
  <c r="AE728" i="25" s="1"/>
  <c r="AE706" i="25"/>
  <c r="AE725" i="25" s="1"/>
  <c r="AE703" i="25"/>
  <c r="AE722" i="25" s="1"/>
  <c r="AE708" i="25"/>
  <c r="AE727" i="25" s="1"/>
  <c r="AE700" i="25"/>
  <c r="AE702" i="25"/>
  <c r="AE721" i="25" s="1"/>
  <c r="AE707" i="25"/>
  <c r="AE726" i="25" s="1"/>
  <c r="AE711" i="25"/>
  <c r="AE730" i="25" s="1"/>
  <c r="AF705" i="25"/>
  <c r="AF724" i="25" s="1"/>
  <c r="AF712" i="25"/>
  <c r="AF731" i="25" s="1"/>
  <c r="AF700" i="25"/>
  <c r="AF710" i="25"/>
  <c r="AF706" i="25"/>
  <c r="AF725" i="25" s="1"/>
  <c r="AF701" i="25"/>
  <c r="AF720" i="25" s="1"/>
  <c r="AF709" i="25"/>
  <c r="AF728" i="25" s="1"/>
  <c r="AF711" i="25"/>
  <c r="AF730" i="25" s="1"/>
  <c r="AF708" i="25"/>
  <c r="AF727" i="25" s="1"/>
  <c r="AF704" i="25"/>
  <c r="AF723" i="25" s="1"/>
  <c r="AF702" i="25"/>
  <c r="AF721" i="25" s="1"/>
  <c r="AF707" i="25"/>
  <c r="AF726" i="25" s="1"/>
  <c r="AF703" i="25"/>
  <c r="AF722" i="25" s="1"/>
  <c r="P669" i="25"/>
  <c r="P686" i="25" s="1"/>
  <c r="P1016" i="25" s="1"/>
  <c r="P653" i="25"/>
  <c r="S669" i="25"/>
  <c r="S686" i="25" s="1"/>
  <c r="S1016" i="25" s="1"/>
  <c r="S653" i="25"/>
  <c r="AN538" i="25"/>
  <c r="AN556" i="25" s="1"/>
  <c r="AN542" i="25"/>
  <c r="AN560" i="25" s="1"/>
  <c r="AN541" i="25"/>
  <c r="AN559" i="25" s="1"/>
  <c r="AK977" i="25"/>
  <c r="AK582" i="25"/>
  <c r="AK583" i="25" s="1"/>
  <c r="F255" i="25"/>
  <c r="G152" i="25"/>
  <c r="AM552" i="25"/>
  <c r="F236" i="25"/>
  <c r="G85" i="25"/>
  <c r="AR580" i="25"/>
  <c r="AR988" i="25" s="1"/>
  <c r="AR575" i="25"/>
  <c r="AR983" i="25" s="1"/>
  <c r="AR574" i="25"/>
  <c r="AR982" i="25" s="1"/>
  <c r="AR581" i="25"/>
  <c r="AR989" i="25" s="1"/>
  <c r="AR572" i="25"/>
  <c r="AR980" i="25" s="1"/>
  <c r="AR577" i="25"/>
  <c r="AR985" i="25" s="1"/>
  <c r="AR569" i="25"/>
  <c r="AR570" i="25"/>
  <c r="AR978" i="25" s="1"/>
  <c r="AR578" i="25"/>
  <c r="AR986" i="25" s="1"/>
  <c r="AR579" i="25"/>
  <c r="AR987" i="25" s="1"/>
  <c r="AR571" i="25"/>
  <c r="AR979" i="25" s="1"/>
  <c r="AR573" i="25"/>
  <c r="AR981" i="25" s="1"/>
  <c r="AR576" i="25"/>
  <c r="AR984" i="25" s="1"/>
  <c r="U498" i="25"/>
  <c r="U500" i="25"/>
  <c r="U499" i="25"/>
  <c r="R870" i="25"/>
  <c r="R877" i="25"/>
  <c r="R869" i="25"/>
  <c r="R876" i="25"/>
  <c r="R875" i="25"/>
  <c r="R867" i="25"/>
  <c r="R878" i="25"/>
  <c r="R868" i="25"/>
  <c r="R866" i="25"/>
  <c r="R874" i="25"/>
  <c r="R873" i="25"/>
  <c r="R872" i="25"/>
  <c r="R871" i="25"/>
  <c r="V836" i="25"/>
  <c r="V843" i="25"/>
  <c r="V842" i="25"/>
  <c r="V841" i="25"/>
  <c r="V837" i="25"/>
  <c r="V844" i="25"/>
  <c r="V832" i="25"/>
  <c r="V840" i="25"/>
  <c r="V833" i="25"/>
  <c r="V839" i="25"/>
  <c r="V834" i="25"/>
  <c r="V838" i="25"/>
  <c r="V835" i="25"/>
  <c r="AD845" i="25"/>
  <c r="AD846" i="25" s="1"/>
  <c r="V498" i="25"/>
  <c r="V500" i="25"/>
  <c r="V499" i="25"/>
  <c r="AQ1034" i="25"/>
  <c r="AQ1035" i="25"/>
  <c r="AN992" i="25"/>
  <c r="AF862" i="25"/>
  <c r="AF863" i="25" s="1"/>
  <c r="Z798" i="25"/>
  <c r="Z793" i="25"/>
  <c r="Z800" i="25"/>
  <c r="Z792" i="25"/>
  <c r="Z794" i="25"/>
  <c r="Z791" i="25"/>
  <c r="Z797" i="25"/>
  <c r="Z799" i="25"/>
  <c r="Z801" i="25"/>
  <c r="Z795" i="25"/>
  <c r="Z789" i="25"/>
  <c r="Z796" i="25"/>
  <c r="Z790" i="25"/>
  <c r="H766" i="25"/>
  <c r="H761" i="25"/>
  <c r="H757" i="25"/>
  <c r="H758" i="25"/>
  <c r="H764" i="25"/>
  <c r="H755" i="25"/>
  <c r="H767" i="25"/>
  <c r="H765" i="25"/>
  <c r="H763" i="25"/>
  <c r="H762" i="25"/>
  <c r="H760" i="25"/>
  <c r="H756" i="25"/>
  <c r="H759" i="25"/>
  <c r="R811" i="25"/>
  <c r="R818" i="25"/>
  <c r="R810" i="25"/>
  <c r="R806" i="25"/>
  <c r="R813" i="25"/>
  <c r="R814" i="25"/>
  <c r="R809" i="25"/>
  <c r="R817" i="25"/>
  <c r="R815" i="25"/>
  <c r="R807" i="25"/>
  <c r="R816" i="25"/>
  <c r="R812" i="25"/>
  <c r="R808" i="25"/>
  <c r="AF779" i="25"/>
  <c r="AF774" i="25"/>
  <c r="AF773" i="25"/>
  <c r="AF782" i="25"/>
  <c r="AF776" i="25"/>
  <c r="AF777" i="25"/>
  <c r="AF780" i="25"/>
  <c r="AF772" i="25"/>
  <c r="AF784" i="25"/>
  <c r="AF781" i="25"/>
  <c r="AF778" i="25"/>
  <c r="AF775" i="25"/>
  <c r="AF783" i="25"/>
  <c r="AD790" i="25"/>
  <c r="AD797" i="25"/>
  <c r="AD795" i="25"/>
  <c r="AD789" i="25"/>
  <c r="AD794" i="25"/>
  <c r="AD791" i="25"/>
  <c r="AD800" i="25"/>
  <c r="AD792" i="25"/>
  <c r="AD798" i="25"/>
  <c r="AD801" i="25"/>
  <c r="AD799" i="25"/>
  <c r="AD796" i="25"/>
  <c r="AD793" i="25"/>
  <c r="J794" i="25"/>
  <c r="J801" i="25"/>
  <c r="J789" i="25"/>
  <c r="J790" i="25"/>
  <c r="J799" i="25"/>
  <c r="J793" i="25"/>
  <c r="J800" i="25"/>
  <c r="J792" i="25"/>
  <c r="J791" i="25"/>
  <c r="J798" i="25"/>
  <c r="J795" i="25"/>
  <c r="J796" i="25"/>
  <c r="J797" i="25"/>
  <c r="AG774" i="25"/>
  <c r="AG781" i="25"/>
  <c r="AG780" i="25"/>
  <c r="AG783" i="25"/>
  <c r="AG782" i="25"/>
  <c r="AG778" i="25"/>
  <c r="AG777" i="25"/>
  <c r="AG775" i="25"/>
  <c r="AG772" i="25"/>
  <c r="AG773" i="25"/>
  <c r="AG784" i="25"/>
  <c r="AG779" i="25"/>
  <c r="AG776" i="25"/>
  <c r="V750" i="25"/>
  <c r="V738" i="25"/>
  <c r="V742" i="25"/>
  <c r="V739" i="25"/>
  <c r="V745" i="25"/>
  <c r="V748" i="25"/>
  <c r="V747" i="25"/>
  <c r="V746" i="25"/>
  <c r="V744" i="25"/>
  <c r="V749" i="25"/>
  <c r="V743" i="25"/>
  <c r="V741" i="25"/>
  <c r="V740" i="25"/>
  <c r="U774" i="25"/>
  <c r="U781" i="25"/>
  <c r="U777" i="25"/>
  <c r="U784" i="25"/>
  <c r="U773" i="25"/>
  <c r="U783" i="25"/>
  <c r="U779" i="25"/>
  <c r="U775" i="25"/>
  <c r="U778" i="25"/>
  <c r="U782" i="25"/>
  <c r="U776" i="25"/>
  <c r="U772" i="25"/>
  <c r="U780" i="25"/>
  <c r="N773" i="25"/>
  <c r="N780" i="25"/>
  <c r="N774" i="25"/>
  <c r="N777" i="25"/>
  <c r="N782" i="25"/>
  <c r="N783" i="25"/>
  <c r="N775" i="25"/>
  <c r="N772" i="25"/>
  <c r="N784" i="25"/>
  <c r="N778" i="25"/>
  <c r="N781" i="25"/>
  <c r="N779" i="25"/>
  <c r="N776" i="25"/>
  <c r="AE759" i="25"/>
  <c r="AE766" i="25"/>
  <c r="AE765" i="25"/>
  <c r="AE760" i="25"/>
  <c r="AE755" i="25"/>
  <c r="AE767" i="25"/>
  <c r="AE764" i="25"/>
  <c r="AE756" i="25"/>
  <c r="AE762" i="25"/>
  <c r="AE761" i="25"/>
  <c r="AE758" i="25"/>
  <c r="AE763" i="25"/>
  <c r="AE757" i="25"/>
  <c r="P800" i="25"/>
  <c r="P795" i="25"/>
  <c r="P789" i="25"/>
  <c r="P799" i="25"/>
  <c r="P791" i="25"/>
  <c r="P801" i="25"/>
  <c r="P798" i="25"/>
  <c r="P790" i="25"/>
  <c r="P796" i="25"/>
  <c r="P793" i="25"/>
  <c r="P792" i="25"/>
  <c r="P797" i="25"/>
  <c r="P794" i="25"/>
  <c r="O1033" i="25"/>
  <c r="Y977" i="25"/>
  <c r="Y582" i="25"/>
  <c r="Y583" i="25" s="1"/>
  <c r="AA780" i="25"/>
  <c r="AA775" i="25"/>
  <c r="AA784" i="25"/>
  <c r="AA773" i="25"/>
  <c r="AA783" i="25"/>
  <c r="AA772" i="25"/>
  <c r="AA782" i="25"/>
  <c r="AA779" i="25"/>
  <c r="AA776" i="25"/>
  <c r="AA781" i="25"/>
  <c r="AA778" i="25"/>
  <c r="AA777" i="25"/>
  <c r="AA774" i="25"/>
  <c r="S589" i="25"/>
  <c r="U423" i="25"/>
  <c r="U949" i="25" s="1"/>
  <c r="U418" i="25"/>
  <c r="U944" i="25" s="1"/>
  <c r="U428" i="25"/>
  <c r="U954" i="25" s="1"/>
  <c r="U422" i="25"/>
  <c r="U948" i="25" s="1"/>
  <c r="U429" i="25"/>
  <c r="U955" i="25" s="1"/>
  <c r="U426" i="25"/>
  <c r="U952" i="25" s="1"/>
  <c r="U417" i="25"/>
  <c r="U420" i="25"/>
  <c r="U946" i="25" s="1"/>
  <c r="U419" i="25"/>
  <c r="U945" i="25" s="1"/>
  <c r="U427" i="25"/>
  <c r="U953" i="25" s="1"/>
  <c r="U421" i="25"/>
  <c r="U947" i="25" s="1"/>
  <c r="U425" i="25"/>
  <c r="U951" i="25" s="1"/>
  <c r="U424" i="25"/>
  <c r="U950" i="25" s="1"/>
  <c r="AF635" i="25"/>
  <c r="AF1002" i="25" s="1"/>
  <c r="AF630" i="25"/>
  <c r="AF997" i="25" s="1"/>
  <c r="AF633" i="25"/>
  <c r="AF1000" i="25" s="1"/>
  <c r="AF627" i="25"/>
  <c r="AF634" i="25"/>
  <c r="AF1001" i="25" s="1"/>
  <c r="AF632" i="25"/>
  <c r="AF999" i="25" s="1"/>
  <c r="AF637" i="25"/>
  <c r="AF1004" i="25" s="1"/>
  <c r="AF629" i="25"/>
  <c r="AF996" i="25" s="1"/>
  <c r="AF628" i="25"/>
  <c r="AF995" i="25" s="1"/>
  <c r="AF636" i="25"/>
  <c r="AF1003" i="25" s="1"/>
  <c r="AF639" i="25"/>
  <c r="AF1006" i="25" s="1"/>
  <c r="AF638" i="25"/>
  <c r="AF1005" i="25" s="1"/>
  <c r="AF992" i="25"/>
  <c r="AF631" i="25"/>
  <c r="AF998" i="25" s="1"/>
  <c r="AN294" i="25"/>
  <c r="AK634" i="25"/>
  <c r="AK1001" i="25" s="1"/>
  <c r="AK629" i="25"/>
  <c r="AK996" i="25" s="1"/>
  <c r="AK636" i="25"/>
  <c r="AK1003" i="25" s="1"/>
  <c r="AK631" i="25"/>
  <c r="AK998" i="25" s="1"/>
  <c r="AK633" i="25"/>
  <c r="AK1000" i="25" s="1"/>
  <c r="AK627" i="25"/>
  <c r="AK639" i="25"/>
  <c r="AK1006" i="25" s="1"/>
  <c r="AK630" i="25"/>
  <c r="AK997" i="25" s="1"/>
  <c r="AK628" i="25"/>
  <c r="AK995" i="25" s="1"/>
  <c r="AK637" i="25"/>
  <c r="AK1004" i="25" s="1"/>
  <c r="AK635" i="25"/>
  <c r="AK1002" i="25" s="1"/>
  <c r="AK632" i="25"/>
  <c r="AK999" i="25" s="1"/>
  <c r="AK638" i="25"/>
  <c r="AK1005" i="25" s="1"/>
  <c r="AJ294" i="25"/>
  <c r="AN589" i="25"/>
  <c r="AN424" i="25"/>
  <c r="AN950" i="25" s="1"/>
  <c r="AN419" i="25"/>
  <c r="AN945" i="25" s="1"/>
  <c r="AN417" i="25"/>
  <c r="AN418" i="25"/>
  <c r="AN944" i="25" s="1"/>
  <c r="AN423" i="25"/>
  <c r="AN949" i="25" s="1"/>
  <c r="AN422" i="25"/>
  <c r="AN948" i="25" s="1"/>
  <c r="AN425" i="25"/>
  <c r="AN951" i="25" s="1"/>
  <c r="AN428" i="25"/>
  <c r="AN954" i="25" s="1"/>
  <c r="AN427" i="25"/>
  <c r="AN953" i="25" s="1"/>
  <c r="AN420" i="25"/>
  <c r="AN946" i="25" s="1"/>
  <c r="AN429" i="25"/>
  <c r="AN955" i="25" s="1"/>
  <c r="AN426" i="25"/>
  <c r="AN952" i="25" s="1"/>
  <c r="AN421" i="25"/>
  <c r="AN947" i="25" s="1"/>
  <c r="X407" i="25"/>
  <c r="X402" i="25"/>
  <c r="X403" i="25"/>
  <c r="X401" i="25"/>
  <c r="X400" i="25"/>
  <c r="X406" i="25"/>
  <c r="X405" i="25"/>
  <c r="X404" i="25"/>
  <c r="X410" i="25"/>
  <c r="X409" i="25"/>
  <c r="X412" i="25"/>
  <c r="X408" i="25"/>
  <c r="X411" i="25"/>
  <c r="O429" i="25"/>
  <c r="O955" i="25" s="1"/>
  <c r="O417" i="25"/>
  <c r="O424" i="25"/>
  <c r="O950" i="25" s="1"/>
  <c r="O426" i="25"/>
  <c r="O952" i="25" s="1"/>
  <c r="O423" i="25"/>
  <c r="O949" i="25" s="1"/>
  <c r="O427" i="25"/>
  <c r="O953" i="25" s="1"/>
  <c r="O425" i="25"/>
  <c r="O951" i="25" s="1"/>
  <c r="O421" i="25"/>
  <c r="O947" i="25" s="1"/>
  <c r="O418" i="25"/>
  <c r="O944" i="25" s="1"/>
  <c r="O420" i="25"/>
  <c r="O946" i="25" s="1"/>
  <c r="O422" i="25"/>
  <c r="O948" i="25" s="1"/>
  <c r="O428" i="25"/>
  <c r="O954" i="25" s="1"/>
  <c r="O419" i="25"/>
  <c r="O945" i="25" s="1"/>
  <c r="V418" i="25"/>
  <c r="V944" i="25" s="1"/>
  <c r="V425" i="25"/>
  <c r="V951" i="25" s="1"/>
  <c r="V429" i="25"/>
  <c r="V955" i="25" s="1"/>
  <c r="V423" i="25"/>
  <c r="V949" i="25" s="1"/>
  <c r="V422" i="25"/>
  <c r="V948" i="25" s="1"/>
  <c r="V420" i="25"/>
  <c r="V946" i="25" s="1"/>
  <c r="V419" i="25"/>
  <c r="V945" i="25" s="1"/>
  <c r="V424" i="25"/>
  <c r="V950" i="25" s="1"/>
  <c r="V417" i="25"/>
  <c r="V421" i="25"/>
  <c r="V947" i="25" s="1"/>
  <c r="V426" i="25"/>
  <c r="V952" i="25" s="1"/>
  <c r="V427" i="25"/>
  <c r="V953" i="25" s="1"/>
  <c r="V428" i="25"/>
  <c r="V954" i="25" s="1"/>
  <c r="AK427" i="25"/>
  <c r="AK953" i="25" s="1"/>
  <c r="AK422" i="25"/>
  <c r="AK948" i="25" s="1"/>
  <c r="AK423" i="25"/>
  <c r="AK949" i="25" s="1"/>
  <c r="AK417" i="25"/>
  <c r="AK426" i="25"/>
  <c r="AK952" i="25" s="1"/>
  <c r="AK418" i="25"/>
  <c r="AK944" i="25" s="1"/>
  <c r="AK425" i="25"/>
  <c r="AK951" i="25" s="1"/>
  <c r="AK429" i="25"/>
  <c r="AK955" i="25" s="1"/>
  <c r="AK428" i="25"/>
  <c r="AK954" i="25" s="1"/>
  <c r="AK419" i="25"/>
  <c r="AK945" i="25" s="1"/>
  <c r="AK424" i="25"/>
  <c r="AK950" i="25" s="1"/>
  <c r="AK421" i="25"/>
  <c r="AK947" i="25" s="1"/>
  <c r="AK420" i="25"/>
  <c r="AK946" i="25" s="1"/>
  <c r="S421" i="25"/>
  <c r="S947" i="25" s="1"/>
  <c r="S428" i="25"/>
  <c r="S954" i="25" s="1"/>
  <c r="S418" i="25"/>
  <c r="S944" i="25" s="1"/>
  <c r="S425" i="25"/>
  <c r="S951" i="25" s="1"/>
  <c r="S417" i="25"/>
  <c r="S424" i="25"/>
  <c r="S950" i="25" s="1"/>
  <c r="S427" i="25"/>
  <c r="S953" i="25" s="1"/>
  <c r="S429" i="25"/>
  <c r="S955" i="25" s="1"/>
  <c r="S426" i="25"/>
  <c r="S952" i="25" s="1"/>
  <c r="S422" i="25"/>
  <c r="S948" i="25" s="1"/>
  <c r="S419" i="25"/>
  <c r="S945" i="25" s="1"/>
  <c r="S941" i="25"/>
  <c r="S420" i="25"/>
  <c r="S946" i="25" s="1"/>
  <c r="S423" i="25"/>
  <c r="S949" i="25" s="1"/>
  <c r="AB411" i="25"/>
  <c r="AB406" i="25"/>
  <c r="AB404" i="25"/>
  <c r="AB405" i="25"/>
  <c r="AB401" i="25"/>
  <c r="AB412" i="25"/>
  <c r="AB410" i="25"/>
  <c r="AB409" i="25"/>
  <c r="AB407" i="25"/>
  <c r="AB402" i="25"/>
  <c r="AB403" i="25"/>
  <c r="AB408" i="25"/>
  <c r="AB400" i="25"/>
  <c r="S846" i="25"/>
  <c r="AP994" i="25"/>
  <c r="AB480" i="25"/>
  <c r="AB479" i="25"/>
  <c r="W479" i="25"/>
  <c r="W480" i="25"/>
  <c r="K522" i="25"/>
  <c r="K969" i="25" s="1"/>
  <c r="K517" i="25"/>
  <c r="K964" i="25" s="1"/>
  <c r="K513" i="25"/>
  <c r="K520" i="25"/>
  <c r="K967" i="25" s="1"/>
  <c r="K514" i="25"/>
  <c r="K961" i="25" s="1"/>
  <c r="K525" i="25"/>
  <c r="K972" i="25" s="1"/>
  <c r="K958" i="25"/>
  <c r="K516" i="25"/>
  <c r="K963" i="25" s="1"/>
  <c r="K523" i="25"/>
  <c r="K970" i="25" s="1"/>
  <c r="K515" i="25"/>
  <c r="K962" i="25" s="1"/>
  <c r="K521" i="25"/>
  <c r="K968" i="25" s="1"/>
  <c r="K524" i="25"/>
  <c r="K971" i="25" s="1"/>
  <c r="K518" i="25"/>
  <c r="K965" i="25" s="1"/>
  <c r="K519" i="25"/>
  <c r="K966" i="25" s="1"/>
  <c r="AD479" i="25"/>
  <c r="AD480" i="25"/>
  <c r="R459" i="25"/>
  <c r="R462" i="25"/>
  <c r="R463" i="25"/>
  <c r="R458" i="25"/>
  <c r="R460" i="25"/>
  <c r="R461" i="25"/>
  <c r="X517" i="25"/>
  <c r="X964" i="25" s="1"/>
  <c r="X524" i="25"/>
  <c r="X971" i="25" s="1"/>
  <c r="X513" i="25"/>
  <c r="X523" i="25"/>
  <c r="X970" i="25" s="1"/>
  <c r="X515" i="25"/>
  <c r="X962" i="25" s="1"/>
  <c r="X520" i="25"/>
  <c r="X967" i="25" s="1"/>
  <c r="X522" i="25"/>
  <c r="X969" i="25" s="1"/>
  <c r="X518" i="25"/>
  <c r="X965" i="25" s="1"/>
  <c r="X516" i="25"/>
  <c r="X963" i="25" s="1"/>
  <c r="X525" i="25"/>
  <c r="X972" i="25" s="1"/>
  <c r="X519" i="25"/>
  <c r="X966" i="25" s="1"/>
  <c r="X514" i="25"/>
  <c r="X961" i="25" s="1"/>
  <c r="X521" i="25"/>
  <c r="X968" i="25" s="1"/>
  <c r="AA648" i="25"/>
  <c r="AA664" i="25"/>
  <c r="I648" i="25"/>
  <c r="I664" i="25"/>
  <c r="AR664" i="25"/>
  <c r="AR648" i="25"/>
  <c r="H664" i="25"/>
  <c r="H648" i="25"/>
  <c r="AL664" i="25"/>
  <c r="AL648" i="25"/>
  <c r="I1140" i="25"/>
  <c r="D1140" i="25"/>
  <c r="H1140" i="25"/>
  <c r="F1140" i="25"/>
  <c r="D537" i="25"/>
  <c r="D555" i="25" s="1"/>
  <c r="D544" i="25"/>
  <c r="D562" i="25" s="1"/>
  <c r="D540" i="25"/>
  <c r="D558" i="25" s="1"/>
  <c r="D534" i="25"/>
  <c r="D545" i="25"/>
  <c r="D563" i="25" s="1"/>
  <c r="D535" i="25"/>
  <c r="D553" i="25" s="1"/>
  <c r="D538" i="25"/>
  <c r="D556" i="25" s="1"/>
  <c r="D546" i="25"/>
  <c r="D564" i="25" s="1"/>
  <c r="D542" i="25"/>
  <c r="D560" i="25" s="1"/>
  <c r="D543" i="25"/>
  <c r="D561" i="25" s="1"/>
  <c r="D539" i="25"/>
  <c r="D557" i="25" s="1"/>
  <c r="D536" i="25"/>
  <c r="D554" i="25" s="1"/>
  <c r="D541" i="25"/>
  <c r="D559" i="25" s="1"/>
  <c r="F106" i="25"/>
  <c r="E184" i="25"/>
  <c r="E311" i="25" s="1"/>
  <c r="L711" i="25"/>
  <c r="L730" i="25" s="1"/>
  <c r="L709" i="25"/>
  <c r="L728" i="25" s="1"/>
  <c r="L704" i="25"/>
  <c r="L723" i="25" s="1"/>
  <c r="L703" i="25"/>
  <c r="L722" i="25" s="1"/>
  <c r="L712" i="25"/>
  <c r="L731" i="25" s="1"/>
  <c r="L710" i="25"/>
  <c r="L707" i="25"/>
  <c r="L726" i="25" s="1"/>
  <c r="L701" i="25"/>
  <c r="L720" i="25" s="1"/>
  <c r="L706" i="25"/>
  <c r="L725" i="25" s="1"/>
  <c r="L700" i="25"/>
  <c r="L705" i="25"/>
  <c r="L724" i="25" s="1"/>
  <c r="L708" i="25"/>
  <c r="L727" i="25" s="1"/>
  <c r="L702" i="25"/>
  <c r="L721" i="25" s="1"/>
  <c r="AG879" i="25"/>
  <c r="AG880" i="25"/>
  <c r="S681" i="25"/>
  <c r="AB977" i="25"/>
  <c r="G492" i="25"/>
  <c r="G493" i="25" s="1"/>
  <c r="F121" i="25"/>
  <c r="E200" i="25"/>
  <c r="E896" i="25" s="1"/>
  <c r="F91" i="25"/>
  <c r="E242" i="25"/>
  <c r="Q943" i="25"/>
  <c r="Q430" i="25"/>
  <c r="Q431" i="25" s="1"/>
  <c r="E259" i="25"/>
  <c r="F156" i="25"/>
  <c r="D905" i="25"/>
  <c r="D906" i="25" s="1"/>
  <c r="Z413" i="25"/>
  <c r="F870" i="25"/>
  <c r="F877" i="25"/>
  <c r="F871" i="25"/>
  <c r="F878" i="25"/>
  <c r="F872" i="25"/>
  <c r="F867" i="25"/>
  <c r="F873" i="25"/>
  <c r="F869" i="25"/>
  <c r="F866" i="25"/>
  <c r="F874" i="25"/>
  <c r="F868" i="25"/>
  <c r="C888" i="25"/>
  <c r="C1143" i="25" s="1"/>
  <c r="F875" i="25"/>
  <c r="F876" i="25"/>
  <c r="J836" i="25"/>
  <c r="J843" i="25"/>
  <c r="J837" i="25"/>
  <c r="J840" i="25"/>
  <c r="J834" i="25"/>
  <c r="J841" i="25"/>
  <c r="J838" i="25"/>
  <c r="J833" i="25"/>
  <c r="J835" i="25"/>
  <c r="J844" i="25"/>
  <c r="J839" i="25"/>
  <c r="J842" i="25"/>
  <c r="J832" i="25"/>
  <c r="AA845" i="25"/>
  <c r="AA846" i="25" s="1"/>
  <c r="AI499" i="25"/>
  <c r="AI500" i="25"/>
  <c r="AI498" i="25"/>
  <c r="AF975" i="25"/>
  <c r="AO992" i="25"/>
  <c r="N992" i="25"/>
  <c r="J977" i="25"/>
  <c r="J582" i="25"/>
  <c r="J583" i="25" s="1"/>
  <c r="E782" i="25"/>
  <c r="E777" i="25"/>
  <c r="E780" i="25"/>
  <c r="E774" i="25"/>
  <c r="E783" i="25"/>
  <c r="E781" i="25"/>
  <c r="E773" i="25"/>
  <c r="E778" i="25"/>
  <c r="E775" i="25"/>
  <c r="E779" i="25"/>
  <c r="E776" i="25"/>
  <c r="E772" i="25"/>
  <c r="E784" i="25"/>
  <c r="AA294" i="25"/>
  <c r="AI763" i="25"/>
  <c r="AI758" i="25"/>
  <c r="AI767" i="25"/>
  <c r="AI756" i="25"/>
  <c r="AI755" i="25"/>
  <c r="AI762" i="25"/>
  <c r="AI759" i="25"/>
  <c r="AI765" i="25"/>
  <c r="AI766" i="25"/>
  <c r="AI757" i="25"/>
  <c r="AI764" i="25"/>
  <c r="AI761" i="25"/>
  <c r="AI760" i="25"/>
  <c r="AQ818" i="25"/>
  <c r="AQ806" i="25"/>
  <c r="AQ811" i="25"/>
  <c r="AQ814" i="25"/>
  <c r="AQ809" i="25"/>
  <c r="AQ817" i="25"/>
  <c r="AQ812" i="25"/>
  <c r="AQ815" i="25"/>
  <c r="AQ810" i="25"/>
  <c r="AQ816" i="25"/>
  <c r="AQ807" i="25"/>
  <c r="AQ808" i="25"/>
  <c r="AQ813" i="25"/>
  <c r="X796" i="25"/>
  <c r="X791" i="25"/>
  <c r="X790" i="25"/>
  <c r="X799" i="25"/>
  <c r="X793" i="25"/>
  <c r="X795" i="25"/>
  <c r="X800" i="25"/>
  <c r="X797" i="25"/>
  <c r="X794" i="25"/>
  <c r="X792" i="25"/>
  <c r="X789" i="25"/>
  <c r="X801" i="25"/>
  <c r="X798" i="25"/>
  <c r="V815" i="25"/>
  <c r="V816" i="25"/>
  <c r="V808" i="25"/>
  <c r="V809" i="25"/>
  <c r="V812" i="25"/>
  <c r="V818" i="25"/>
  <c r="V806" i="25"/>
  <c r="V810" i="25"/>
  <c r="V807" i="25"/>
  <c r="V813" i="25"/>
  <c r="V817" i="25"/>
  <c r="V814" i="25"/>
  <c r="V811" i="25"/>
  <c r="AE797" i="25"/>
  <c r="AE792" i="25"/>
  <c r="AE793" i="25"/>
  <c r="AE796" i="25"/>
  <c r="AE794" i="25"/>
  <c r="AE791" i="25"/>
  <c r="AE790" i="25"/>
  <c r="AE789" i="25"/>
  <c r="AE800" i="25"/>
  <c r="AE799" i="25"/>
  <c r="AE798" i="25"/>
  <c r="AE801" i="25"/>
  <c r="AE795" i="25"/>
  <c r="R790" i="25"/>
  <c r="R797" i="25"/>
  <c r="R800" i="25"/>
  <c r="R794" i="25"/>
  <c r="R796" i="25"/>
  <c r="R793" i="25"/>
  <c r="R789" i="25"/>
  <c r="R798" i="25"/>
  <c r="R795" i="25"/>
  <c r="R792" i="25"/>
  <c r="R791" i="25"/>
  <c r="R801" i="25"/>
  <c r="R799" i="25"/>
  <c r="AK747" i="25"/>
  <c r="AK741" i="25"/>
  <c r="AK738" i="25"/>
  <c r="AK742" i="25"/>
  <c r="AK749" i="25"/>
  <c r="AK743" i="25"/>
  <c r="AK750" i="25"/>
  <c r="AK745" i="25"/>
  <c r="AK739" i="25"/>
  <c r="AK740" i="25"/>
  <c r="AK748" i="25"/>
  <c r="AK746" i="25"/>
  <c r="AK744" i="25"/>
  <c r="AK778" i="25"/>
  <c r="AK773" i="25"/>
  <c r="AK782" i="25"/>
  <c r="AK784" i="25"/>
  <c r="AK776" i="25"/>
  <c r="AK780" i="25"/>
  <c r="AK777" i="25"/>
  <c r="AK774" i="25"/>
  <c r="AK783" i="25"/>
  <c r="AK772" i="25"/>
  <c r="AK781" i="25"/>
  <c r="AK779" i="25"/>
  <c r="AK775" i="25"/>
  <c r="AB775" i="25"/>
  <c r="AB782" i="25"/>
  <c r="AB780" i="25"/>
  <c r="AB774" i="25"/>
  <c r="AB783" i="25"/>
  <c r="AB772" i="25"/>
  <c r="AB781" i="25"/>
  <c r="AB778" i="25"/>
  <c r="AB784" i="25"/>
  <c r="AB779" i="25"/>
  <c r="AB776" i="25"/>
  <c r="AB773" i="25"/>
  <c r="AB777" i="25"/>
  <c r="AQ759" i="25"/>
  <c r="AQ766" i="25"/>
  <c r="AQ757" i="25"/>
  <c r="AQ760" i="25"/>
  <c r="AQ758" i="25"/>
  <c r="AQ767" i="25"/>
  <c r="AQ764" i="25"/>
  <c r="AQ763" i="25"/>
  <c r="AQ762" i="25"/>
  <c r="AQ756" i="25"/>
  <c r="AQ765" i="25"/>
  <c r="AQ755" i="25"/>
  <c r="AQ761" i="25"/>
  <c r="AB800" i="25"/>
  <c r="AB795" i="25"/>
  <c r="AB798" i="25"/>
  <c r="AB792" i="25"/>
  <c r="AB801" i="25"/>
  <c r="AB797" i="25"/>
  <c r="AB789" i="25"/>
  <c r="AB796" i="25"/>
  <c r="AB793" i="25"/>
  <c r="AB790" i="25"/>
  <c r="AB799" i="25"/>
  <c r="AB791" i="25"/>
  <c r="AB794" i="25"/>
  <c r="O767" i="25"/>
  <c r="O762" i="25"/>
  <c r="O755" i="25"/>
  <c r="O760" i="25"/>
  <c r="O757" i="25"/>
  <c r="O765" i="25"/>
  <c r="O759" i="25"/>
  <c r="O764" i="25"/>
  <c r="O756" i="25"/>
  <c r="O758" i="25"/>
  <c r="O763" i="25"/>
  <c r="O761" i="25"/>
  <c r="O766" i="25"/>
  <c r="AI412" i="25"/>
  <c r="AI400" i="25"/>
  <c r="AI407" i="25"/>
  <c r="AI401" i="25"/>
  <c r="AI408" i="25"/>
  <c r="AI402" i="25"/>
  <c r="AI409" i="25"/>
  <c r="AI404" i="25"/>
  <c r="AI403" i="25"/>
  <c r="AI406" i="25"/>
  <c r="AI405" i="25"/>
  <c r="AI411" i="25"/>
  <c r="AI410" i="25"/>
  <c r="AB653" i="25"/>
  <c r="AB669" i="25"/>
  <c r="AB686" i="25" s="1"/>
  <c r="AB1016" i="25" s="1"/>
  <c r="L614" i="25"/>
  <c r="L600" i="25"/>
  <c r="L617" i="25"/>
  <c r="L618" i="25"/>
  <c r="L592" i="25"/>
  <c r="L597" i="25"/>
  <c r="L598" i="25"/>
  <c r="L594" i="25"/>
  <c r="L603" i="25"/>
  <c r="L619" i="25"/>
  <c r="L616" i="25"/>
  <c r="L622" i="25"/>
  <c r="L596" i="25"/>
  <c r="L591" i="25"/>
  <c r="L599" i="25"/>
  <c r="L612" i="25"/>
  <c r="G294" i="25"/>
  <c r="I589" i="25"/>
  <c r="AO617" i="25"/>
  <c r="AO595" i="25"/>
  <c r="AO602" i="25"/>
  <c r="AO596" i="25"/>
  <c r="AO616" i="25"/>
  <c r="AO591" i="25"/>
  <c r="AO621" i="25"/>
  <c r="AO614" i="25"/>
  <c r="AO592" i="25"/>
  <c r="AI990" i="25"/>
  <c r="AI991" i="25" s="1"/>
  <c r="R426" i="25"/>
  <c r="R952" i="25" s="1"/>
  <c r="R421" i="25"/>
  <c r="R947" i="25" s="1"/>
  <c r="R427" i="25"/>
  <c r="R953" i="25" s="1"/>
  <c r="R428" i="25"/>
  <c r="R954" i="25" s="1"/>
  <c r="R429" i="25"/>
  <c r="R955" i="25" s="1"/>
  <c r="R420" i="25"/>
  <c r="R946" i="25" s="1"/>
  <c r="R424" i="25"/>
  <c r="R950" i="25" s="1"/>
  <c r="R941" i="25"/>
  <c r="R422" i="25"/>
  <c r="R948" i="25" s="1"/>
  <c r="R417" i="25"/>
  <c r="R423" i="25"/>
  <c r="R949" i="25" s="1"/>
  <c r="R418" i="25"/>
  <c r="R944" i="25" s="1"/>
  <c r="R419" i="25"/>
  <c r="R945" i="25" s="1"/>
  <c r="R425" i="25"/>
  <c r="R951" i="25" s="1"/>
  <c r="AP401" i="25"/>
  <c r="AP408" i="25"/>
  <c r="AP404" i="25"/>
  <c r="AP411" i="25"/>
  <c r="AP405" i="25"/>
  <c r="AP400" i="25"/>
  <c r="AP407" i="25"/>
  <c r="AP409" i="25"/>
  <c r="AP402" i="25"/>
  <c r="AP410" i="25"/>
  <c r="AP412" i="25"/>
  <c r="AP406" i="25"/>
  <c r="AP403" i="25"/>
  <c r="AG423" i="25"/>
  <c r="AG949" i="25" s="1"/>
  <c r="AG418" i="25"/>
  <c r="AG944" i="25" s="1"/>
  <c r="AG421" i="25"/>
  <c r="AG947" i="25" s="1"/>
  <c r="AG424" i="25"/>
  <c r="AG950" i="25" s="1"/>
  <c r="AG425" i="25"/>
  <c r="AG951" i="25" s="1"/>
  <c r="AG419" i="25"/>
  <c r="AG945" i="25" s="1"/>
  <c r="AG429" i="25"/>
  <c r="AG955" i="25" s="1"/>
  <c r="AG428" i="25"/>
  <c r="AG954" i="25" s="1"/>
  <c r="AG426" i="25"/>
  <c r="AG952" i="25" s="1"/>
  <c r="AG941" i="25"/>
  <c r="AG420" i="25"/>
  <c r="AG946" i="25" s="1"/>
  <c r="AG417" i="25"/>
  <c r="AG422" i="25"/>
  <c r="AG948" i="25" s="1"/>
  <c r="AG427" i="25"/>
  <c r="AG953" i="25" s="1"/>
  <c r="AJ420" i="25"/>
  <c r="AJ946" i="25" s="1"/>
  <c r="AJ427" i="25"/>
  <c r="AJ953" i="25" s="1"/>
  <c r="AJ429" i="25"/>
  <c r="AJ955" i="25" s="1"/>
  <c r="AJ421" i="25"/>
  <c r="AJ947" i="25" s="1"/>
  <c r="AJ428" i="25"/>
  <c r="AJ954" i="25" s="1"/>
  <c r="AJ419" i="25"/>
  <c r="AJ945" i="25" s="1"/>
  <c r="AJ422" i="25"/>
  <c r="AJ948" i="25" s="1"/>
  <c r="AJ418" i="25"/>
  <c r="AJ944" i="25" s="1"/>
  <c r="AJ424" i="25"/>
  <c r="AJ950" i="25" s="1"/>
  <c r="AJ423" i="25"/>
  <c r="AJ949" i="25" s="1"/>
  <c r="AJ417" i="25"/>
  <c r="AJ426" i="25"/>
  <c r="AJ952" i="25" s="1"/>
  <c r="AJ425" i="25"/>
  <c r="AJ951" i="25" s="1"/>
  <c r="AE421" i="25"/>
  <c r="AE947" i="25" s="1"/>
  <c r="AE428" i="25"/>
  <c r="AE954" i="25" s="1"/>
  <c r="AE426" i="25"/>
  <c r="AE952" i="25" s="1"/>
  <c r="AE420" i="25"/>
  <c r="AE946" i="25" s="1"/>
  <c r="AE427" i="25"/>
  <c r="AE953" i="25" s="1"/>
  <c r="AE423" i="25"/>
  <c r="AE949" i="25" s="1"/>
  <c r="AE418" i="25"/>
  <c r="AE944" i="25" s="1"/>
  <c r="AE417" i="25"/>
  <c r="AE422" i="25"/>
  <c r="AE948" i="25" s="1"/>
  <c r="AE419" i="25"/>
  <c r="AE945" i="25" s="1"/>
  <c r="AE429" i="25"/>
  <c r="AE955" i="25" s="1"/>
  <c r="AE941" i="25"/>
  <c r="AE425" i="25"/>
  <c r="AE951" i="25" s="1"/>
  <c r="AE424" i="25"/>
  <c r="AE950" i="25" s="1"/>
  <c r="AN411" i="25"/>
  <c r="AN406" i="25"/>
  <c r="AN410" i="25"/>
  <c r="AN412" i="25"/>
  <c r="AN409" i="25"/>
  <c r="AN401" i="25"/>
  <c r="AN404" i="25"/>
  <c r="AN403" i="25"/>
  <c r="AN405" i="25"/>
  <c r="AN402" i="25"/>
  <c r="AN407" i="25"/>
  <c r="AN400" i="25"/>
  <c r="AN408" i="25"/>
  <c r="AP479" i="25"/>
  <c r="AP480" i="25"/>
  <c r="AE518" i="25"/>
  <c r="AE965" i="25" s="1"/>
  <c r="AE525" i="25"/>
  <c r="AE972" i="25" s="1"/>
  <c r="AE513" i="25"/>
  <c r="AE516" i="25"/>
  <c r="AE963" i="25" s="1"/>
  <c r="AE522" i="25"/>
  <c r="AE969" i="25" s="1"/>
  <c r="AE514" i="25"/>
  <c r="AE961" i="25" s="1"/>
  <c r="AE519" i="25"/>
  <c r="AE966" i="25" s="1"/>
  <c r="AE524" i="25"/>
  <c r="AE971" i="25" s="1"/>
  <c r="AE517" i="25"/>
  <c r="AE964" i="25" s="1"/>
  <c r="AE515" i="25"/>
  <c r="AE962" i="25" s="1"/>
  <c r="AE521" i="25"/>
  <c r="AE968" i="25" s="1"/>
  <c r="AE520" i="25"/>
  <c r="AE967" i="25" s="1"/>
  <c r="AE958" i="25"/>
  <c r="AE523" i="25"/>
  <c r="AE970" i="25" s="1"/>
  <c r="AQ479" i="25"/>
  <c r="AQ480" i="25"/>
  <c r="AE463" i="25"/>
  <c r="AE459" i="25"/>
  <c r="AE458" i="25"/>
  <c r="AE462" i="25"/>
  <c r="AE460" i="25"/>
  <c r="AE461" i="25"/>
  <c r="AJ517" i="25"/>
  <c r="AJ964" i="25" s="1"/>
  <c r="AJ524" i="25"/>
  <c r="AJ971" i="25" s="1"/>
  <c r="AJ518" i="25"/>
  <c r="AJ965" i="25" s="1"/>
  <c r="AJ525" i="25"/>
  <c r="AJ972" i="25" s="1"/>
  <c r="AJ519" i="25"/>
  <c r="AJ966" i="25" s="1"/>
  <c r="AJ521" i="25"/>
  <c r="AJ968" i="25" s="1"/>
  <c r="AJ513" i="25"/>
  <c r="AJ523" i="25"/>
  <c r="AJ970" i="25" s="1"/>
  <c r="AJ520" i="25"/>
  <c r="AJ967" i="25" s="1"/>
  <c r="AJ516" i="25"/>
  <c r="AJ963" i="25" s="1"/>
  <c r="AJ515" i="25"/>
  <c r="AJ962" i="25" s="1"/>
  <c r="AJ514" i="25"/>
  <c r="AJ961" i="25" s="1"/>
  <c r="AJ522" i="25"/>
  <c r="AJ969" i="25" s="1"/>
  <c r="AN648" i="25"/>
  <c r="AN664" i="25"/>
  <c r="K294" i="25"/>
  <c r="V648" i="25"/>
  <c r="V664" i="25"/>
  <c r="E179" i="25"/>
  <c r="E306" i="25" s="1"/>
  <c r="F101" i="25"/>
  <c r="X943" i="25"/>
  <c r="AM706" i="25"/>
  <c r="AM725" i="25" s="1"/>
  <c r="AM701" i="25"/>
  <c r="AM720" i="25" s="1"/>
  <c r="AM711" i="25"/>
  <c r="AM730" i="25" s="1"/>
  <c r="AM702" i="25"/>
  <c r="AM721" i="25" s="1"/>
  <c r="AM703" i="25"/>
  <c r="AM722" i="25" s="1"/>
  <c r="AM708" i="25"/>
  <c r="AM727" i="25" s="1"/>
  <c r="AM700" i="25"/>
  <c r="AM705" i="25"/>
  <c r="AM724" i="25" s="1"/>
  <c r="AM712" i="25"/>
  <c r="AM731" i="25" s="1"/>
  <c r="AM710" i="25"/>
  <c r="AM704" i="25"/>
  <c r="AM723" i="25" s="1"/>
  <c r="AM709" i="25"/>
  <c r="AM728" i="25" s="1"/>
  <c r="AM707" i="25"/>
  <c r="AM726" i="25" s="1"/>
  <c r="AB469" i="25"/>
  <c r="AB470" i="25" s="1"/>
  <c r="K469" i="25"/>
  <c r="K470" i="25" s="1"/>
  <c r="AQ651" i="25"/>
  <c r="AQ667" i="25"/>
  <c r="AQ684" i="25" s="1"/>
  <c r="AQ1014" i="25" s="1"/>
  <c r="AN492" i="25"/>
  <c r="AN493" i="25" s="1"/>
  <c r="M751" i="25"/>
  <c r="M752" i="25" s="1"/>
  <c r="E238" i="25"/>
  <c r="F87" i="25"/>
  <c r="E258" i="25"/>
  <c r="F155" i="25"/>
  <c r="AH526" i="25"/>
  <c r="AH527" i="25" s="1"/>
  <c r="E256" i="25"/>
  <c r="F153" i="25"/>
  <c r="AO544" i="25"/>
  <c r="AO562" i="25" s="1"/>
  <c r="AO539" i="25"/>
  <c r="AO557" i="25" s="1"/>
  <c r="AO537" i="25"/>
  <c r="AO555" i="25" s="1"/>
  <c r="AO534" i="25"/>
  <c r="AO542" i="25"/>
  <c r="AO560" i="25" s="1"/>
  <c r="AO545" i="25"/>
  <c r="AO563" i="25" s="1"/>
  <c r="AO541" i="25"/>
  <c r="AO559" i="25" s="1"/>
  <c r="AO538" i="25"/>
  <c r="AO556" i="25" s="1"/>
  <c r="AO540" i="25"/>
  <c r="AO558" i="25" s="1"/>
  <c r="AO536" i="25"/>
  <c r="AO554" i="25" s="1"/>
  <c r="AO543" i="25"/>
  <c r="AO561" i="25" s="1"/>
  <c r="AO535" i="25"/>
  <c r="AO553" i="25" s="1"/>
  <c r="AO546" i="25"/>
  <c r="AO564" i="25" s="1"/>
  <c r="J500" i="25"/>
  <c r="J498" i="25"/>
  <c r="J499" i="25"/>
  <c r="V941" i="25"/>
  <c r="AI535" i="25"/>
  <c r="AI553" i="25" s="1"/>
  <c r="AI546" i="25"/>
  <c r="AI564" i="25" s="1"/>
  <c r="AI543" i="25"/>
  <c r="AI561" i="25" s="1"/>
  <c r="AI540" i="25"/>
  <c r="AI558" i="25" s="1"/>
  <c r="AI544" i="25"/>
  <c r="AI562" i="25" s="1"/>
  <c r="AI542" i="25"/>
  <c r="AI560" i="25" s="1"/>
  <c r="AI537" i="25"/>
  <c r="AI555" i="25" s="1"/>
  <c r="U845" i="25"/>
  <c r="U846" i="25"/>
  <c r="AG761" i="25"/>
  <c r="AG756" i="25"/>
  <c r="AG759" i="25"/>
  <c r="AG762" i="25"/>
  <c r="AG765" i="25"/>
  <c r="AG757" i="25"/>
  <c r="AG764" i="25"/>
  <c r="AG767" i="25"/>
  <c r="AG766" i="25"/>
  <c r="AG763" i="25"/>
  <c r="AG758" i="25"/>
  <c r="AG760" i="25"/>
  <c r="AG755" i="25"/>
  <c r="AC419" i="25"/>
  <c r="AC945" i="25" s="1"/>
  <c r="AC426" i="25"/>
  <c r="AC952" i="25" s="1"/>
  <c r="AC422" i="25"/>
  <c r="AC948" i="25" s="1"/>
  <c r="AC429" i="25"/>
  <c r="AC955" i="25" s="1"/>
  <c r="AC421" i="25"/>
  <c r="AC947" i="25" s="1"/>
  <c r="AC420" i="25"/>
  <c r="AC946" i="25" s="1"/>
  <c r="AC418" i="25"/>
  <c r="AC944" i="25" s="1"/>
  <c r="AC423" i="25"/>
  <c r="AC949" i="25" s="1"/>
  <c r="AC417" i="25"/>
  <c r="AC428" i="25"/>
  <c r="AC954" i="25" s="1"/>
  <c r="AC425" i="25"/>
  <c r="AC951" i="25" s="1"/>
  <c r="AC427" i="25"/>
  <c r="AC953" i="25" s="1"/>
  <c r="AC424" i="25"/>
  <c r="AC950" i="25" s="1"/>
  <c r="D846" i="25"/>
  <c r="AM780" i="25"/>
  <c r="AM775" i="25"/>
  <c r="AM776" i="25"/>
  <c r="AM779" i="25"/>
  <c r="AM781" i="25"/>
  <c r="AM773" i="25"/>
  <c r="AM783" i="25"/>
  <c r="AM772" i="25"/>
  <c r="AM777" i="25"/>
  <c r="AM774" i="25"/>
  <c r="AM782" i="25"/>
  <c r="AM778" i="25"/>
  <c r="AM784" i="25"/>
  <c r="U808" i="25"/>
  <c r="U809" i="25"/>
  <c r="U816" i="25"/>
  <c r="U818" i="25"/>
  <c r="U813" i="25"/>
  <c r="U812" i="25"/>
  <c r="U815" i="25"/>
  <c r="U811" i="25"/>
  <c r="U807" i="25"/>
  <c r="U817" i="25"/>
  <c r="U814" i="25"/>
  <c r="U810" i="25"/>
  <c r="U806" i="25"/>
  <c r="W810" i="25"/>
  <c r="W808" i="25"/>
  <c r="W815" i="25"/>
  <c r="W807" i="25"/>
  <c r="W817" i="25"/>
  <c r="W812" i="25"/>
  <c r="W818" i="25"/>
  <c r="W806" i="25"/>
  <c r="W813" i="25"/>
  <c r="W809" i="25"/>
  <c r="W811" i="25"/>
  <c r="W816" i="25"/>
  <c r="W814" i="25"/>
  <c r="AI801" i="25"/>
  <c r="AI789" i="25"/>
  <c r="AI796" i="25"/>
  <c r="AI795" i="25"/>
  <c r="AI798" i="25"/>
  <c r="AI799" i="25"/>
  <c r="AI800" i="25"/>
  <c r="AI797" i="25"/>
  <c r="AI794" i="25"/>
  <c r="AI792" i="25"/>
  <c r="AI793" i="25"/>
  <c r="AI791" i="25"/>
  <c r="AI790" i="25"/>
  <c r="J763" i="25"/>
  <c r="J762" i="25"/>
  <c r="J765" i="25"/>
  <c r="J766" i="25"/>
  <c r="J759" i="25"/>
  <c r="J756" i="25"/>
  <c r="J767" i="25"/>
  <c r="J755" i="25"/>
  <c r="J760" i="25"/>
  <c r="J757" i="25"/>
  <c r="J761" i="25"/>
  <c r="J758" i="25"/>
  <c r="J764" i="25"/>
  <c r="M791" i="25"/>
  <c r="M798" i="25"/>
  <c r="M794" i="25"/>
  <c r="M797" i="25"/>
  <c r="M789" i="25"/>
  <c r="M795" i="25"/>
  <c r="M792" i="25"/>
  <c r="M799" i="25"/>
  <c r="M796" i="25"/>
  <c r="M801" i="25"/>
  <c r="M793" i="25"/>
  <c r="M800" i="25"/>
  <c r="M790" i="25"/>
  <c r="AP777" i="25"/>
  <c r="AP784" i="25"/>
  <c r="AP772" i="25"/>
  <c r="AP780" i="25"/>
  <c r="AP774" i="25"/>
  <c r="AP778" i="25"/>
  <c r="AP775" i="25"/>
  <c r="AP781" i="25"/>
  <c r="AP776" i="25"/>
  <c r="AP783" i="25"/>
  <c r="AP773" i="25"/>
  <c r="AP782" i="25"/>
  <c r="AP779" i="25"/>
  <c r="K776" i="25"/>
  <c r="K783" i="25"/>
  <c r="K779" i="25"/>
  <c r="K773" i="25"/>
  <c r="K780" i="25"/>
  <c r="K772" i="25"/>
  <c r="K777" i="25"/>
  <c r="K774" i="25"/>
  <c r="K784" i="25"/>
  <c r="K775" i="25"/>
  <c r="K782" i="25"/>
  <c r="K778" i="25"/>
  <c r="K781" i="25"/>
  <c r="D1026" i="25"/>
  <c r="AN800" i="25"/>
  <c r="AN795" i="25"/>
  <c r="AN793" i="25"/>
  <c r="AN790" i="25"/>
  <c r="AN798" i="25"/>
  <c r="AN801" i="25"/>
  <c r="AN797" i="25"/>
  <c r="AN796" i="25"/>
  <c r="AN794" i="25"/>
  <c r="AN792" i="25"/>
  <c r="AN789" i="25"/>
  <c r="AN799" i="25"/>
  <c r="AN791" i="25"/>
  <c r="AF669" i="25"/>
  <c r="AF686" i="25" s="1"/>
  <c r="AF1016" i="25" s="1"/>
  <c r="AF653" i="25"/>
  <c r="Q739" i="25"/>
  <c r="Q745" i="25"/>
  <c r="Q742" i="25"/>
  <c r="Q749" i="25"/>
  <c r="Q744" i="25"/>
  <c r="Q738" i="25"/>
  <c r="Q740" i="25"/>
  <c r="Q746" i="25"/>
  <c r="Q741" i="25"/>
  <c r="Q748" i="25"/>
  <c r="Q747" i="25"/>
  <c r="Q750" i="25"/>
  <c r="Q743" i="25"/>
  <c r="L407" i="25"/>
  <c r="L402" i="25"/>
  <c r="L410" i="25"/>
  <c r="L404" i="25"/>
  <c r="L411" i="25"/>
  <c r="L409" i="25"/>
  <c r="L401" i="25"/>
  <c r="L412" i="25"/>
  <c r="L405" i="25"/>
  <c r="L400" i="25"/>
  <c r="L408" i="25"/>
  <c r="L406" i="25"/>
  <c r="L403" i="25"/>
  <c r="AH637" i="25"/>
  <c r="AH1004" i="25" s="1"/>
  <c r="AH632" i="25"/>
  <c r="AH999" i="25" s="1"/>
  <c r="AH628" i="25"/>
  <c r="AH995" i="25" s="1"/>
  <c r="AH629" i="25"/>
  <c r="AH996" i="25" s="1"/>
  <c r="AH636" i="25"/>
  <c r="AH1003" i="25" s="1"/>
  <c r="AH631" i="25"/>
  <c r="AH998" i="25" s="1"/>
  <c r="AH627" i="25"/>
  <c r="AH638" i="25"/>
  <c r="AH1005" i="25" s="1"/>
  <c r="AH635" i="25"/>
  <c r="AH1002" i="25" s="1"/>
  <c r="AH634" i="25"/>
  <c r="AH1001" i="25" s="1"/>
  <c r="AH633" i="25"/>
  <c r="AH1000" i="25" s="1"/>
  <c r="AH630" i="25"/>
  <c r="AH997" i="25" s="1"/>
  <c r="AH639" i="25"/>
  <c r="AH1006" i="25" s="1"/>
  <c r="U589" i="25"/>
  <c r="AG589" i="25"/>
  <c r="I294" i="25"/>
  <c r="AH405" i="25"/>
  <c r="AH412" i="25"/>
  <c r="AH400" i="25"/>
  <c r="AH401" i="25"/>
  <c r="AH404" i="25"/>
  <c r="AH411" i="25"/>
  <c r="AH403" i="25"/>
  <c r="AH402" i="25"/>
  <c r="AH409" i="25"/>
  <c r="AH406" i="25"/>
  <c r="AH408" i="25"/>
  <c r="AH407" i="25"/>
  <c r="AH410" i="25"/>
  <c r="J418" i="25"/>
  <c r="J944" i="25" s="1"/>
  <c r="J425" i="25"/>
  <c r="J951" i="25" s="1"/>
  <c r="J423" i="25"/>
  <c r="J949" i="25" s="1"/>
  <c r="J417" i="25"/>
  <c r="J424" i="25"/>
  <c r="J950" i="25" s="1"/>
  <c r="J420" i="25"/>
  <c r="J946" i="25" s="1"/>
  <c r="J419" i="25"/>
  <c r="J945" i="25" s="1"/>
  <c r="J422" i="25"/>
  <c r="J948" i="25" s="1"/>
  <c r="J421" i="25"/>
  <c r="J947" i="25" s="1"/>
  <c r="J428" i="25"/>
  <c r="J954" i="25" s="1"/>
  <c r="J429" i="25"/>
  <c r="J955" i="25" s="1"/>
  <c r="J426" i="25"/>
  <c r="J952" i="25" s="1"/>
  <c r="J427" i="25"/>
  <c r="J953" i="25" s="1"/>
  <c r="AQ421" i="25"/>
  <c r="AQ947" i="25" s="1"/>
  <c r="AQ428" i="25"/>
  <c r="AQ954" i="25" s="1"/>
  <c r="AQ419" i="25"/>
  <c r="AQ945" i="25" s="1"/>
  <c r="AQ420" i="25"/>
  <c r="AQ946" i="25" s="1"/>
  <c r="AQ418" i="25"/>
  <c r="AQ944" i="25" s="1"/>
  <c r="AQ417" i="25"/>
  <c r="AQ423" i="25"/>
  <c r="AQ949" i="25" s="1"/>
  <c r="AQ422" i="25"/>
  <c r="AQ948" i="25" s="1"/>
  <c r="AQ426" i="25"/>
  <c r="AQ952" i="25" s="1"/>
  <c r="AQ424" i="25"/>
  <c r="AQ950" i="25" s="1"/>
  <c r="AQ425" i="25"/>
  <c r="AQ951" i="25" s="1"/>
  <c r="AQ427" i="25"/>
  <c r="AQ953" i="25" s="1"/>
  <c r="AQ429" i="25"/>
  <c r="AQ955" i="25" s="1"/>
  <c r="H428" i="25"/>
  <c r="H954" i="25" s="1"/>
  <c r="H423" i="25"/>
  <c r="H949" i="25" s="1"/>
  <c r="H429" i="25"/>
  <c r="H955" i="25" s="1"/>
  <c r="H425" i="25"/>
  <c r="H951" i="25" s="1"/>
  <c r="H417" i="25"/>
  <c r="H424" i="25"/>
  <c r="H950" i="25" s="1"/>
  <c r="H418" i="25"/>
  <c r="H944" i="25" s="1"/>
  <c r="H419" i="25"/>
  <c r="H945" i="25" s="1"/>
  <c r="H422" i="25"/>
  <c r="H948" i="25" s="1"/>
  <c r="H421" i="25"/>
  <c r="H947" i="25" s="1"/>
  <c r="H427" i="25"/>
  <c r="H953" i="25" s="1"/>
  <c r="H426" i="25"/>
  <c r="H952" i="25" s="1"/>
  <c r="H420" i="25"/>
  <c r="H946" i="25" s="1"/>
  <c r="AF751" i="25"/>
  <c r="AF752" i="25" s="1"/>
  <c r="AP667" i="25"/>
  <c r="AP684" i="25" s="1"/>
  <c r="AP1014" i="25" s="1"/>
  <c r="AP651" i="25"/>
  <c r="AG463" i="25"/>
  <c r="AG459" i="25"/>
  <c r="AG462" i="25"/>
  <c r="AG461" i="25"/>
  <c r="AG460" i="25"/>
  <c r="AG458" i="25"/>
  <c r="AO667" i="25"/>
  <c r="AO684" i="25" s="1"/>
  <c r="AO1014" i="25" s="1"/>
  <c r="AO651" i="25"/>
  <c r="X462" i="25"/>
  <c r="X461" i="25"/>
  <c r="X459" i="25"/>
  <c r="X463" i="25"/>
  <c r="X458" i="25"/>
  <c r="X460" i="25"/>
  <c r="P521" i="25"/>
  <c r="P968" i="25" s="1"/>
  <c r="P516" i="25"/>
  <c r="P963" i="25" s="1"/>
  <c r="P522" i="25"/>
  <c r="P969" i="25" s="1"/>
  <c r="P523" i="25"/>
  <c r="P970" i="25" s="1"/>
  <c r="P519" i="25"/>
  <c r="P966" i="25" s="1"/>
  <c r="P524" i="25"/>
  <c r="P971" i="25" s="1"/>
  <c r="P958" i="25"/>
  <c r="P518" i="25"/>
  <c r="P965" i="25" s="1"/>
  <c r="P515" i="25"/>
  <c r="P962" i="25" s="1"/>
  <c r="P525" i="25"/>
  <c r="P972" i="25" s="1"/>
  <c r="P513" i="25"/>
  <c r="P520" i="25"/>
  <c r="P967" i="25" s="1"/>
  <c r="P517" i="25"/>
  <c r="P964" i="25" s="1"/>
  <c r="P514" i="25"/>
  <c r="P961" i="25" s="1"/>
  <c r="G518" i="25"/>
  <c r="G965" i="25" s="1"/>
  <c r="G525" i="25"/>
  <c r="G972" i="25" s="1"/>
  <c r="G513" i="25"/>
  <c r="G520" i="25"/>
  <c r="G967" i="25" s="1"/>
  <c r="G523" i="25"/>
  <c r="G970" i="25" s="1"/>
  <c r="G514" i="25"/>
  <c r="G961" i="25" s="1"/>
  <c r="G517" i="25"/>
  <c r="G964" i="25" s="1"/>
  <c r="G515" i="25"/>
  <c r="G962" i="25" s="1"/>
  <c r="G524" i="25"/>
  <c r="G971" i="25" s="1"/>
  <c r="G522" i="25"/>
  <c r="G969" i="25" s="1"/>
  <c r="G519" i="25"/>
  <c r="G966" i="25" s="1"/>
  <c r="G516" i="25"/>
  <c r="G963" i="25" s="1"/>
  <c r="G521" i="25"/>
  <c r="G968" i="25" s="1"/>
  <c r="AR458" i="25"/>
  <c r="AR461" i="25"/>
  <c r="AR462" i="25"/>
  <c r="AR460" i="25"/>
  <c r="AR463" i="25"/>
  <c r="AR459" i="25"/>
  <c r="M524" i="25"/>
  <c r="M971" i="25" s="1"/>
  <c r="M519" i="25"/>
  <c r="M966" i="25" s="1"/>
  <c r="M521" i="25"/>
  <c r="M968" i="25" s="1"/>
  <c r="M522" i="25"/>
  <c r="M969" i="25" s="1"/>
  <c r="M514" i="25"/>
  <c r="M961" i="25" s="1"/>
  <c r="M518" i="25"/>
  <c r="M965" i="25" s="1"/>
  <c r="M525" i="25"/>
  <c r="M972" i="25" s="1"/>
  <c r="M520" i="25"/>
  <c r="M967" i="25" s="1"/>
  <c r="M516" i="25"/>
  <c r="M963" i="25" s="1"/>
  <c r="M513" i="25"/>
  <c r="M517" i="25"/>
  <c r="M964" i="25" s="1"/>
  <c r="M515" i="25"/>
  <c r="M962" i="25" s="1"/>
  <c r="M523" i="25"/>
  <c r="M970" i="25" s="1"/>
  <c r="AJ648" i="25"/>
  <c r="AJ664" i="25"/>
  <c r="F612" i="25"/>
  <c r="F613" i="25"/>
  <c r="O480" i="25"/>
  <c r="O479" i="25"/>
  <c r="E199" i="25"/>
  <c r="E895" i="25" s="1"/>
  <c r="F120" i="25"/>
  <c r="P458" i="25"/>
  <c r="P460" i="25"/>
  <c r="P463" i="25"/>
  <c r="P459" i="25"/>
  <c r="P462" i="25"/>
  <c r="P461" i="25"/>
  <c r="F112" i="25"/>
  <c r="E190" i="25"/>
  <c r="E317" i="25" s="1"/>
  <c r="AP977" i="25"/>
  <c r="AP582" i="25"/>
  <c r="AP583" i="25" s="1"/>
  <c r="J469" i="25"/>
  <c r="J470" i="25" s="1"/>
  <c r="E246" i="25"/>
  <c r="F95" i="25"/>
  <c r="AF960" i="25"/>
  <c r="AC492" i="25"/>
  <c r="AC493" i="25" s="1"/>
  <c r="E260" i="25"/>
  <c r="F157" i="25"/>
  <c r="AG653" i="25"/>
  <c r="AG669" i="25"/>
  <c r="AG686" i="25" s="1"/>
  <c r="AG1016" i="25" s="1"/>
  <c r="V879" i="25"/>
  <c r="V880" i="25" s="1"/>
  <c r="AQ573" i="25"/>
  <c r="AQ981" i="25" s="1"/>
  <c r="AQ580" i="25"/>
  <c r="AQ988" i="25" s="1"/>
  <c r="AQ574" i="25"/>
  <c r="AQ982" i="25" s="1"/>
  <c r="AQ572" i="25"/>
  <c r="AQ980" i="25" s="1"/>
  <c r="AQ577" i="25"/>
  <c r="AQ985" i="25" s="1"/>
  <c r="AQ569" i="25"/>
  <c r="AQ571" i="25"/>
  <c r="AQ979" i="25" s="1"/>
  <c r="AQ576" i="25"/>
  <c r="AQ984" i="25" s="1"/>
  <c r="AQ575" i="25"/>
  <c r="AQ983" i="25" s="1"/>
  <c r="AQ581" i="25"/>
  <c r="AQ989" i="25" s="1"/>
  <c r="AQ578" i="25"/>
  <c r="AQ986" i="25" s="1"/>
  <c r="AQ570" i="25"/>
  <c r="AQ978" i="25" s="1"/>
  <c r="AQ579" i="25"/>
  <c r="AQ987" i="25" s="1"/>
  <c r="U543" i="25"/>
  <c r="U561" i="25" s="1"/>
  <c r="U534" i="25"/>
  <c r="U541" i="25"/>
  <c r="U559" i="25" s="1"/>
  <c r="U535" i="25"/>
  <c r="U553" i="25" s="1"/>
  <c r="U540" i="25"/>
  <c r="U558" i="25" s="1"/>
  <c r="U545" i="25"/>
  <c r="U563" i="25" s="1"/>
  <c r="U538" i="25"/>
  <c r="U556" i="25" s="1"/>
  <c r="U546" i="25"/>
  <c r="U564" i="25" s="1"/>
  <c r="F958" i="25"/>
  <c r="F978" i="25"/>
  <c r="W499" i="25"/>
  <c r="W498" i="25"/>
  <c r="W500" i="25"/>
  <c r="AK992" i="25"/>
  <c r="F862" i="25"/>
  <c r="F863" i="25" s="1"/>
  <c r="H651" i="25"/>
  <c r="H667" i="25"/>
  <c r="H684" i="25" s="1"/>
  <c r="H1014" i="25" s="1"/>
  <c r="AL977" i="25"/>
  <c r="AH750" i="25"/>
  <c r="AH738" i="25"/>
  <c r="AH743" i="25"/>
  <c r="AH747" i="25"/>
  <c r="AH744" i="25"/>
  <c r="AH739" i="25"/>
  <c r="AH745" i="25"/>
  <c r="AH749" i="25"/>
  <c r="AH746" i="25"/>
  <c r="AH742" i="25"/>
  <c r="AH740" i="25"/>
  <c r="AH748" i="25"/>
  <c r="AH741" i="25"/>
  <c r="K425" i="25"/>
  <c r="K951" i="25" s="1"/>
  <c r="K420" i="25"/>
  <c r="K946" i="25" s="1"/>
  <c r="K424" i="25"/>
  <c r="K950" i="25" s="1"/>
  <c r="K422" i="25"/>
  <c r="K948" i="25" s="1"/>
  <c r="K429" i="25"/>
  <c r="K955" i="25" s="1"/>
  <c r="K421" i="25"/>
  <c r="K947" i="25" s="1"/>
  <c r="K417" i="25"/>
  <c r="K427" i="25"/>
  <c r="K953" i="25" s="1"/>
  <c r="K426" i="25"/>
  <c r="K952" i="25" s="1"/>
  <c r="K428" i="25"/>
  <c r="K954" i="25" s="1"/>
  <c r="K419" i="25"/>
  <c r="K945" i="25" s="1"/>
  <c r="K423" i="25"/>
  <c r="K949" i="25" s="1"/>
  <c r="K418" i="25"/>
  <c r="K944" i="25" s="1"/>
  <c r="J815" i="25"/>
  <c r="J808" i="25"/>
  <c r="J807" i="25"/>
  <c r="J814" i="25"/>
  <c r="J810" i="25"/>
  <c r="J816" i="25"/>
  <c r="J817" i="25"/>
  <c r="J812" i="25"/>
  <c r="J806" i="25"/>
  <c r="J813" i="25"/>
  <c r="J811" i="25"/>
  <c r="J818" i="25"/>
  <c r="J809" i="25"/>
  <c r="K801" i="25"/>
  <c r="K789" i="25"/>
  <c r="K796" i="25"/>
  <c r="K797" i="25"/>
  <c r="K791" i="25"/>
  <c r="K800" i="25"/>
  <c r="K792" i="25"/>
  <c r="K794" i="25"/>
  <c r="K793" i="25"/>
  <c r="K790" i="25"/>
  <c r="K798" i="25"/>
  <c r="K795" i="25"/>
  <c r="K799" i="25"/>
  <c r="K745" i="25"/>
  <c r="K741" i="25"/>
  <c r="K738" i="25"/>
  <c r="K748" i="25"/>
  <c r="K743" i="25"/>
  <c r="K740" i="25"/>
  <c r="K739" i="25"/>
  <c r="K750" i="25"/>
  <c r="K747" i="25"/>
  <c r="K742" i="25"/>
  <c r="K746" i="25"/>
  <c r="K744" i="25"/>
  <c r="K749" i="25"/>
  <c r="Z742" i="25"/>
  <c r="Z740" i="25"/>
  <c r="Z744" i="25"/>
  <c r="Z748" i="25"/>
  <c r="Z743" i="25"/>
  <c r="Z747" i="25"/>
  <c r="Z741" i="25"/>
  <c r="Z746" i="25"/>
  <c r="Z738" i="25"/>
  <c r="Z745" i="25"/>
  <c r="Z739" i="25"/>
  <c r="Z750" i="25"/>
  <c r="Z749" i="25"/>
  <c r="G818" i="25"/>
  <c r="G806" i="25"/>
  <c r="G817" i="25"/>
  <c r="G809" i="25"/>
  <c r="G816" i="25"/>
  <c r="G811" i="25"/>
  <c r="G814" i="25"/>
  <c r="G812" i="25"/>
  <c r="G808" i="25"/>
  <c r="G810" i="25"/>
  <c r="G807" i="25"/>
  <c r="G815" i="25"/>
  <c r="G813" i="25"/>
  <c r="Z760" i="25"/>
  <c r="Z767" i="25"/>
  <c r="Z755" i="25"/>
  <c r="Z756" i="25"/>
  <c r="Z765" i="25"/>
  <c r="Z759" i="25"/>
  <c r="Z766" i="25"/>
  <c r="Z758" i="25"/>
  <c r="Z763" i="25"/>
  <c r="Z761" i="25"/>
  <c r="Z764" i="25"/>
  <c r="Z757" i="25"/>
  <c r="Z762" i="25"/>
  <c r="AC795" i="25"/>
  <c r="AC790" i="25"/>
  <c r="AC799" i="25"/>
  <c r="AC800" i="25"/>
  <c r="AC797" i="25"/>
  <c r="AC789" i="25"/>
  <c r="AC794" i="25"/>
  <c r="AC801" i="25"/>
  <c r="AC792" i="25"/>
  <c r="AC793" i="25"/>
  <c r="AC791" i="25"/>
  <c r="AC798" i="25"/>
  <c r="AC796" i="25"/>
  <c r="F790" i="25"/>
  <c r="F797" i="25"/>
  <c r="F791" i="25"/>
  <c r="F798" i="25"/>
  <c r="F800" i="25"/>
  <c r="F792" i="25"/>
  <c r="F789" i="25"/>
  <c r="F795" i="25"/>
  <c r="F793" i="25"/>
  <c r="F801" i="25"/>
  <c r="F794" i="25"/>
  <c r="F796" i="25"/>
  <c r="F799" i="25"/>
  <c r="W776" i="25"/>
  <c r="W783" i="25"/>
  <c r="W782" i="25"/>
  <c r="W781" i="25"/>
  <c r="W778" i="25"/>
  <c r="W772" i="25"/>
  <c r="W775" i="25"/>
  <c r="W773" i="25"/>
  <c r="W784" i="25"/>
  <c r="W774" i="25"/>
  <c r="W779" i="25"/>
  <c r="W780" i="25"/>
  <c r="W777" i="25"/>
  <c r="O814" i="25"/>
  <c r="O812" i="25"/>
  <c r="O813" i="25"/>
  <c r="O808" i="25"/>
  <c r="O811" i="25"/>
  <c r="O818" i="25"/>
  <c r="O807" i="25"/>
  <c r="O809" i="25"/>
  <c r="O806" i="25"/>
  <c r="O815" i="25"/>
  <c r="O810" i="25"/>
  <c r="O817" i="25"/>
  <c r="O816" i="25"/>
  <c r="L817" i="25"/>
  <c r="L814" i="25"/>
  <c r="L806" i="25"/>
  <c r="L809" i="25"/>
  <c r="L815" i="25"/>
  <c r="L810" i="25"/>
  <c r="L818" i="25"/>
  <c r="L813" i="25"/>
  <c r="L807" i="25"/>
  <c r="L811" i="25"/>
  <c r="L808" i="25"/>
  <c r="L812" i="25"/>
  <c r="L816" i="25"/>
  <c r="U413" i="25"/>
  <c r="U414" i="25" s="1"/>
  <c r="Z384" i="25"/>
  <c r="Z391" i="25"/>
  <c r="Z389" i="25"/>
  <c r="Z383" i="25"/>
  <c r="Z390" i="25"/>
  <c r="Z386" i="25"/>
  <c r="Z385" i="25"/>
  <c r="Z394" i="25"/>
  <c r="Z395" i="25"/>
  <c r="Z387" i="25"/>
  <c r="Z388" i="25"/>
  <c r="Z392" i="25"/>
  <c r="Z393" i="25"/>
  <c r="H635" i="25"/>
  <c r="H1002" i="25" s="1"/>
  <c r="H630" i="25"/>
  <c r="H997" i="25" s="1"/>
  <c r="H629" i="25"/>
  <c r="H996" i="25" s="1"/>
  <c r="H636" i="25"/>
  <c r="H1003" i="25" s="1"/>
  <c r="H628" i="25"/>
  <c r="H995" i="25" s="1"/>
  <c r="H633" i="25"/>
  <c r="H1000" i="25" s="1"/>
  <c r="H637" i="25"/>
  <c r="H1004" i="25" s="1"/>
  <c r="H631" i="25"/>
  <c r="H998" i="25" s="1"/>
  <c r="H632" i="25"/>
  <c r="H999" i="25" s="1"/>
  <c r="H634" i="25"/>
  <c r="H1001" i="25" s="1"/>
  <c r="H639" i="25"/>
  <c r="H1006" i="25" s="1"/>
  <c r="H627" i="25"/>
  <c r="H638" i="25"/>
  <c r="H1005" i="25" s="1"/>
  <c r="G589" i="25"/>
  <c r="S628" i="25"/>
  <c r="S995" i="25" s="1"/>
  <c r="S635" i="25"/>
  <c r="S1002" i="25" s="1"/>
  <c r="S634" i="25"/>
  <c r="S1001" i="25" s="1"/>
  <c r="S637" i="25"/>
  <c r="S1004" i="25" s="1"/>
  <c r="S630" i="25"/>
  <c r="S997" i="25" s="1"/>
  <c r="S631" i="25"/>
  <c r="S998" i="25" s="1"/>
  <c r="S638" i="25"/>
  <c r="S1005" i="25" s="1"/>
  <c r="S632" i="25"/>
  <c r="S999" i="25" s="1"/>
  <c r="S639" i="25"/>
  <c r="S1006" i="25" s="1"/>
  <c r="S636" i="25"/>
  <c r="S1003" i="25" s="1"/>
  <c r="S629" i="25"/>
  <c r="S996" i="25" s="1"/>
  <c r="S627" i="25"/>
  <c r="S633" i="25"/>
  <c r="S1000" i="25" s="1"/>
  <c r="Y294" i="25"/>
  <c r="AI294" i="25"/>
  <c r="AI589" i="25"/>
  <c r="D631" i="25"/>
  <c r="D998" i="25" s="1"/>
  <c r="D638" i="25"/>
  <c r="D1005" i="25" s="1"/>
  <c r="D627" i="25"/>
  <c r="D634" i="25"/>
  <c r="D1001" i="25" s="1"/>
  <c r="D628" i="25"/>
  <c r="D995" i="25" s="1"/>
  <c r="D639" i="25"/>
  <c r="D1006" i="25" s="1"/>
  <c r="D630" i="25"/>
  <c r="D997" i="25" s="1"/>
  <c r="D635" i="25"/>
  <c r="D1002" i="25" s="1"/>
  <c r="D633" i="25"/>
  <c r="D1000" i="25" s="1"/>
  <c r="D636" i="25"/>
  <c r="D1003" i="25" s="1"/>
  <c r="D632" i="25"/>
  <c r="D999" i="25" s="1"/>
  <c r="D629" i="25"/>
  <c r="D996" i="25" s="1"/>
  <c r="D637" i="25"/>
  <c r="D1004" i="25" s="1"/>
  <c r="K412" i="25"/>
  <c r="K400" i="25"/>
  <c r="K407" i="25"/>
  <c r="K403" i="25"/>
  <c r="K410" i="25"/>
  <c r="K404" i="25"/>
  <c r="K405" i="25"/>
  <c r="K402" i="25"/>
  <c r="K401" i="25"/>
  <c r="K411" i="25"/>
  <c r="K408" i="25"/>
  <c r="K409" i="25"/>
  <c r="K406" i="25"/>
  <c r="Z422" i="25"/>
  <c r="Z948" i="25" s="1"/>
  <c r="Z429" i="25"/>
  <c r="Z955" i="25" s="1"/>
  <c r="Z417" i="25"/>
  <c r="Z418" i="25"/>
  <c r="Z944" i="25" s="1"/>
  <c r="Z425" i="25"/>
  <c r="Z951" i="25" s="1"/>
  <c r="Z941" i="25"/>
  <c r="Z424" i="25"/>
  <c r="Z950" i="25" s="1"/>
  <c r="Z423" i="25"/>
  <c r="Z949" i="25" s="1"/>
  <c r="Z428" i="25"/>
  <c r="Z954" i="25" s="1"/>
  <c r="Z427" i="25"/>
  <c r="Z953" i="25" s="1"/>
  <c r="Z426" i="25"/>
  <c r="Z952" i="25" s="1"/>
  <c r="Z420" i="25"/>
  <c r="Z946" i="25" s="1"/>
  <c r="Z421" i="25"/>
  <c r="Z947" i="25" s="1"/>
  <c r="Z419" i="25"/>
  <c r="Z945" i="25" s="1"/>
  <c r="T428" i="25"/>
  <c r="T954" i="25" s="1"/>
  <c r="T423" i="25"/>
  <c r="T949" i="25" s="1"/>
  <c r="T421" i="25"/>
  <c r="T947" i="25" s="1"/>
  <c r="T422" i="25"/>
  <c r="T948" i="25" s="1"/>
  <c r="T418" i="25"/>
  <c r="T944" i="25" s="1"/>
  <c r="T417" i="25"/>
  <c r="T424" i="25"/>
  <c r="T950" i="25" s="1"/>
  <c r="T427" i="25"/>
  <c r="T953" i="25" s="1"/>
  <c r="T429" i="25"/>
  <c r="T955" i="25" s="1"/>
  <c r="T426" i="25"/>
  <c r="T952" i="25" s="1"/>
  <c r="T419" i="25"/>
  <c r="T945" i="25" s="1"/>
  <c r="T420" i="25"/>
  <c r="T946" i="25" s="1"/>
  <c r="T425" i="25"/>
  <c r="T951" i="25" s="1"/>
  <c r="AD669" i="25"/>
  <c r="AD686" i="25" s="1"/>
  <c r="AD1016" i="25" s="1"/>
  <c r="AD653" i="25"/>
  <c r="AD819" i="25"/>
  <c r="AD820" i="25" s="1"/>
  <c r="AC653" i="25"/>
  <c r="AC669" i="25"/>
  <c r="AC686" i="25" s="1"/>
  <c r="AC1016" i="25" s="1"/>
  <c r="U480" i="25"/>
  <c r="U479" i="25"/>
  <c r="AO516" i="25"/>
  <c r="AO963" i="25" s="1"/>
  <c r="AO523" i="25"/>
  <c r="AO970" i="25" s="1"/>
  <c r="AO514" i="25"/>
  <c r="AO961" i="25" s="1"/>
  <c r="AO517" i="25"/>
  <c r="AO964" i="25" s="1"/>
  <c r="AO515" i="25"/>
  <c r="AO962" i="25" s="1"/>
  <c r="AO513" i="25"/>
  <c r="AO524" i="25"/>
  <c r="AO971" i="25" s="1"/>
  <c r="AO518" i="25"/>
  <c r="AO965" i="25" s="1"/>
  <c r="AO522" i="25"/>
  <c r="AO969" i="25" s="1"/>
  <c r="AO519" i="25"/>
  <c r="AO966" i="25" s="1"/>
  <c r="AO525" i="25"/>
  <c r="AO972" i="25" s="1"/>
  <c r="AO520" i="25"/>
  <c r="AO967" i="25" s="1"/>
  <c r="AO521" i="25"/>
  <c r="AO968" i="25" s="1"/>
  <c r="U520" i="25"/>
  <c r="U967" i="25" s="1"/>
  <c r="U515" i="25"/>
  <c r="U962" i="25" s="1"/>
  <c r="U518" i="25"/>
  <c r="U965" i="25" s="1"/>
  <c r="U519" i="25"/>
  <c r="U966" i="25" s="1"/>
  <c r="U517" i="25"/>
  <c r="U964" i="25" s="1"/>
  <c r="U513" i="25"/>
  <c r="U525" i="25"/>
  <c r="U972" i="25" s="1"/>
  <c r="U521" i="25"/>
  <c r="U968" i="25" s="1"/>
  <c r="U514" i="25"/>
  <c r="U961" i="25" s="1"/>
  <c r="U524" i="25"/>
  <c r="U971" i="25" s="1"/>
  <c r="U523" i="25"/>
  <c r="U970" i="25" s="1"/>
  <c r="U522" i="25"/>
  <c r="U969" i="25" s="1"/>
  <c r="U516" i="25"/>
  <c r="U963" i="25" s="1"/>
  <c r="E479" i="25"/>
  <c r="E480" i="25"/>
  <c r="Y524" i="25"/>
  <c r="Y971" i="25" s="1"/>
  <c r="Y519" i="25"/>
  <c r="Y966" i="25" s="1"/>
  <c r="Y513" i="25"/>
  <c r="Y520" i="25"/>
  <c r="Y967" i="25" s="1"/>
  <c r="Y514" i="25"/>
  <c r="Y961" i="25" s="1"/>
  <c r="Y523" i="25"/>
  <c r="Y970" i="25" s="1"/>
  <c r="Y516" i="25"/>
  <c r="Y963" i="25" s="1"/>
  <c r="Y525" i="25"/>
  <c r="Y972" i="25" s="1"/>
  <c r="Y517" i="25"/>
  <c r="Y964" i="25" s="1"/>
  <c r="Y522" i="25"/>
  <c r="Y969" i="25" s="1"/>
  <c r="Y521" i="25"/>
  <c r="Y968" i="25" s="1"/>
  <c r="Y518" i="25"/>
  <c r="Y965" i="25" s="1"/>
  <c r="Y515" i="25"/>
  <c r="Y962" i="25" s="1"/>
  <c r="AL294" i="25"/>
  <c r="W648" i="25"/>
  <c r="W664" i="25"/>
  <c r="V460" i="25"/>
  <c r="V462" i="25"/>
  <c r="V463" i="25"/>
  <c r="V458" i="25"/>
  <c r="V461" i="25"/>
  <c r="V459" i="25"/>
  <c r="AA943" i="25"/>
  <c r="AA430" i="25"/>
  <c r="AA431" i="25" s="1"/>
  <c r="T657" i="25"/>
  <c r="T675" i="25" s="1"/>
  <c r="T692" i="25" s="1"/>
  <c r="T1022" i="25" s="1"/>
  <c r="T673" i="25"/>
  <c r="T690" i="25" s="1"/>
  <c r="T1020" i="25" s="1"/>
  <c r="AG712" i="25"/>
  <c r="AG731" i="25" s="1"/>
  <c r="AG700" i="25"/>
  <c r="AG711" i="25"/>
  <c r="AG730" i="25" s="1"/>
  <c r="AG707" i="25"/>
  <c r="AG726" i="25" s="1"/>
  <c r="AG706" i="25"/>
  <c r="AG725" i="25" s="1"/>
  <c r="AG709" i="25"/>
  <c r="AG728" i="25" s="1"/>
  <c r="AG705" i="25"/>
  <c r="AG724" i="25" s="1"/>
  <c r="AG702" i="25"/>
  <c r="AG721" i="25" s="1"/>
  <c r="AG703" i="25"/>
  <c r="AG722" i="25" s="1"/>
  <c r="AG701" i="25"/>
  <c r="AG720" i="25" s="1"/>
  <c r="AG708" i="25"/>
  <c r="AG727" i="25" s="1"/>
  <c r="AG704" i="25"/>
  <c r="AG723" i="25" s="1"/>
  <c r="AG710" i="25"/>
  <c r="F712" i="25"/>
  <c r="F731" i="25" s="1"/>
  <c r="F703" i="25"/>
  <c r="F722" i="25" s="1"/>
  <c r="F711" i="25"/>
  <c r="F730" i="25" s="1"/>
  <c r="F707" i="25"/>
  <c r="F726" i="25" s="1"/>
  <c r="F705" i="25"/>
  <c r="F724" i="25" s="1"/>
  <c r="F702" i="25"/>
  <c r="F721" i="25" s="1"/>
  <c r="F710" i="25"/>
  <c r="F708" i="25"/>
  <c r="F727" i="25" s="1"/>
  <c r="F706" i="25"/>
  <c r="F725" i="25" s="1"/>
  <c r="F701" i="25"/>
  <c r="F720" i="25" s="1"/>
  <c r="F704" i="25"/>
  <c r="F723" i="25" s="1"/>
  <c r="F700" i="25"/>
  <c r="F709" i="25"/>
  <c r="F728" i="25" s="1"/>
  <c r="U711" i="25"/>
  <c r="U730" i="25" s="1"/>
  <c r="U700" i="25"/>
  <c r="U707" i="25"/>
  <c r="U726" i="25" s="1"/>
  <c r="U701" i="25"/>
  <c r="U720" i="25" s="1"/>
  <c r="U708" i="25"/>
  <c r="U727" i="25" s="1"/>
  <c r="U702" i="25"/>
  <c r="U721" i="25" s="1"/>
  <c r="U710" i="25"/>
  <c r="U712" i="25"/>
  <c r="U731" i="25" s="1"/>
  <c r="U704" i="25"/>
  <c r="U723" i="25" s="1"/>
  <c r="U709" i="25"/>
  <c r="U728" i="25" s="1"/>
  <c r="U705" i="25"/>
  <c r="U724" i="25" s="1"/>
  <c r="U703" i="25"/>
  <c r="U722" i="25" s="1"/>
  <c r="U706" i="25"/>
  <c r="U725" i="25" s="1"/>
  <c r="V709" i="25"/>
  <c r="V728" i="25" s="1"/>
  <c r="V707" i="25"/>
  <c r="V726" i="25" s="1"/>
  <c r="V710" i="25"/>
  <c r="V702" i="25"/>
  <c r="V721" i="25" s="1"/>
  <c r="V701" i="25"/>
  <c r="V720" i="25" s="1"/>
  <c r="V711" i="25"/>
  <c r="V730" i="25" s="1"/>
  <c r="V708" i="25"/>
  <c r="V727" i="25" s="1"/>
  <c r="V700" i="25"/>
  <c r="V712" i="25"/>
  <c r="V731" i="25" s="1"/>
  <c r="V705" i="25"/>
  <c r="V724" i="25" s="1"/>
  <c r="V703" i="25"/>
  <c r="V722" i="25" s="1"/>
  <c r="V704" i="25"/>
  <c r="V723" i="25" s="1"/>
  <c r="V706" i="25"/>
  <c r="V725" i="25" s="1"/>
  <c r="D701" i="25"/>
  <c r="D720" i="25" s="1"/>
  <c r="D708" i="25"/>
  <c r="D727" i="25" s="1"/>
  <c r="D706" i="25"/>
  <c r="D725" i="25" s="1"/>
  <c r="D700" i="25"/>
  <c r="D712" i="25"/>
  <c r="D731" i="25" s="1"/>
  <c r="D711" i="25"/>
  <c r="D730" i="25" s="1"/>
  <c r="D705" i="25"/>
  <c r="D724" i="25" s="1"/>
  <c r="D704" i="25"/>
  <c r="D723" i="25" s="1"/>
  <c r="D710" i="25"/>
  <c r="D702" i="25"/>
  <c r="D721" i="25" s="1"/>
  <c r="C734" i="25"/>
  <c r="C1141" i="25" s="1"/>
  <c r="D707" i="25"/>
  <c r="D726" i="25" s="1"/>
  <c r="D703" i="25"/>
  <c r="D722" i="25" s="1"/>
  <c r="D709" i="25"/>
  <c r="D728" i="25" s="1"/>
  <c r="H96" i="25"/>
  <c r="AH666" i="25"/>
  <c r="AH683" i="25" s="1"/>
  <c r="AH1013" i="25" s="1"/>
  <c r="AH650" i="25"/>
  <c r="AE651" i="25"/>
  <c r="AE667" i="25"/>
  <c r="AE684" i="25" s="1"/>
  <c r="AE1014" i="25" s="1"/>
  <c r="G469" i="25"/>
  <c r="G470" i="25" s="1"/>
  <c r="P845" i="25"/>
  <c r="P846" i="25" s="1"/>
  <c r="E261" i="25"/>
  <c r="F158" i="25"/>
  <c r="AH973" i="25"/>
  <c r="AH974" i="25" s="1"/>
  <c r="G93" i="25"/>
  <c r="F244" i="25"/>
  <c r="N943" i="25"/>
  <c r="N430" i="25"/>
  <c r="N431" i="25" s="1"/>
  <c r="AQ877" i="25"/>
  <c r="AQ872" i="25"/>
  <c r="AQ868" i="25"/>
  <c r="AQ875" i="25"/>
  <c r="AQ869" i="25"/>
  <c r="AQ876" i="25"/>
  <c r="AQ870" i="25"/>
  <c r="AQ867" i="25"/>
  <c r="AQ873" i="25"/>
  <c r="AQ866" i="25"/>
  <c r="AQ874" i="25"/>
  <c r="AQ878" i="25"/>
  <c r="AQ871" i="25"/>
  <c r="AE862" i="25"/>
  <c r="AE863" i="25" s="1"/>
  <c r="AB845" i="25"/>
  <c r="AB846" i="25" s="1"/>
  <c r="AE573" i="25"/>
  <c r="AE981" i="25" s="1"/>
  <c r="AE580" i="25"/>
  <c r="AE988" i="25" s="1"/>
  <c r="AE581" i="25"/>
  <c r="AE989" i="25" s="1"/>
  <c r="AE575" i="25"/>
  <c r="AE983" i="25" s="1"/>
  <c r="AE574" i="25"/>
  <c r="AE982" i="25" s="1"/>
  <c r="AE579" i="25"/>
  <c r="AE987" i="25" s="1"/>
  <c r="AE571" i="25"/>
  <c r="AE979" i="25" s="1"/>
  <c r="AE577" i="25"/>
  <c r="AE985" i="25" s="1"/>
  <c r="AE570" i="25"/>
  <c r="AE978" i="25" s="1"/>
  <c r="AE578" i="25"/>
  <c r="AE986" i="25" s="1"/>
  <c r="AE572" i="25"/>
  <c r="AE980" i="25" s="1"/>
  <c r="AE576" i="25"/>
  <c r="AE984" i="25" s="1"/>
  <c r="AE569" i="25"/>
  <c r="I536" i="25"/>
  <c r="I554" i="25" s="1"/>
  <c r="I543" i="25"/>
  <c r="I561" i="25" s="1"/>
  <c r="I542" i="25"/>
  <c r="I560" i="25" s="1"/>
  <c r="I534" i="25"/>
  <c r="I539" i="25"/>
  <c r="I557" i="25" s="1"/>
  <c r="I544" i="25"/>
  <c r="I562" i="25" s="1"/>
  <c r="I546" i="25"/>
  <c r="I564" i="25" s="1"/>
  <c r="I538" i="25"/>
  <c r="I556" i="25" s="1"/>
  <c r="I540" i="25"/>
  <c r="I558" i="25" s="1"/>
  <c r="I537" i="25"/>
  <c r="I555" i="25" s="1"/>
  <c r="I535" i="25"/>
  <c r="I553" i="25" s="1"/>
  <c r="I541" i="25"/>
  <c r="I559" i="25" s="1"/>
  <c r="I545" i="25"/>
  <c r="I563" i="25" s="1"/>
  <c r="AJ500" i="25"/>
  <c r="AJ498" i="25"/>
  <c r="AJ499" i="25"/>
  <c r="AR992" i="25"/>
  <c r="AD958" i="25"/>
  <c r="S975" i="25"/>
  <c r="J992" i="25"/>
  <c r="AC941" i="25"/>
  <c r="J958" i="25"/>
  <c r="AR975" i="25"/>
  <c r="AC582" i="25"/>
  <c r="AC583" i="25" s="1"/>
  <c r="AQ408" i="25"/>
  <c r="AQ403" i="25"/>
  <c r="AQ411" i="25"/>
  <c r="AQ405" i="25"/>
  <c r="AQ412" i="25"/>
  <c r="AQ400" i="25"/>
  <c r="AQ402" i="25"/>
  <c r="AQ401" i="25"/>
  <c r="AQ407" i="25"/>
  <c r="AQ404" i="25"/>
  <c r="AQ410" i="25"/>
  <c r="AQ409" i="25"/>
  <c r="AQ406" i="25"/>
  <c r="U799" i="25"/>
  <c r="U794" i="25"/>
  <c r="U795" i="25"/>
  <c r="U789" i="25"/>
  <c r="U798" i="25"/>
  <c r="U801" i="25"/>
  <c r="U793" i="25"/>
  <c r="U796" i="25"/>
  <c r="U797" i="25"/>
  <c r="U792" i="25"/>
  <c r="U791" i="25"/>
  <c r="U790" i="25"/>
  <c r="U800" i="25"/>
  <c r="AP790" i="25"/>
  <c r="AP797" i="25"/>
  <c r="AP798" i="25"/>
  <c r="AP792" i="25"/>
  <c r="AP801" i="25"/>
  <c r="AP795" i="25"/>
  <c r="AP799" i="25"/>
  <c r="AP796" i="25"/>
  <c r="AP793" i="25"/>
  <c r="AP794" i="25"/>
  <c r="AP791" i="25"/>
  <c r="AP789" i="25"/>
  <c r="AP800" i="25"/>
  <c r="AP746" i="25"/>
  <c r="AP738" i="25"/>
  <c r="AP750" i="25"/>
  <c r="AP748" i="25"/>
  <c r="AP743" i="25"/>
  <c r="AP742" i="25"/>
  <c r="AP741" i="25"/>
  <c r="AP747" i="25"/>
  <c r="AP740" i="25"/>
  <c r="AP744" i="25"/>
  <c r="AP749" i="25"/>
  <c r="AP739" i="25"/>
  <c r="AP745" i="25"/>
  <c r="AA767" i="25"/>
  <c r="AA762" i="25"/>
  <c r="AA763" i="25"/>
  <c r="AA757" i="25"/>
  <c r="AA766" i="25"/>
  <c r="AA758" i="25"/>
  <c r="AA764" i="25"/>
  <c r="AA761" i="25"/>
  <c r="AA755" i="25"/>
  <c r="AA756" i="25"/>
  <c r="AA759" i="25"/>
  <c r="AA765" i="25"/>
  <c r="AA760" i="25"/>
  <c r="S741" i="25"/>
  <c r="S744" i="25"/>
  <c r="S748" i="25"/>
  <c r="S739" i="25"/>
  <c r="S747" i="25"/>
  <c r="S743" i="25"/>
  <c r="S749" i="25"/>
  <c r="S746" i="25"/>
  <c r="S742" i="25"/>
  <c r="S738" i="25"/>
  <c r="S740" i="25"/>
  <c r="S745" i="25"/>
  <c r="S750" i="25"/>
  <c r="Y812" i="25"/>
  <c r="Y814" i="25"/>
  <c r="Y806" i="25"/>
  <c r="Y807" i="25"/>
  <c r="Y817" i="25"/>
  <c r="Y811" i="25"/>
  <c r="Y816" i="25"/>
  <c r="Y809" i="25"/>
  <c r="Y813" i="25"/>
  <c r="Y810" i="25"/>
  <c r="Y818" i="25"/>
  <c r="Y815" i="25"/>
  <c r="Y808" i="25"/>
  <c r="AO757" i="25"/>
  <c r="AO764" i="25"/>
  <c r="AO763" i="25"/>
  <c r="AO755" i="25"/>
  <c r="AO766" i="25"/>
  <c r="AO761" i="25"/>
  <c r="AO765" i="25"/>
  <c r="AO762" i="25"/>
  <c r="AO767" i="25"/>
  <c r="AO759" i="25"/>
  <c r="AO758" i="25"/>
  <c r="AO760" i="25"/>
  <c r="AO756" i="25"/>
  <c r="AQ797" i="25"/>
  <c r="AQ792" i="25"/>
  <c r="AQ799" i="25"/>
  <c r="AQ795" i="25"/>
  <c r="AQ796" i="25"/>
  <c r="AQ793" i="25"/>
  <c r="AQ790" i="25"/>
  <c r="AQ798" i="25"/>
  <c r="AQ791" i="25"/>
  <c r="AQ789" i="25"/>
  <c r="AQ794" i="25"/>
  <c r="AQ801" i="25"/>
  <c r="AQ800" i="25"/>
  <c r="T792" i="25"/>
  <c r="T799" i="25"/>
  <c r="T797" i="25"/>
  <c r="T791" i="25"/>
  <c r="T801" i="25"/>
  <c r="T793" i="25"/>
  <c r="T796" i="25"/>
  <c r="T789" i="25"/>
  <c r="T798" i="25"/>
  <c r="T790" i="25"/>
  <c r="T794" i="25"/>
  <c r="T795" i="25"/>
  <c r="T800" i="25"/>
  <c r="AI776" i="25"/>
  <c r="AI783" i="25"/>
  <c r="AI774" i="25"/>
  <c r="AI777" i="25"/>
  <c r="AI779" i="25"/>
  <c r="AI780" i="25"/>
  <c r="AI782" i="25"/>
  <c r="AI775" i="25"/>
  <c r="AI772" i="25"/>
  <c r="AI784" i="25"/>
  <c r="AI781" i="25"/>
  <c r="AI778" i="25"/>
  <c r="AI773" i="25"/>
  <c r="AE1026" i="25"/>
  <c r="AB809" i="25"/>
  <c r="AB812" i="25"/>
  <c r="AB814" i="25"/>
  <c r="AB818" i="25"/>
  <c r="AB816" i="25"/>
  <c r="AB810" i="25"/>
  <c r="AB811" i="25"/>
  <c r="AB813" i="25"/>
  <c r="AB808" i="25"/>
  <c r="AB817" i="25"/>
  <c r="AB815" i="25"/>
  <c r="AB806" i="25"/>
  <c r="AB807" i="25"/>
  <c r="X817" i="25"/>
  <c r="X815" i="25"/>
  <c r="X807" i="25"/>
  <c r="X814" i="25"/>
  <c r="X816" i="25"/>
  <c r="X811" i="25"/>
  <c r="X806" i="25"/>
  <c r="X810" i="25"/>
  <c r="X809" i="25"/>
  <c r="X808" i="25"/>
  <c r="X812" i="25"/>
  <c r="X818" i="25"/>
  <c r="X813" i="25"/>
  <c r="AL629" i="25"/>
  <c r="AL996" i="25" s="1"/>
  <c r="AL636" i="25"/>
  <c r="AL1003" i="25" s="1"/>
  <c r="AL630" i="25"/>
  <c r="AL997" i="25" s="1"/>
  <c r="AL631" i="25"/>
  <c r="AL998" i="25" s="1"/>
  <c r="AL634" i="25"/>
  <c r="AL1001" i="25" s="1"/>
  <c r="AL639" i="25"/>
  <c r="AL1006" i="25" s="1"/>
  <c r="AL627" i="25"/>
  <c r="AL637" i="25"/>
  <c r="AL1004" i="25" s="1"/>
  <c r="AL635" i="25"/>
  <c r="AL1002" i="25" s="1"/>
  <c r="AL638" i="25"/>
  <c r="AL1005" i="25" s="1"/>
  <c r="AL632" i="25"/>
  <c r="AL999" i="25" s="1"/>
  <c r="AL628" i="25"/>
  <c r="AL995" i="25" s="1"/>
  <c r="AL633" i="25"/>
  <c r="AL1000" i="25" s="1"/>
  <c r="F388" i="25"/>
  <c r="F395" i="25"/>
  <c r="F383" i="25"/>
  <c r="F393" i="25"/>
  <c r="F387" i="25"/>
  <c r="F394" i="25"/>
  <c r="F390" i="25"/>
  <c r="F385" i="25"/>
  <c r="F384" i="25"/>
  <c r="F389" i="25"/>
  <c r="F391" i="25"/>
  <c r="F386" i="25"/>
  <c r="F392" i="25"/>
  <c r="E254" i="25"/>
  <c r="F151" i="25"/>
  <c r="Y589" i="25"/>
  <c r="AI632" i="25"/>
  <c r="AI999" i="25" s="1"/>
  <c r="AI639" i="25"/>
  <c r="AI1006" i="25" s="1"/>
  <c r="AI627" i="25"/>
  <c r="AI628" i="25"/>
  <c r="AI995" i="25" s="1"/>
  <c r="AI635" i="25"/>
  <c r="AI1002" i="25" s="1"/>
  <c r="AI629" i="25"/>
  <c r="AI996" i="25" s="1"/>
  <c r="AI637" i="25"/>
  <c r="AI1004" i="25" s="1"/>
  <c r="AI634" i="25"/>
  <c r="AI1001" i="25" s="1"/>
  <c r="AI633" i="25"/>
  <c r="AI1000" i="25" s="1"/>
  <c r="AI631" i="25"/>
  <c r="AI998" i="25" s="1"/>
  <c r="AI638" i="25"/>
  <c r="AI1005" i="25" s="1"/>
  <c r="AI630" i="25"/>
  <c r="AI997" i="25" s="1"/>
  <c r="AI636" i="25"/>
  <c r="AI1003" i="25" s="1"/>
  <c r="AQ294" i="25"/>
  <c r="H593" i="25"/>
  <c r="O636" i="25"/>
  <c r="O1003" i="25" s="1"/>
  <c r="O631" i="25"/>
  <c r="O998" i="25" s="1"/>
  <c r="O632" i="25"/>
  <c r="O999" i="25" s="1"/>
  <c r="O639" i="25"/>
  <c r="O1006" i="25" s="1"/>
  <c r="O633" i="25"/>
  <c r="O1000" i="25" s="1"/>
  <c r="O627" i="25"/>
  <c r="O638" i="25"/>
  <c r="O1005" i="25" s="1"/>
  <c r="O634" i="25"/>
  <c r="O1001" i="25" s="1"/>
  <c r="O629" i="25"/>
  <c r="O996" i="25" s="1"/>
  <c r="O992" i="25"/>
  <c r="O637" i="25"/>
  <c r="O1004" i="25" s="1"/>
  <c r="O628" i="25"/>
  <c r="O995" i="25" s="1"/>
  <c r="O630" i="25"/>
  <c r="O997" i="25" s="1"/>
  <c r="O635" i="25"/>
  <c r="O1002" i="25" s="1"/>
  <c r="P631" i="25"/>
  <c r="P998" i="25" s="1"/>
  <c r="P638" i="25"/>
  <c r="P1005" i="25" s="1"/>
  <c r="P639" i="25"/>
  <c r="P1006" i="25" s="1"/>
  <c r="P633" i="25"/>
  <c r="P1000" i="25" s="1"/>
  <c r="P632" i="25"/>
  <c r="P999" i="25" s="1"/>
  <c r="P637" i="25"/>
  <c r="P1004" i="25" s="1"/>
  <c r="P629" i="25"/>
  <c r="P996" i="25" s="1"/>
  <c r="P628" i="25"/>
  <c r="P995" i="25" s="1"/>
  <c r="P636" i="25"/>
  <c r="P1003" i="25" s="1"/>
  <c r="P992" i="25"/>
  <c r="P634" i="25"/>
  <c r="P1001" i="25" s="1"/>
  <c r="P627" i="25"/>
  <c r="P635" i="25"/>
  <c r="P1002" i="25" s="1"/>
  <c r="P630" i="25"/>
  <c r="P997" i="25" s="1"/>
  <c r="E638" i="25"/>
  <c r="E1005" i="25" s="1"/>
  <c r="E633" i="25"/>
  <c r="E1000" i="25" s="1"/>
  <c r="E634" i="25"/>
  <c r="E1001" i="25" s="1"/>
  <c r="E628" i="25"/>
  <c r="E995" i="25" s="1"/>
  <c r="E635" i="25"/>
  <c r="E1002" i="25" s="1"/>
  <c r="E639" i="25"/>
  <c r="E1006" i="25" s="1"/>
  <c r="E631" i="25"/>
  <c r="E998" i="25" s="1"/>
  <c r="E636" i="25"/>
  <c r="E1003" i="25" s="1"/>
  <c r="E627" i="25"/>
  <c r="E632" i="25"/>
  <c r="E999" i="25" s="1"/>
  <c r="E629" i="25"/>
  <c r="E996" i="25" s="1"/>
  <c r="E637" i="25"/>
  <c r="E1004" i="25" s="1"/>
  <c r="E630" i="25"/>
  <c r="E997" i="25" s="1"/>
  <c r="Y389" i="25"/>
  <c r="Y384" i="25"/>
  <c r="Y383" i="25"/>
  <c r="Y394" i="25"/>
  <c r="Y391" i="25"/>
  <c r="Y388" i="25"/>
  <c r="Y393" i="25"/>
  <c r="Y386" i="25"/>
  <c r="Y390" i="25"/>
  <c r="Y387" i="25"/>
  <c r="Y395" i="25"/>
  <c r="Y392" i="25"/>
  <c r="Y385" i="25"/>
  <c r="AP426" i="25"/>
  <c r="AP952" i="25" s="1"/>
  <c r="AP421" i="25"/>
  <c r="AP947" i="25" s="1"/>
  <c r="AP425" i="25"/>
  <c r="AP951" i="25" s="1"/>
  <c r="AP420" i="25"/>
  <c r="AP946" i="25" s="1"/>
  <c r="AP419" i="25"/>
  <c r="AP945" i="25" s="1"/>
  <c r="AP418" i="25"/>
  <c r="AP944" i="25" s="1"/>
  <c r="AP417" i="25"/>
  <c r="AP428" i="25"/>
  <c r="AP954" i="25" s="1"/>
  <c r="AP423" i="25"/>
  <c r="AP949" i="25" s="1"/>
  <c r="AP427" i="25"/>
  <c r="AP953" i="25" s="1"/>
  <c r="AP422" i="25"/>
  <c r="AP948" i="25" s="1"/>
  <c r="AP424" i="25"/>
  <c r="AP950" i="25" s="1"/>
  <c r="AP429" i="25"/>
  <c r="AP955" i="25" s="1"/>
  <c r="D386" i="25"/>
  <c r="D393" i="25"/>
  <c r="D389" i="25"/>
  <c r="D383" i="25"/>
  <c r="D390" i="25"/>
  <c r="D384" i="25"/>
  <c r="C432" i="25"/>
  <c r="C1136" i="25" s="1"/>
  <c r="D395" i="25"/>
  <c r="D392" i="25"/>
  <c r="D388" i="25"/>
  <c r="D385" i="25"/>
  <c r="D387" i="25"/>
  <c r="D394" i="25"/>
  <c r="D391" i="25"/>
  <c r="AF428" i="25"/>
  <c r="AF954" i="25" s="1"/>
  <c r="AF423" i="25"/>
  <c r="AF949" i="25" s="1"/>
  <c r="AF427" i="25"/>
  <c r="AF953" i="25" s="1"/>
  <c r="AF419" i="25"/>
  <c r="AF945" i="25" s="1"/>
  <c r="AF426" i="25"/>
  <c r="AF952" i="25" s="1"/>
  <c r="AF422" i="25"/>
  <c r="AF948" i="25" s="1"/>
  <c r="AF421" i="25"/>
  <c r="AF947" i="25" s="1"/>
  <c r="AF420" i="25"/>
  <c r="AF946" i="25" s="1"/>
  <c r="AF425" i="25"/>
  <c r="AF951" i="25" s="1"/>
  <c r="AF424" i="25"/>
  <c r="AF950" i="25" s="1"/>
  <c r="AF429" i="25"/>
  <c r="AF955" i="25" s="1"/>
  <c r="AF418" i="25"/>
  <c r="AF944" i="25" s="1"/>
  <c r="AF417" i="25"/>
  <c r="K214" i="25"/>
  <c r="AK845" i="25"/>
  <c r="AK846" i="25" s="1"/>
  <c r="O785" i="25"/>
  <c r="O786" i="25" s="1"/>
  <c r="O459" i="25"/>
  <c r="O458" i="25"/>
  <c r="O461" i="25"/>
  <c r="O460" i="25"/>
  <c r="O462" i="25"/>
  <c r="O463" i="25"/>
  <c r="AO479" i="25"/>
  <c r="AO480" i="25"/>
  <c r="T458" i="25"/>
  <c r="T463" i="25"/>
  <c r="T461" i="25"/>
  <c r="T459" i="25"/>
  <c r="T462" i="25"/>
  <c r="T460" i="25"/>
  <c r="F463" i="25"/>
  <c r="F460" i="25"/>
  <c r="F461" i="25"/>
  <c r="F458" i="25"/>
  <c r="F459" i="25"/>
  <c r="F462" i="25"/>
  <c r="AI522" i="25"/>
  <c r="AI969" i="25" s="1"/>
  <c r="AI517" i="25"/>
  <c r="AI964" i="25" s="1"/>
  <c r="AI518" i="25"/>
  <c r="AI965" i="25" s="1"/>
  <c r="AI524" i="25"/>
  <c r="AI971" i="25" s="1"/>
  <c r="AI516" i="25"/>
  <c r="AI963" i="25" s="1"/>
  <c r="AI521" i="25"/>
  <c r="AI968" i="25" s="1"/>
  <c r="AI513" i="25"/>
  <c r="AI520" i="25"/>
  <c r="AI967" i="25" s="1"/>
  <c r="AI525" i="25"/>
  <c r="AI972" i="25" s="1"/>
  <c r="AI523" i="25"/>
  <c r="AI970" i="25" s="1"/>
  <c r="AI519" i="25"/>
  <c r="AI966" i="25" s="1"/>
  <c r="AI515" i="25"/>
  <c r="AI962" i="25" s="1"/>
  <c r="AI514" i="25"/>
  <c r="AI961" i="25" s="1"/>
  <c r="R479" i="25"/>
  <c r="R480" i="25"/>
  <c r="AK524" i="25"/>
  <c r="AK971" i="25" s="1"/>
  <c r="AK519" i="25"/>
  <c r="AK966" i="25" s="1"/>
  <c r="AK525" i="25"/>
  <c r="AK972" i="25" s="1"/>
  <c r="AK958" i="25"/>
  <c r="AK522" i="25"/>
  <c r="AK969" i="25" s="1"/>
  <c r="AK523" i="25"/>
  <c r="AK970" i="25" s="1"/>
  <c r="AK517" i="25"/>
  <c r="AK964" i="25" s="1"/>
  <c r="AK513" i="25"/>
  <c r="AK520" i="25"/>
  <c r="AK967" i="25" s="1"/>
  <c r="AK518" i="25"/>
  <c r="AK965" i="25" s="1"/>
  <c r="AK515" i="25"/>
  <c r="AK962" i="25" s="1"/>
  <c r="AK514" i="25"/>
  <c r="AK961" i="25" s="1"/>
  <c r="AK516" i="25"/>
  <c r="AK963" i="25" s="1"/>
  <c r="AK521" i="25"/>
  <c r="AK968" i="25" s="1"/>
  <c r="M664" i="25"/>
  <c r="M648" i="25"/>
  <c r="G245" i="25"/>
  <c r="H94" i="25"/>
  <c r="AF664" i="25"/>
  <c r="AF648" i="25"/>
  <c r="J710" i="25"/>
  <c r="J707" i="25"/>
  <c r="J726" i="25" s="1"/>
  <c r="J702" i="25"/>
  <c r="J721" i="25" s="1"/>
  <c r="J709" i="25"/>
  <c r="J728" i="25" s="1"/>
  <c r="J711" i="25"/>
  <c r="J730" i="25" s="1"/>
  <c r="J704" i="25"/>
  <c r="J723" i="25" s="1"/>
  <c r="J705" i="25"/>
  <c r="J724" i="25" s="1"/>
  <c r="J701" i="25"/>
  <c r="J720" i="25" s="1"/>
  <c r="J706" i="25"/>
  <c r="J725" i="25" s="1"/>
  <c r="J703" i="25"/>
  <c r="J722" i="25" s="1"/>
  <c r="J700" i="25"/>
  <c r="J708" i="25"/>
  <c r="J727" i="25" s="1"/>
  <c r="J712" i="25"/>
  <c r="J731" i="25" s="1"/>
  <c r="Q710" i="25"/>
  <c r="Q708" i="25"/>
  <c r="Q727" i="25" s="1"/>
  <c r="Q703" i="25"/>
  <c r="Q722" i="25" s="1"/>
  <c r="Q706" i="25"/>
  <c r="Q725" i="25" s="1"/>
  <c r="Q700" i="25"/>
  <c r="Q709" i="25"/>
  <c r="Q728" i="25" s="1"/>
  <c r="Q705" i="25"/>
  <c r="Q724" i="25" s="1"/>
  <c r="Q707" i="25"/>
  <c r="Q726" i="25" s="1"/>
  <c r="Q704" i="25"/>
  <c r="Q723" i="25" s="1"/>
  <c r="Q701" i="25"/>
  <c r="Q720" i="25" s="1"/>
  <c r="Q711" i="25"/>
  <c r="Q730" i="25" s="1"/>
  <c r="Q712" i="25"/>
  <c r="Q731" i="25" s="1"/>
  <c r="Q702" i="25"/>
  <c r="Q721" i="25" s="1"/>
  <c r="R703" i="25"/>
  <c r="R722" i="25" s="1"/>
  <c r="R712" i="25"/>
  <c r="R731" i="25" s="1"/>
  <c r="R706" i="25"/>
  <c r="R725" i="25" s="1"/>
  <c r="R700" i="25"/>
  <c r="R709" i="25"/>
  <c r="R728" i="25" s="1"/>
  <c r="R711" i="25"/>
  <c r="R730" i="25" s="1"/>
  <c r="R704" i="25"/>
  <c r="R723" i="25" s="1"/>
  <c r="R710" i="25"/>
  <c r="R707" i="25"/>
  <c r="R726" i="25" s="1"/>
  <c r="R705" i="25"/>
  <c r="R724" i="25" s="1"/>
  <c r="R701" i="25"/>
  <c r="R720" i="25" s="1"/>
  <c r="R702" i="25"/>
  <c r="R721" i="25" s="1"/>
  <c r="R708" i="25"/>
  <c r="R727" i="25" s="1"/>
  <c r="AD396" i="25"/>
  <c r="AD397" i="25" s="1"/>
  <c r="AH653" i="25"/>
  <c r="AH669" i="25"/>
  <c r="AH686" i="25" s="1"/>
  <c r="AH1016" i="25" s="1"/>
  <c r="AP650" i="25"/>
  <c r="AP666" i="25"/>
  <c r="AP683" i="25" s="1"/>
  <c r="AP1013" i="25" s="1"/>
  <c r="H469" i="25"/>
  <c r="H470" i="25" s="1"/>
  <c r="E234" i="25"/>
  <c r="F83" i="25"/>
  <c r="E97" i="25"/>
  <c r="AK802" i="25"/>
  <c r="AK803" i="25" s="1"/>
  <c r="F128" i="25"/>
  <c r="E207" i="25"/>
  <c r="E903" i="25" s="1"/>
  <c r="S960" i="25"/>
  <c r="S526" i="25"/>
  <c r="S527" i="25" s="1"/>
  <c r="AL651" i="25"/>
  <c r="AL667" i="25"/>
  <c r="AL684" i="25" s="1"/>
  <c r="AL1014" i="25" s="1"/>
  <c r="X492" i="25"/>
  <c r="X493" i="25" s="1"/>
  <c r="AN536" i="25" l="1"/>
  <c r="AN554" i="25" s="1"/>
  <c r="AN1034" i="25"/>
  <c r="V601" i="25"/>
  <c r="Q1035" i="25"/>
  <c r="AQ539" i="25"/>
  <c r="AQ557" i="25" s="1"/>
  <c r="AD539" i="25"/>
  <c r="AD557" i="25" s="1"/>
  <c r="T534" i="25"/>
  <c r="T552" i="25" s="1"/>
  <c r="T565" i="25" s="1"/>
  <c r="AQ542" i="25"/>
  <c r="AQ560" i="25" s="1"/>
  <c r="AL582" i="25"/>
  <c r="AL583" i="25" s="1"/>
  <c r="U544" i="25"/>
  <c r="U562" i="25" s="1"/>
  <c r="U536" i="25"/>
  <c r="U554" i="25" s="1"/>
  <c r="F188" i="25"/>
  <c r="F315" i="25" s="1"/>
  <c r="L593" i="25"/>
  <c r="L611" i="25"/>
  <c r="E1033" i="25"/>
  <c r="W1035" i="25"/>
  <c r="AH543" i="25"/>
  <c r="AH561" i="25" s="1"/>
  <c r="V600" i="25"/>
  <c r="Q1034" i="25"/>
  <c r="AD536" i="25"/>
  <c r="AD554" i="25" s="1"/>
  <c r="AD565" i="25" s="1"/>
  <c r="AD566" i="25" s="1"/>
  <c r="AR541" i="25"/>
  <c r="AR559" i="25" s="1"/>
  <c r="T536" i="25"/>
  <c r="T554" i="25" s="1"/>
  <c r="AR540" i="25"/>
  <c r="AR558" i="25" s="1"/>
  <c r="AQ544" i="25"/>
  <c r="AQ562" i="25" s="1"/>
  <c r="AF542" i="25"/>
  <c r="AF560" i="25" s="1"/>
  <c r="E1035" i="25"/>
  <c r="V617" i="25"/>
  <c r="AP600" i="25"/>
  <c r="AQ535" i="25"/>
  <c r="AQ553" i="25" s="1"/>
  <c r="T541" i="25"/>
  <c r="T559" i="25" s="1"/>
  <c r="T544" i="25"/>
  <c r="T562" i="25" s="1"/>
  <c r="AR535" i="25"/>
  <c r="AR553" i="25" s="1"/>
  <c r="L613" i="25"/>
  <c r="V599" i="25"/>
  <c r="U539" i="25"/>
  <c r="U557" i="25" s="1"/>
  <c r="L610" i="25"/>
  <c r="AC713" i="25"/>
  <c r="AC714" i="25" s="1"/>
  <c r="AF544" i="25"/>
  <c r="AF562" i="25" s="1"/>
  <c r="AF538" i="25"/>
  <c r="AF556" i="25" s="1"/>
  <c r="AF534" i="25"/>
  <c r="AF552" i="25" s="1"/>
  <c r="AF565" i="25" s="1"/>
  <c r="AF566" i="25" s="1"/>
  <c r="AF543" i="25"/>
  <c r="AF561" i="25" s="1"/>
  <c r="AF541" i="25"/>
  <c r="AF559" i="25" s="1"/>
  <c r="AF536" i="25"/>
  <c r="AF554" i="25" s="1"/>
  <c r="I1033" i="25"/>
  <c r="AN540" i="25"/>
  <c r="AN558" i="25" s="1"/>
  <c r="W1034" i="25"/>
  <c r="V593" i="25"/>
  <c r="AD542" i="25"/>
  <c r="AD560" i="25" s="1"/>
  <c r="AQ541" i="25"/>
  <c r="AQ559" i="25" s="1"/>
  <c r="L620" i="25"/>
  <c r="V592" i="25"/>
  <c r="V598" i="25"/>
  <c r="AP598" i="25"/>
  <c r="AD540" i="25"/>
  <c r="AD558" i="25" s="1"/>
  <c r="AR543" i="25"/>
  <c r="AR561" i="25" s="1"/>
  <c r="S719" i="25"/>
  <c r="U542" i="25"/>
  <c r="U560" i="25" s="1"/>
  <c r="L615" i="25"/>
  <c r="L595" i="25"/>
  <c r="L604" i="25" s="1"/>
  <c r="L605" i="25" s="1"/>
  <c r="S1040" i="25"/>
  <c r="R640" i="25"/>
  <c r="R641" i="25" s="1"/>
  <c r="AM582" i="25"/>
  <c r="AM583" i="25" s="1"/>
  <c r="AB430" i="25"/>
  <c r="AB431" i="25" s="1"/>
  <c r="AH544" i="25"/>
  <c r="AH562" i="25" s="1"/>
  <c r="V618" i="25"/>
  <c r="V612" i="25"/>
  <c r="AP603" i="25"/>
  <c r="AF539" i="25"/>
  <c r="AF557" i="25" s="1"/>
  <c r="AQ538" i="25"/>
  <c r="AQ556" i="25" s="1"/>
  <c r="AD543" i="25"/>
  <c r="AD561" i="25" s="1"/>
  <c r="T539" i="25"/>
  <c r="T557" i="25" s="1"/>
  <c r="AR534" i="25"/>
  <c r="AR547" i="25" s="1"/>
  <c r="AR548" i="25" s="1"/>
  <c r="P582" i="25"/>
  <c r="P583" i="25" s="1"/>
  <c r="T545" i="25"/>
  <c r="T563" i="25" s="1"/>
  <c r="AD544" i="25"/>
  <c r="AD562" i="25" s="1"/>
  <c r="T540" i="25"/>
  <c r="T558" i="25" s="1"/>
  <c r="L602" i="25"/>
  <c r="V619" i="25"/>
  <c r="AP616" i="25"/>
  <c r="AF540" i="25"/>
  <c r="AF558" i="25" s="1"/>
  <c r="AQ543" i="25"/>
  <c r="AQ561" i="25" s="1"/>
  <c r="AD538" i="25"/>
  <c r="AD556" i="25" s="1"/>
  <c r="AR539" i="25"/>
  <c r="AR557" i="25" s="1"/>
  <c r="T538" i="25"/>
  <c r="T556" i="25" s="1"/>
  <c r="AR544" i="25"/>
  <c r="AR562" i="25" s="1"/>
  <c r="AF546" i="25"/>
  <c r="AF564" i="25" s="1"/>
  <c r="AQ545" i="25"/>
  <c r="AQ563" i="25" s="1"/>
  <c r="AR536" i="25"/>
  <c r="AR554" i="25" s="1"/>
  <c r="T535" i="25"/>
  <c r="T553" i="25" s="1"/>
  <c r="AR542" i="25"/>
  <c r="AR560" i="25" s="1"/>
  <c r="L601" i="25"/>
  <c r="AH540" i="25"/>
  <c r="AH558" i="25" s="1"/>
  <c r="V597" i="25"/>
  <c r="T593" i="25"/>
  <c r="AF545" i="25"/>
  <c r="AF563" i="25" s="1"/>
  <c r="AQ534" i="25"/>
  <c r="AQ552" i="25" s="1"/>
  <c r="AQ565" i="25" s="1"/>
  <c r="AQ566" i="25" s="1"/>
  <c r="AD537" i="25"/>
  <c r="AD555" i="25" s="1"/>
  <c r="O599" i="25"/>
  <c r="AK620" i="25"/>
  <c r="AA601" i="25"/>
  <c r="AN543" i="25"/>
  <c r="AN561" i="25" s="1"/>
  <c r="AH595" i="25"/>
  <c r="Q541" i="25"/>
  <c r="Q559" i="25" s="1"/>
  <c r="O600" i="25"/>
  <c r="O592" i="25"/>
  <c r="AI1035" i="25"/>
  <c r="AH541" i="25"/>
  <c r="AH559" i="25" s="1"/>
  <c r="V595" i="25"/>
  <c r="V596" i="25"/>
  <c r="R1033" i="25"/>
  <c r="AP595" i="25"/>
  <c r="AM547" i="25"/>
  <c r="AM548" i="25" s="1"/>
  <c r="AK601" i="25"/>
  <c r="AN544" i="25"/>
  <c r="AN562" i="25" s="1"/>
  <c r="AH618" i="25"/>
  <c r="Q537" i="25"/>
  <c r="Q555" i="25" s="1"/>
  <c r="O617" i="25"/>
  <c r="O618" i="25"/>
  <c r="AI1033" i="25"/>
  <c r="AH539" i="25"/>
  <c r="AH557" i="25" s="1"/>
  <c r="V613" i="25"/>
  <c r="V614" i="25"/>
  <c r="R1034" i="25"/>
  <c r="AP617" i="25"/>
  <c r="AM615" i="25"/>
  <c r="AP640" i="25"/>
  <c r="AP641" i="25" s="1"/>
  <c r="V611" i="25"/>
  <c r="AP622" i="25"/>
  <c r="AK611" i="25"/>
  <c r="AN535" i="25"/>
  <c r="AN553" i="25" s="1"/>
  <c r="AN537" i="25"/>
  <c r="AN555" i="25" s="1"/>
  <c r="AH601" i="25"/>
  <c r="Q539" i="25"/>
  <c r="Q557" i="25" s="1"/>
  <c r="O601" i="25"/>
  <c r="O619" i="25"/>
  <c r="O597" i="25"/>
  <c r="J612" i="25"/>
  <c r="AH546" i="25"/>
  <c r="AH564" i="25" s="1"/>
  <c r="V610" i="25"/>
  <c r="V622" i="25"/>
  <c r="AP619" i="25"/>
  <c r="AM600" i="25"/>
  <c r="L469" i="25"/>
  <c r="L470" i="25" s="1"/>
  <c r="O596" i="25"/>
  <c r="O591" i="25"/>
  <c r="O598" i="25"/>
  <c r="O595" i="25"/>
  <c r="O594" i="25"/>
  <c r="AN1035" i="25"/>
  <c r="S666" i="25"/>
  <c r="S683" i="25" s="1"/>
  <c r="S1013" i="25" s="1"/>
  <c r="O593" i="25"/>
  <c r="O620" i="25"/>
  <c r="AP611" i="25"/>
  <c r="AF1034" i="25"/>
  <c r="AN539" i="25"/>
  <c r="AN557" i="25" s="1"/>
  <c r="O616" i="25"/>
  <c r="O615" i="25"/>
  <c r="AQ598" i="25"/>
  <c r="AP596" i="25"/>
  <c r="AN534" i="25"/>
  <c r="O610" i="25"/>
  <c r="O612" i="25"/>
  <c r="G1035" i="25"/>
  <c r="AP599" i="25"/>
  <c r="AN545" i="25"/>
  <c r="AN563" i="25" s="1"/>
  <c r="Q542" i="25"/>
  <c r="Q560" i="25" s="1"/>
  <c r="O614" i="25"/>
  <c r="O603" i="25"/>
  <c r="V621" i="25"/>
  <c r="AH598" i="25"/>
  <c r="Q544" i="25"/>
  <c r="Q562" i="25" s="1"/>
  <c r="O621" i="25"/>
  <c r="O613" i="25"/>
  <c r="V591" i="25"/>
  <c r="AP592" i="25"/>
  <c r="AH1033" i="25"/>
  <c r="AM602" i="25"/>
  <c r="AA1035" i="25"/>
  <c r="AA1034" i="25"/>
  <c r="AA1033" i="25"/>
  <c r="H615" i="25"/>
  <c r="H610" i="25"/>
  <c r="H619" i="25"/>
  <c r="H596" i="25"/>
  <c r="H594" i="25"/>
  <c r="H617" i="25"/>
  <c r="H592" i="25"/>
  <c r="H591" i="25"/>
  <c r="H600" i="25"/>
  <c r="H595" i="25"/>
  <c r="H603" i="25"/>
  <c r="H613" i="25"/>
  <c r="H614" i="25"/>
  <c r="H602" i="25"/>
  <c r="H621" i="25"/>
  <c r="H620" i="25"/>
  <c r="W595" i="25"/>
  <c r="W592" i="25"/>
  <c r="W610" i="25"/>
  <c r="W617" i="25"/>
  <c r="W614" i="25"/>
  <c r="W600" i="25"/>
  <c r="W596" i="25"/>
  <c r="W622" i="25"/>
  <c r="W620" i="25"/>
  <c r="W619" i="25"/>
  <c r="W621" i="25"/>
  <c r="W603" i="25"/>
  <c r="W598" i="25"/>
  <c r="W593" i="25"/>
  <c r="W591" i="25"/>
  <c r="W599" i="25"/>
  <c r="W602" i="25"/>
  <c r="W615" i="25"/>
  <c r="AC600" i="25"/>
  <c r="AC621" i="25"/>
  <c r="AC598" i="25"/>
  <c r="AC595" i="25"/>
  <c r="AC610" i="25"/>
  <c r="AB862" i="25"/>
  <c r="P1035" i="25"/>
  <c r="P1034" i="25"/>
  <c r="P1033" i="25"/>
  <c r="F1035" i="25"/>
  <c r="F1033" i="25"/>
  <c r="F1034" i="25"/>
  <c r="F599" i="25"/>
  <c r="F622" i="25"/>
  <c r="F620" i="25"/>
  <c r="F597" i="25"/>
  <c r="F603" i="25"/>
  <c r="F621" i="25"/>
  <c r="F594" i="25"/>
  <c r="F595" i="25"/>
  <c r="F615" i="25"/>
  <c r="F591" i="25"/>
  <c r="F601" i="25"/>
  <c r="F614" i="25"/>
  <c r="F617" i="25"/>
  <c r="F592" i="25"/>
  <c r="F610" i="25"/>
  <c r="F600" i="25"/>
  <c r="AL598" i="25"/>
  <c r="AQ611" i="25"/>
  <c r="AQ601" i="25"/>
  <c r="AQ600" i="25"/>
  <c r="AQ622" i="25"/>
  <c r="AQ594" i="25"/>
  <c r="AQ591" i="25"/>
  <c r="AQ595" i="25"/>
  <c r="AQ610" i="25"/>
  <c r="AQ593" i="25"/>
  <c r="AQ596" i="25"/>
  <c r="AQ599" i="25"/>
  <c r="AQ616" i="25"/>
  <c r="AQ621" i="25"/>
  <c r="AQ613" i="25"/>
  <c r="E978" i="25"/>
  <c r="E582" i="25"/>
  <c r="E583" i="25" s="1"/>
  <c r="I879" i="25"/>
  <c r="I880" i="25" s="1"/>
  <c r="AP1034" i="25"/>
  <c r="AP1035" i="25"/>
  <c r="AP1033" i="25"/>
  <c r="N616" i="25"/>
  <c r="N615" i="25"/>
  <c r="N599" i="25"/>
  <c r="N620" i="25"/>
  <c r="N593" i="25"/>
  <c r="N617" i="25"/>
  <c r="N619" i="25"/>
  <c r="N597" i="25"/>
  <c r="N618" i="25"/>
  <c r="N612" i="25"/>
  <c r="N614" i="25"/>
  <c r="N621" i="25"/>
  <c r="N602" i="25"/>
  <c r="N611" i="25"/>
  <c r="N613" i="25"/>
  <c r="N591" i="25"/>
  <c r="AJ1034" i="25"/>
  <c r="AJ1033" i="25"/>
  <c r="AJ1035" i="25"/>
  <c r="H611" i="25"/>
  <c r="F598" i="25"/>
  <c r="AL594" i="25"/>
  <c r="H622" i="25"/>
  <c r="F616" i="25"/>
  <c r="W612" i="25"/>
  <c r="W623" i="25" s="1"/>
  <c r="W624" i="25" s="1"/>
  <c r="N601" i="25"/>
  <c r="AL600" i="25"/>
  <c r="F611" i="25"/>
  <c r="W618" i="25"/>
  <c r="AC602" i="25"/>
  <c r="AF620" i="25"/>
  <c r="N622" i="25"/>
  <c r="F619" i="25"/>
  <c r="W613" i="25"/>
  <c r="AC596" i="25"/>
  <c r="N600" i="25"/>
  <c r="I977" i="25"/>
  <c r="I990" i="25" s="1"/>
  <c r="I991" i="25" s="1"/>
  <c r="I582" i="25"/>
  <c r="I583" i="25" s="1"/>
  <c r="H597" i="25"/>
  <c r="AL601" i="25"/>
  <c r="AL615" i="25"/>
  <c r="AL596" i="25"/>
  <c r="AL612" i="25"/>
  <c r="AL613" i="25"/>
  <c r="AL591" i="25"/>
  <c r="AL602" i="25"/>
  <c r="AL620" i="25"/>
  <c r="AL621" i="25"/>
  <c r="AL597" i="25"/>
  <c r="AL614" i="25"/>
  <c r="AL595" i="25"/>
  <c r="AL617" i="25"/>
  <c r="AL593" i="25"/>
  <c r="AL592" i="25"/>
  <c r="AL616" i="25"/>
  <c r="AL603" i="25"/>
  <c r="AL599" i="25"/>
  <c r="AL611" i="25"/>
  <c r="H618" i="25"/>
  <c r="F596" i="25"/>
  <c r="AA617" i="25"/>
  <c r="AA598" i="25"/>
  <c r="AA592" i="25"/>
  <c r="AA621" i="25"/>
  <c r="AF618" i="25"/>
  <c r="AF612" i="25"/>
  <c r="AF602" i="25"/>
  <c r="AF592" i="25"/>
  <c r="AF603" i="25"/>
  <c r="AF594" i="25"/>
  <c r="AF611" i="25"/>
  <c r="AF600" i="25"/>
  <c r="AF595" i="25"/>
  <c r="X598" i="25"/>
  <c r="X593" i="25"/>
  <c r="X611" i="25"/>
  <c r="X617" i="25"/>
  <c r="X615" i="25"/>
  <c r="AG1035" i="25"/>
  <c r="AG1034" i="25"/>
  <c r="N592" i="25"/>
  <c r="X601" i="25"/>
  <c r="W597" i="25"/>
  <c r="AF598" i="25"/>
  <c r="N610" i="25"/>
  <c r="S1035" i="25"/>
  <c r="W601" i="25"/>
  <c r="AF591" i="25"/>
  <c r="N603" i="25"/>
  <c r="W611" i="25"/>
  <c r="N596" i="25"/>
  <c r="AQ617" i="25"/>
  <c r="W594" i="25"/>
  <c r="AA610" i="25"/>
  <c r="AQ619" i="25"/>
  <c r="W616" i="25"/>
  <c r="AA612" i="25"/>
  <c r="AQ620" i="25"/>
  <c r="AL619" i="25"/>
  <c r="Z582" i="25"/>
  <c r="Z583" i="25" s="1"/>
  <c r="AG845" i="25"/>
  <c r="AG846" i="25" s="1"/>
  <c r="AP601" i="25"/>
  <c r="AM622" i="25"/>
  <c r="W845" i="25"/>
  <c r="W846" i="25" s="1"/>
  <c r="T729" i="25"/>
  <c r="AP610" i="25"/>
  <c r="AM1033" i="25"/>
  <c r="AM610" i="25"/>
  <c r="AN862" i="25"/>
  <c r="AN863" i="25" s="1"/>
  <c r="AG534" i="25"/>
  <c r="AG552" i="25" s="1"/>
  <c r="AD1033" i="25"/>
  <c r="AP612" i="25"/>
  <c r="AP594" i="25"/>
  <c r="AD616" i="25"/>
  <c r="AM1035" i="25"/>
  <c r="AM616" i="25"/>
  <c r="AH469" i="25"/>
  <c r="AH470" i="25" s="1"/>
  <c r="M862" i="25"/>
  <c r="M863" i="25" s="1"/>
  <c r="J1035" i="25"/>
  <c r="AH596" i="25"/>
  <c r="AP621" i="25"/>
  <c r="AP620" i="25"/>
  <c r="AD622" i="25"/>
  <c r="AM601" i="25"/>
  <c r="E526" i="25"/>
  <c r="E527" i="25" s="1"/>
  <c r="F845" i="25"/>
  <c r="F846" i="25" s="1"/>
  <c r="G1033" i="25"/>
  <c r="AM596" i="25"/>
  <c r="AJ413" i="25"/>
  <c r="AJ414" i="25" s="1"/>
  <c r="AH768" i="25"/>
  <c r="AH769" i="25" s="1"/>
  <c r="J1034" i="25"/>
  <c r="AM613" i="25"/>
  <c r="AP845" i="25"/>
  <c r="AP846" i="25" s="1"/>
  <c r="AD1034" i="25"/>
  <c r="AP614" i="25"/>
  <c r="AB879" i="25"/>
  <c r="AB880" i="25" s="1"/>
  <c r="F413" i="25"/>
  <c r="AL879" i="25"/>
  <c r="AL880" i="25" s="1"/>
  <c r="H751" i="25"/>
  <c r="H752" i="25" s="1"/>
  <c r="AL547" i="25"/>
  <c r="AL548" i="25" s="1"/>
  <c r="AP615" i="25"/>
  <c r="AP862" i="25"/>
  <c r="AP863" i="25" s="1"/>
  <c r="AH862" i="25"/>
  <c r="AH863" i="25" s="1"/>
  <c r="T862" i="25"/>
  <c r="T863" i="25" s="1"/>
  <c r="X845" i="25"/>
  <c r="X846" i="25" s="1"/>
  <c r="AC785" i="25"/>
  <c r="AC786" i="25" s="1"/>
  <c r="AH600" i="25"/>
  <c r="G653" i="25"/>
  <c r="AP613" i="25"/>
  <c r="M591" i="25"/>
  <c r="AD618" i="25"/>
  <c r="AM603" i="25"/>
  <c r="AM592" i="25"/>
  <c r="AO469" i="25"/>
  <c r="AO470" i="25" s="1"/>
  <c r="AH622" i="25"/>
  <c r="AP591" i="25"/>
  <c r="AD601" i="25"/>
  <c r="AM612" i="25"/>
  <c r="AM618" i="25"/>
  <c r="AI430" i="25"/>
  <c r="AI431" i="25" s="1"/>
  <c r="Y640" i="25"/>
  <c r="Y641" i="25" s="1"/>
  <c r="AR845" i="25"/>
  <c r="AR846" i="25" s="1"/>
  <c r="AN879" i="25"/>
  <c r="AN880" i="25" s="1"/>
  <c r="E413" i="25"/>
  <c r="E414" i="25" s="1"/>
  <c r="H845" i="25"/>
  <c r="H846" i="25" s="1"/>
  <c r="AD593" i="25"/>
  <c r="AD615" i="25"/>
  <c r="AK413" i="25"/>
  <c r="AK414" i="25" s="1"/>
  <c r="J785" i="25"/>
  <c r="J786" i="25" s="1"/>
  <c r="AD768" i="25"/>
  <c r="AD769" i="25" s="1"/>
  <c r="W669" i="25"/>
  <c r="W686" i="25" s="1"/>
  <c r="W1016" i="25" s="1"/>
  <c r="W653" i="25"/>
  <c r="F414" i="25"/>
  <c r="G547" i="25"/>
  <c r="G548" i="25" s="1"/>
  <c r="AH597" i="25"/>
  <c r="AH594" i="25"/>
  <c r="AB596" i="25"/>
  <c r="P603" i="25"/>
  <c r="AD596" i="25"/>
  <c r="AD602" i="25"/>
  <c r="AD594" i="25"/>
  <c r="I862" i="25"/>
  <c r="I863" i="25" s="1"/>
  <c r="AQ845" i="25"/>
  <c r="AQ846" i="25" s="1"/>
  <c r="AA879" i="25"/>
  <c r="AA880" i="25" s="1"/>
  <c r="E862" i="25"/>
  <c r="E863" i="25" s="1"/>
  <c r="AJ862" i="25"/>
  <c r="AJ863" i="25" s="1"/>
  <c r="W413" i="25"/>
  <c r="W414" i="25" s="1"/>
  <c r="I413" i="25"/>
  <c r="I414" i="25" s="1"/>
  <c r="L802" i="25"/>
  <c r="L803" i="25" s="1"/>
  <c r="H547" i="25"/>
  <c r="H548" i="25" s="1"/>
  <c r="AH610" i="25"/>
  <c r="AH602" i="25"/>
  <c r="AB602" i="25"/>
  <c r="P601" i="25"/>
  <c r="AD598" i="25"/>
  <c r="AD595" i="25"/>
  <c r="AD620" i="25"/>
  <c r="AF396" i="25"/>
  <c r="AF397" i="25" s="1"/>
  <c r="AH956" i="25"/>
  <c r="AH957" i="25" s="1"/>
  <c r="V990" i="25"/>
  <c r="V991" i="25" s="1"/>
  <c r="AL413" i="25"/>
  <c r="AL414" i="25" s="1"/>
  <c r="T845" i="25"/>
  <c r="T846" i="25" s="1"/>
  <c r="AL552" i="25"/>
  <c r="AL565" i="25" s="1"/>
  <c r="AO610" i="25"/>
  <c r="AO1035" i="25"/>
  <c r="AH616" i="25"/>
  <c r="AH599" i="25"/>
  <c r="P593" i="25"/>
  <c r="Q536" i="25"/>
  <c r="Q554" i="25" s="1"/>
  <c r="X669" i="25"/>
  <c r="X686" i="25" s="1"/>
  <c r="X1016" i="25" s="1"/>
  <c r="J597" i="25"/>
  <c r="T620" i="25"/>
  <c r="AD614" i="25"/>
  <c r="AD592" i="25"/>
  <c r="AC845" i="25"/>
  <c r="AC846" i="25" s="1"/>
  <c r="AA862" i="25"/>
  <c r="AA863" i="25" s="1"/>
  <c r="AI862" i="25"/>
  <c r="AI863" i="25" s="1"/>
  <c r="AG973" i="25"/>
  <c r="X862" i="25"/>
  <c r="X863" i="25" s="1"/>
  <c r="AD862" i="25"/>
  <c r="AD863" i="25" s="1"/>
  <c r="AO612" i="25"/>
  <c r="AC612" i="25"/>
  <c r="AO1034" i="25"/>
  <c r="AH617" i="25"/>
  <c r="AH621" i="25"/>
  <c r="P602" i="25"/>
  <c r="Q545" i="25"/>
  <c r="Q563" i="25" s="1"/>
  <c r="J615" i="25"/>
  <c r="M582" i="25"/>
  <c r="M583" i="25" s="1"/>
  <c r="T602" i="25"/>
  <c r="H1035" i="25"/>
  <c r="AD599" i="25"/>
  <c r="AD600" i="25"/>
  <c r="AH1034" i="25"/>
  <c r="AQ396" i="25"/>
  <c r="AQ397" i="25" s="1"/>
  <c r="AI541" i="25"/>
  <c r="AI559" i="25" s="1"/>
  <c r="AO615" i="25"/>
  <c r="AA618" i="25"/>
  <c r="AH603" i="25"/>
  <c r="AH592" i="25"/>
  <c r="AP547" i="25"/>
  <c r="AP548" i="25" s="1"/>
  <c r="Q540" i="25"/>
  <c r="Q558" i="25" s="1"/>
  <c r="Y430" i="25"/>
  <c r="Y431" i="25" s="1"/>
  <c r="J620" i="25"/>
  <c r="T597" i="25"/>
  <c r="H1034" i="25"/>
  <c r="AD621" i="25"/>
  <c r="AD610" i="25"/>
  <c r="U1033" i="25"/>
  <c r="Z845" i="25"/>
  <c r="Z846" i="25" s="1"/>
  <c r="AF879" i="25"/>
  <c r="AF880" i="25" s="1"/>
  <c r="L990" i="25"/>
  <c r="L991" i="25" s="1"/>
  <c r="AJ845" i="25"/>
  <c r="AJ846" i="25" s="1"/>
  <c r="P819" i="25"/>
  <c r="P820" i="25" s="1"/>
  <c r="Z977" i="25"/>
  <c r="Z990" i="25" s="1"/>
  <c r="Z991" i="25" s="1"/>
  <c r="L669" i="25"/>
  <c r="L686" i="25" s="1"/>
  <c r="L1016" i="25" s="1"/>
  <c r="AI534" i="25"/>
  <c r="AI552" i="25" s="1"/>
  <c r="AO593" i="25"/>
  <c r="AA597" i="25"/>
  <c r="AH611" i="25"/>
  <c r="AH614" i="25"/>
  <c r="AF599" i="25"/>
  <c r="AF617" i="25"/>
  <c r="O547" i="25"/>
  <c r="O548" i="25" s="1"/>
  <c r="AB863" i="25"/>
  <c r="Q535" i="25"/>
  <c r="Q553" i="25" s="1"/>
  <c r="J610" i="25"/>
  <c r="AB1033" i="25"/>
  <c r="AQ597" i="25"/>
  <c r="AQ612" i="25"/>
  <c r="T601" i="25"/>
  <c r="AD611" i="25"/>
  <c r="AD591" i="25"/>
  <c r="V1033" i="25"/>
  <c r="U1035" i="25"/>
  <c r="X990" i="25"/>
  <c r="X991" i="25" s="1"/>
  <c r="AF413" i="25"/>
  <c r="AF414" i="25" s="1"/>
  <c r="AQ1007" i="25"/>
  <c r="AQ1008" i="25" s="1"/>
  <c r="Y956" i="25"/>
  <c r="G640" i="25"/>
  <c r="G641" i="25" s="1"/>
  <c r="U653" i="25"/>
  <c r="U669" i="25"/>
  <c r="U686" i="25" s="1"/>
  <c r="U1016" i="25" s="1"/>
  <c r="H612" i="25"/>
  <c r="H598" i="25"/>
  <c r="L1034" i="25"/>
  <c r="AI545" i="25"/>
  <c r="AI563" i="25" s="1"/>
  <c r="AO601" i="25"/>
  <c r="AA611" i="25"/>
  <c r="K1035" i="25"/>
  <c r="AH613" i="25"/>
  <c r="AH620" i="25"/>
  <c r="AF593" i="25"/>
  <c r="AF596" i="25"/>
  <c r="M547" i="25"/>
  <c r="M548" i="25" s="1"/>
  <c r="Q543" i="25"/>
  <c r="Q561" i="25" s="1"/>
  <c r="J618" i="25"/>
  <c r="AQ614" i="25"/>
  <c r="AQ618" i="25"/>
  <c r="T612" i="25"/>
  <c r="M1033" i="25"/>
  <c r="AD613" i="25"/>
  <c r="AD597" i="25"/>
  <c r="V1034" i="25"/>
  <c r="AC413" i="25"/>
  <c r="AC414" i="25" s="1"/>
  <c r="Z640" i="25"/>
  <c r="Z641" i="25" s="1"/>
  <c r="K879" i="25"/>
  <c r="K880" i="25" s="1"/>
  <c r="AI653" i="25"/>
  <c r="AI669" i="25"/>
  <c r="AI686" i="25" s="1"/>
  <c r="AI1016" i="25" s="1"/>
  <c r="AM669" i="25"/>
  <c r="AM686" i="25" s="1"/>
  <c r="AM1016" i="25" s="1"/>
  <c r="AM653" i="25"/>
  <c r="H599" i="25"/>
  <c r="H616" i="25"/>
  <c r="L1035" i="25"/>
  <c r="AK616" i="25"/>
  <c r="F602" i="25"/>
  <c r="F593" i="25"/>
  <c r="AI536" i="25"/>
  <c r="AI554" i="25" s="1"/>
  <c r="AI538" i="25"/>
  <c r="AI556" i="25" s="1"/>
  <c r="AO611" i="25"/>
  <c r="AA615" i="25"/>
  <c r="K1034" i="25"/>
  <c r="AH615" i="25"/>
  <c r="AH593" i="25"/>
  <c r="AF614" i="25"/>
  <c r="AF610" i="25"/>
  <c r="AA640" i="25"/>
  <c r="AA641" i="25" s="1"/>
  <c r="K640" i="25"/>
  <c r="K641" i="25" s="1"/>
  <c r="E960" i="25"/>
  <c r="Q538" i="25"/>
  <c r="Q556" i="25" s="1"/>
  <c r="J603" i="25"/>
  <c r="AQ602" i="25"/>
  <c r="AQ603" i="25"/>
  <c r="T619" i="25"/>
  <c r="M1034" i="25"/>
  <c r="AD617" i="25"/>
  <c r="AD619" i="25"/>
  <c r="S1033" i="25"/>
  <c r="S1041" i="25" s="1"/>
  <c r="S1042" i="25" s="1"/>
  <c r="H601" i="25"/>
  <c r="F618" i="25"/>
  <c r="AO619" i="25"/>
  <c r="AC601" i="25"/>
  <c r="AA591" i="25"/>
  <c r="AH591" i="25"/>
  <c r="AF616" i="25"/>
  <c r="AF622" i="25"/>
  <c r="AB615" i="25"/>
  <c r="J598" i="25"/>
  <c r="X640" i="25"/>
  <c r="X641" i="25" s="1"/>
  <c r="N595" i="25"/>
  <c r="N594" i="25"/>
  <c r="AQ592" i="25"/>
  <c r="AP618" i="25"/>
  <c r="AP602" i="25"/>
  <c r="T611" i="25"/>
  <c r="AD603" i="25"/>
  <c r="Y845" i="25"/>
  <c r="Y846" i="25" s="1"/>
  <c r="AG396" i="25"/>
  <c r="AG397" i="25" s="1"/>
  <c r="AJ595" i="25"/>
  <c r="AJ594" i="25"/>
  <c r="AJ622" i="25"/>
  <c r="AJ600" i="25"/>
  <c r="AJ615" i="25"/>
  <c r="AJ601" i="25"/>
  <c r="AJ593" i="25"/>
  <c r="AJ597" i="25"/>
  <c r="AJ620" i="25"/>
  <c r="AJ611" i="25"/>
  <c r="AJ612" i="25"/>
  <c r="AJ616" i="25"/>
  <c r="AJ617" i="25"/>
  <c r="AJ610" i="25"/>
  <c r="AJ599" i="25"/>
  <c r="AJ613" i="25"/>
  <c r="AJ591" i="25"/>
  <c r="AJ619" i="25"/>
  <c r="AJ618" i="25"/>
  <c r="AJ614" i="25"/>
  <c r="AJ596" i="25"/>
  <c r="AJ602" i="25"/>
  <c r="AJ592" i="25"/>
  <c r="AJ598" i="25"/>
  <c r="M944" i="25"/>
  <c r="M956" i="25" s="1"/>
  <c r="M430" i="25"/>
  <c r="M431" i="25" s="1"/>
  <c r="T547" i="25"/>
  <c r="T548" i="25" s="1"/>
  <c r="AM396" i="25"/>
  <c r="AM397" i="25" s="1"/>
  <c r="F239" i="25"/>
  <c r="G88" i="25"/>
  <c r="O1035" i="25"/>
  <c r="W751" i="25"/>
  <c r="W752" i="25" s="1"/>
  <c r="AM845" i="25"/>
  <c r="AM846" i="25" s="1"/>
  <c r="AO413" i="25"/>
  <c r="AO414" i="25" s="1"/>
  <c r="AI879" i="25"/>
  <c r="AI880" i="25" s="1"/>
  <c r="D430" i="25"/>
  <c r="D431" i="25" s="1"/>
  <c r="G845" i="25"/>
  <c r="G846" i="25" s="1"/>
  <c r="W879" i="25"/>
  <c r="W880" i="25"/>
  <c r="AK602" i="25"/>
  <c r="AK612" i="25"/>
  <c r="AK615" i="25"/>
  <c r="AK597" i="25"/>
  <c r="AK592" i="25"/>
  <c r="AK596" i="25"/>
  <c r="AK598" i="25"/>
  <c r="AK593" i="25"/>
  <c r="AK619" i="25"/>
  <c r="AK622" i="25"/>
  <c r="AK610" i="25"/>
  <c r="AK600" i="25"/>
  <c r="AK603" i="25"/>
  <c r="AK594" i="25"/>
  <c r="AK617" i="25"/>
  <c r="AK599" i="25"/>
  <c r="AK613" i="25"/>
  <c r="AK591" i="25"/>
  <c r="AK618" i="25"/>
  <c r="AK621" i="25"/>
  <c r="AK614" i="25"/>
  <c r="AF964" i="25"/>
  <c r="AF973" i="25" s="1"/>
  <c r="AF526" i="25"/>
  <c r="AF527" i="25" s="1"/>
  <c r="L862" i="25"/>
  <c r="L863" i="25" s="1"/>
  <c r="U879" i="25"/>
  <c r="U880" i="25" s="1"/>
  <c r="AG974" i="25"/>
  <c r="E845" i="25"/>
  <c r="E846" i="25" s="1"/>
  <c r="P879" i="25"/>
  <c r="P880" i="25" s="1"/>
  <c r="N845" i="25"/>
  <c r="N846" i="25" s="1"/>
  <c r="X396" i="25"/>
  <c r="X397" i="25" s="1"/>
  <c r="D956" i="25"/>
  <c r="D957" i="25" s="1"/>
  <c r="AJ603" i="25"/>
  <c r="G89" i="25"/>
  <c r="F240" i="25"/>
  <c r="L995" i="25"/>
  <c r="L1007" i="25" s="1"/>
  <c r="L1008" i="25" s="1"/>
  <c r="L640" i="25"/>
  <c r="L641" i="25" s="1"/>
  <c r="M600" i="25"/>
  <c r="M622" i="25"/>
  <c r="M617" i="25"/>
  <c r="M618" i="25"/>
  <c r="M619" i="25"/>
  <c r="M615" i="25"/>
  <c r="M594" i="25"/>
  <c r="M602" i="25"/>
  <c r="M621" i="25"/>
  <c r="M601" i="25"/>
  <c r="M593" i="25"/>
  <c r="M595" i="25"/>
  <c r="M592" i="25"/>
  <c r="M620" i="25"/>
  <c r="M616" i="25"/>
  <c r="M614" i="25"/>
  <c r="M603" i="25"/>
  <c r="M599" i="25"/>
  <c r="M611" i="25"/>
  <c r="M613" i="25"/>
  <c r="M598" i="25"/>
  <c r="M596" i="25"/>
  <c r="M612" i="25"/>
  <c r="M597" i="25"/>
  <c r="AG545" i="25"/>
  <c r="AG563" i="25" s="1"/>
  <c r="AG542" i="25"/>
  <c r="AG560" i="25" s="1"/>
  <c r="AG537" i="25"/>
  <c r="AG555" i="25" s="1"/>
  <c r="AG535" i="25"/>
  <c r="AG553" i="25" s="1"/>
  <c r="C584" i="25"/>
  <c r="C1138" i="25" s="1"/>
  <c r="G1138" i="25" s="1"/>
  <c r="AG536" i="25"/>
  <c r="AG554" i="25" s="1"/>
  <c r="AG539" i="25"/>
  <c r="AG557" i="25" s="1"/>
  <c r="AG543" i="25"/>
  <c r="AG561" i="25" s="1"/>
  <c r="AG546" i="25"/>
  <c r="AG564" i="25" s="1"/>
  <c r="AG540" i="25"/>
  <c r="AG558" i="25" s="1"/>
  <c r="AG538" i="25"/>
  <c r="AG556" i="25" s="1"/>
  <c r="AG541" i="25"/>
  <c r="AG559" i="25" s="1"/>
  <c r="T879" i="25"/>
  <c r="T880" i="25"/>
  <c r="L768" i="25"/>
  <c r="L769" i="25" s="1"/>
  <c r="AK862" i="25"/>
  <c r="AK863" i="25" s="1"/>
  <c r="N879" i="25"/>
  <c r="N880" i="25" s="1"/>
  <c r="K862" i="25"/>
  <c r="K863" i="25" s="1"/>
  <c r="AK558" i="25"/>
  <c r="AK565" i="25" s="1"/>
  <c r="AK566" i="25" s="1"/>
  <c r="J655" i="25"/>
  <c r="J671" i="25"/>
  <c r="J688" i="25" s="1"/>
  <c r="J1018" i="25" s="1"/>
  <c r="AM994" i="25"/>
  <c r="AM1007" i="25" s="1"/>
  <c r="AM640" i="25"/>
  <c r="AM641" i="25" s="1"/>
  <c r="N971" i="25"/>
  <c r="N526" i="25"/>
  <c r="N527" i="25" s="1"/>
  <c r="I819" i="25"/>
  <c r="I820" i="25" s="1"/>
  <c r="AC751" i="25"/>
  <c r="AC752" i="25" s="1"/>
  <c r="T785" i="25"/>
  <c r="T786" i="25" s="1"/>
  <c r="AQ862" i="25"/>
  <c r="AQ863" i="25" s="1"/>
  <c r="AJ621" i="25"/>
  <c r="AO989" i="25"/>
  <c r="AO582" i="25"/>
  <c r="AO583" i="25" s="1"/>
  <c r="Q845" i="25"/>
  <c r="Q846" i="25" s="1"/>
  <c r="O655" i="25"/>
  <c r="O671" i="25"/>
  <c r="O688" i="25" s="1"/>
  <c r="O1018" i="25" s="1"/>
  <c r="H879" i="25"/>
  <c r="H880" i="25" s="1"/>
  <c r="P600" i="25"/>
  <c r="P594" i="25"/>
  <c r="D582" i="25"/>
  <c r="D583" i="25" s="1"/>
  <c r="G237" i="25"/>
  <c r="H86" i="25"/>
  <c r="I126" i="25"/>
  <c r="H205" i="25"/>
  <c r="H901" i="25" s="1"/>
  <c r="F582" i="25"/>
  <c r="F583" i="25" s="1"/>
  <c r="X612" i="25"/>
  <c r="AB620" i="25"/>
  <c r="P595" i="25"/>
  <c r="P620" i="25"/>
  <c r="I751" i="25"/>
  <c r="I752" i="25" s="1"/>
  <c r="J591" i="25"/>
  <c r="N546" i="25"/>
  <c r="N564" i="25" s="1"/>
  <c r="N540" i="25"/>
  <c r="N558" i="25" s="1"/>
  <c r="N544" i="25"/>
  <c r="N562" i="25" s="1"/>
  <c r="N537" i="25"/>
  <c r="N555" i="25" s="1"/>
  <c r="N536" i="25"/>
  <c r="N554" i="25" s="1"/>
  <c r="N543" i="25"/>
  <c r="N561" i="25" s="1"/>
  <c r="N545" i="25"/>
  <c r="N563" i="25" s="1"/>
  <c r="N539" i="25"/>
  <c r="N557" i="25" s="1"/>
  <c r="N534" i="25"/>
  <c r="N535" i="25"/>
  <c r="N553" i="25" s="1"/>
  <c r="N542" i="25"/>
  <c r="N560" i="25" s="1"/>
  <c r="N538" i="25"/>
  <c r="N556" i="25" s="1"/>
  <c r="N541" i="25"/>
  <c r="N559" i="25" s="1"/>
  <c r="AJ582" i="25"/>
  <c r="AJ583" i="25" s="1"/>
  <c r="AJ977" i="25"/>
  <c r="AJ990" i="25" s="1"/>
  <c r="AJ991" i="25" s="1"/>
  <c r="AE845" i="25"/>
  <c r="AE846" i="25" s="1"/>
  <c r="R862" i="25"/>
  <c r="R863" i="25" s="1"/>
  <c r="I396" i="25"/>
  <c r="I397" i="25" s="1"/>
  <c r="F990" i="25"/>
  <c r="F991" i="25" s="1"/>
  <c r="AD430" i="25"/>
  <c r="AD431" i="25" s="1"/>
  <c r="W565" i="25"/>
  <c r="W566" i="25" s="1"/>
  <c r="X616" i="25"/>
  <c r="AC616" i="25"/>
  <c r="AC618" i="25"/>
  <c r="AB613" i="25"/>
  <c r="F640" i="25"/>
  <c r="F641" i="25" s="1"/>
  <c r="P621" i="25"/>
  <c r="P591" i="25"/>
  <c r="Y547" i="25"/>
  <c r="Y548" i="25" s="1"/>
  <c r="J617" i="25"/>
  <c r="J621" i="25"/>
  <c r="AL1035" i="25"/>
  <c r="AF1033" i="25"/>
  <c r="Y492" i="25"/>
  <c r="Y493" i="25" s="1"/>
  <c r="AQ640" i="25"/>
  <c r="AQ641" i="25" s="1"/>
  <c r="X599" i="25"/>
  <c r="AC591" i="25"/>
  <c r="AA616" i="25"/>
  <c r="AB591" i="25"/>
  <c r="P596" i="25"/>
  <c r="J595" i="25"/>
  <c r="AM430" i="25"/>
  <c r="AM431" i="25" s="1"/>
  <c r="Y957" i="25"/>
  <c r="AL1034" i="25"/>
  <c r="L535" i="25"/>
  <c r="L553" i="25" s="1"/>
  <c r="L539" i="25"/>
  <c r="L557" i="25" s="1"/>
  <c r="L534" i="25"/>
  <c r="L543" i="25"/>
  <c r="L561" i="25" s="1"/>
  <c r="L537" i="25"/>
  <c r="L555" i="25" s="1"/>
  <c r="L545" i="25"/>
  <c r="L563" i="25" s="1"/>
  <c r="L540" i="25"/>
  <c r="L558" i="25" s="1"/>
  <c r="L538" i="25"/>
  <c r="L556" i="25" s="1"/>
  <c r="L536" i="25"/>
  <c r="L554" i="25" s="1"/>
  <c r="L541" i="25"/>
  <c r="L559" i="25" s="1"/>
  <c r="L542" i="25"/>
  <c r="L560" i="25" s="1"/>
  <c r="L546" i="25"/>
  <c r="L564" i="25" s="1"/>
  <c r="L544" i="25"/>
  <c r="L562" i="25" s="1"/>
  <c r="AJ669" i="25"/>
  <c r="AJ686" i="25" s="1"/>
  <c r="AJ1016" i="25" s="1"/>
  <c r="AJ653" i="25"/>
  <c r="Q802" i="25"/>
  <c r="Q803" i="25" s="1"/>
  <c r="X603" i="25"/>
  <c r="X595" i="25"/>
  <c r="AC614" i="25"/>
  <c r="AC611" i="25"/>
  <c r="AA603" i="25"/>
  <c r="AB612" i="25"/>
  <c r="AB600" i="25"/>
  <c r="AB618" i="25"/>
  <c r="K547" i="25"/>
  <c r="K548" i="25" s="1"/>
  <c r="P598" i="25"/>
  <c r="P619" i="25"/>
  <c r="Z547" i="25"/>
  <c r="Z548" i="25" s="1"/>
  <c r="Q666" i="25"/>
  <c r="Q683" i="25" s="1"/>
  <c r="Q1013" i="25" s="1"/>
  <c r="J614" i="25"/>
  <c r="J601" i="25"/>
  <c r="AE547" i="25"/>
  <c r="AE548" i="25" s="1"/>
  <c r="T595" i="25"/>
  <c r="T591" i="25"/>
  <c r="AR1034" i="25"/>
  <c r="AM862" i="25"/>
  <c r="AM863" i="25" s="1"/>
  <c r="G105" i="25"/>
  <c r="F183" i="25"/>
  <c r="F310" i="25" s="1"/>
  <c r="AO879" i="25"/>
  <c r="AO880" i="25" s="1"/>
  <c r="AH879" i="25"/>
  <c r="AH880" i="25" s="1"/>
  <c r="AG526" i="25"/>
  <c r="AG527" i="25" s="1"/>
  <c r="X591" i="25"/>
  <c r="X621" i="25"/>
  <c r="AC622" i="25"/>
  <c r="AC594" i="25"/>
  <c r="AA600" i="25"/>
  <c r="AA613" i="25"/>
  <c r="AB598" i="25"/>
  <c r="AB610" i="25"/>
  <c r="T713" i="25"/>
  <c r="T714" i="25" s="1"/>
  <c r="P614" i="25"/>
  <c r="P612" i="25"/>
  <c r="J602" i="25"/>
  <c r="J594" i="25"/>
  <c r="G125" i="25"/>
  <c r="H125" i="25" s="1"/>
  <c r="T594" i="25"/>
  <c r="T603" i="25"/>
  <c r="N1033" i="25"/>
  <c r="AR1035" i="25"/>
  <c r="AM621" i="25"/>
  <c r="AM595" i="25"/>
  <c r="F243" i="25"/>
  <c r="G92" i="25"/>
  <c r="AK547" i="25"/>
  <c r="AK548" i="25" s="1"/>
  <c r="M640" i="25"/>
  <c r="M641" i="25" s="1"/>
  <c r="L582" i="25"/>
  <c r="L583" i="25" s="1"/>
  <c r="V582" i="25"/>
  <c r="V583" i="25" s="1"/>
  <c r="X430" i="25"/>
  <c r="X431" i="25" s="1"/>
  <c r="AO618" i="25"/>
  <c r="AO594" i="25"/>
  <c r="P713" i="25"/>
  <c r="P714" i="25" s="1"/>
  <c r="X613" i="25"/>
  <c r="X610" i="25"/>
  <c r="X600" i="25"/>
  <c r="AC597" i="25"/>
  <c r="AC620" i="25"/>
  <c r="AA619" i="25"/>
  <c r="AA596" i="25"/>
  <c r="T1035" i="25"/>
  <c r="T1041" i="25" s="1"/>
  <c r="T1042" i="25" s="1"/>
  <c r="AG640" i="25"/>
  <c r="AG641" i="25" s="1"/>
  <c r="AB593" i="25"/>
  <c r="AB595" i="25"/>
  <c r="G994" i="25"/>
  <c r="G1007" i="25" s="1"/>
  <c r="G1008" i="25" s="1"/>
  <c r="P611" i="25"/>
  <c r="P599" i="25"/>
  <c r="X582" i="25"/>
  <c r="X583" i="25" s="1"/>
  <c r="F547" i="25"/>
  <c r="F548" i="25" s="1"/>
  <c r="J599" i="25"/>
  <c r="J616" i="25"/>
  <c r="T598" i="25"/>
  <c r="T617" i="25"/>
  <c r="N1035" i="25"/>
  <c r="AM591" i="25"/>
  <c r="AM599" i="25"/>
  <c r="Y1035" i="25"/>
  <c r="K653" i="25"/>
  <c r="K669" i="25"/>
  <c r="K686" i="25" s="1"/>
  <c r="K1016" i="25" s="1"/>
  <c r="M879" i="25"/>
  <c r="M880" i="25" s="1"/>
  <c r="R650" i="25"/>
  <c r="R652" i="25" s="1"/>
  <c r="AO622" i="25"/>
  <c r="AO620" i="25"/>
  <c r="X602" i="25"/>
  <c r="X592" i="25"/>
  <c r="X614" i="25"/>
  <c r="AC593" i="25"/>
  <c r="AC615" i="25"/>
  <c r="AC599" i="25"/>
  <c r="AA622" i="25"/>
  <c r="AA602" i="25"/>
  <c r="AF601" i="25"/>
  <c r="AF597" i="25"/>
  <c r="T1034" i="25"/>
  <c r="AB597" i="25"/>
  <c r="AB621" i="25"/>
  <c r="P615" i="25"/>
  <c r="P613" i="25"/>
  <c r="J862" i="25"/>
  <c r="J863" i="25" s="1"/>
  <c r="J596" i="25"/>
  <c r="J622" i="25"/>
  <c r="O396" i="25"/>
  <c r="O397" i="25" s="1"/>
  <c r="AP597" i="25"/>
  <c r="T600" i="25"/>
  <c r="T596" i="25"/>
  <c r="AK1033" i="25"/>
  <c r="AM598" i="25"/>
  <c r="AM593" i="25"/>
  <c r="Y1034" i="25"/>
  <c r="AK396" i="25"/>
  <c r="AK397" i="25" s="1"/>
  <c r="F197" i="25"/>
  <c r="F893" i="25" s="1"/>
  <c r="G118" i="25"/>
  <c r="F257" i="25"/>
  <c r="G154" i="25"/>
  <c r="K845" i="25"/>
  <c r="K846" i="25" s="1"/>
  <c r="AA582" i="25"/>
  <c r="AA583" i="25" s="1"/>
  <c r="AC603" i="25"/>
  <c r="J611" i="25"/>
  <c r="AM611" i="25"/>
  <c r="AO597" i="25"/>
  <c r="AO603" i="25"/>
  <c r="AO599" i="25"/>
  <c r="X596" i="25"/>
  <c r="AB582" i="25"/>
  <c r="AB583" i="25" s="1"/>
  <c r="AC619" i="25"/>
  <c r="AC592" i="25"/>
  <c r="AC613" i="25"/>
  <c r="AA594" i="25"/>
  <c r="AA595" i="25"/>
  <c r="AF619" i="25"/>
  <c r="AF615" i="25"/>
  <c r="AB619" i="25"/>
  <c r="AB616" i="25"/>
  <c r="P729" i="25"/>
  <c r="P732" i="25" s="1"/>
  <c r="P733" i="25" s="1"/>
  <c r="P616" i="25"/>
  <c r="P617" i="25"/>
  <c r="P592" i="25"/>
  <c r="AH430" i="25"/>
  <c r="AH431" i="25" s="1"/>
  <c r="AA547" i="25"/>
  <c r="AA548" i="25" s="1"/>
  <c r="J592" i="25"/>
  <c r="J593" i="25"/>
  <c r="AB1035" i="25"/>
  <c r="T613" i="25"/>
  <c r="T616" i="25"/>
  <c r="T610" i="25"/>
  <c r="AK1035" i="25"/>
  <c r="AM617" i="25"/>
  <c r="AM619" i="25"/>
  <c r="F198" i="25"/>
  <c r="F894" i="25" s="1"/>
  <c r="G119" i="25"/>
  <c r="AN845" i="25"/>
  <c r="AN846" i="25" s="1"/>
  <c r="R669" i="25"/>
  <c r="R686" i="25" s="1"/>
  <c r="R1016" i="25" s="1"/>
  <c r="R653" i="25"/>
  <c r="Q862" i="25"/>
  <c r="Q863" i="25" s="1"/>
  <c r="G413" i="25"/>
  <c r="G414" i="25" s="1"/>
  <c r="X594" i="25"/>
  <c r="AB599" i="25"/>
  <c r="AN582" i="25"/>
  <c r="AN583" i="25" s="1"/>
  <c r="J613" i="25"/>
  <c r="X618" i="25"/>
  <c r="AB617" i="25"/>
  <c r="Z879" i="25"/>
  <c r="Z880" i="25" s="1"/>
  <c r="R547" i="25"/>
  <c r="R548" i="25" s="1"/>
  <c r="X622" i="25"/>
  <c r="AA593" i="25"/>
  <c r="AB594" i="25"/>
  <c r="AB592" i="25"/>
  <c r="P597" i="25"/>
  <c r="AA599" i="25"/>
  <c r="W547" i="25"/>
  <c r="W548" i="25" s="1"/>
  <c r="X620" i="25"/>
  <c r="S547" i="25"/>
  <c r="S548" i="25" s="1"/>
  <c r="AO600" i="25"/>
  <c r="AO598" i="25"/>
  <c r="X597" i="25"/>
  <c r="AC617" i="25"/>
  <c r="AA614" i="25"/>
  <c r="AF621" i="25"/>
  <c r="AB622" i="25"/>
  <c r="P622" i="25"/>
  <c r="P610" i="25"/>
  <c r="X547" i="25"/>
  <c r="X548" i="25" s="1"/>
  <c r="J600" i="25"/>
  <c r="T615" i="25"/>
  <c r="T618" i="25"/>
  <c r="AM620" i="25"/>
  <c r="F208" i="25"/>
  <c r="F904" i="25" s="1"/>
  <c r="G129" i="25"/>
  <c r="Q713" i="25"/>
  <c r="Q714" i="25" s="1"/>
  <c r="Q719" i="25"/>
  <c r="M681" i="25"/>
  <c r="O469" i="25"/>
  <c r="O470" i="25" s="1"/>
  <c r="Y396" i="25"/>
  <c r="Y397" i="25"/>
  <c r="U492" i="25"/>
  <c r="U493" i="25"/>
  <c r="P960" i="25"/>
  <c r="P526" i="25"/>
  <c r="P527" i="25" s="1"/>
  <c r="M802" i="25"/>
  <c r="M803" i="25" s="1"/>
  <c r="W819" i="25"/>
  <c r="W820" i="25" s="1"/>
  <c r="AG768" i="25"/>
  <c r="AG769" i="25" s="1"/>
  <c r="AJ960" i="25"/>
  <c r="AJ526" i="25"/>
  <c r="AJ527" i="25" s="1"/>
  <c r="R943" i="25"/>
  <c r="R430" i="25"/>
  <c r="R431" i="25" s="1"/>
  <c r="AB990" i="25"/>
  <c r="AB991" i="25" s="1"/>
  <c r="AB413" i="25"/>
  <c r="AB414" i="25"/>
  <c r="AK943" i="25"/>
  <c r="AK430" i="25"/>
  <c r="AK431" i="25" s="1"/>
  <c r="U943" i="25"/>
  <c r="U430" i="25"/>
  <c r="U431" i="25"/>
  <c r="AE768" i="25"/>
  <c r="AE769" i="25" s="1"/>
  <c r="AG785" i="25"/>
  <c r="AG786" i="25" s="1"/>
  <c r="Y650" i="25"/>
  <c r="Y666" i="25"/>
  <c r="Y683" i="25" s="1"/>
  <c r="Y1013" i="25" s="1"/>
  <c r="AE396" i="25"/>
  <c r="AE397" i="25" s="1"/>
  <c r="R565" i="25"/>
  <c r="R566" i="25"/>
  <c r="L650" i="25"/>
  <c r="L666" i="25"/>
  <c r="L683" i="25" s="1"/>
  <c r="L1013" i="25" s="1"/>
  <c r="AQ469" i="25"/>
  <c r="AQ470" i="25" s="1"/>
  <c r="X785" i="25"/>
  <c r="X786" i="25" s="1"/>
  <c r="AO719" i="25"/>
  <c r="AO713" i="25"/>
  <c r="AO714" i="25" s="1"/>
  <c r="G879" i="25"/>
  <c r="G880" i="25" s="1"/>
  <c r="AP652" i="25"/>
  <c r="AP668" i="25"/>
  <c r="AP685" i="25" s="1"/>
  <c r="AP1015" i="25" s="1"/>
  <c r="F469" i="25"/>
  <c r="F470" i="25" s="1"/>
  <c r="AC802" i="25"/>
  <c r="AC803" i="25" s="1"/>
  <c r="Z751" i="25"/>
  <c r="Z752" i="25" s="1"/>
  <c r="F260" i="25"/>
  <c r="G157" i="25"/>
  <c r="F199" i="25"/>
  <c r="F895" i="25" s="1"/>
  <c r="G120" i="25"/>
  <c r="H430" i="25"/>
  <c r="H431" i="25" s="1"/>
  <c r="H943" i="25"/>
  <c r="AQ943" i="25"/>
  <c r="AQ430" i="25"/>
  <c r="AQ431" i="25" s="1"/>
  <c r="AG617" i="25"/>
  <c r="AG603" i="25"/>
  <c r="AG591" i="25"/>
  <c r="AG612" i="25"/>
  <c r="AG598" i="25"/>
  <c r="AG613" i="25"/>
  <c r="AG620" i="25"/>
  <c r="AG614" i="25"/>
  <c r="AG592" i="25"/>
  <c r="AG615" i="25"/>
  <c r="AG597" i="25"/>
  <c r="AG602" i="25"/>
  <c r="AG594" i="25"/>
  <c r="AG599" i="25"/>
  <c r="AG621" i="25"/>
  <c r="AG596" i="25"/>
  <c r="AG622" i="25"/>
  <c r="AG618" i="25"/>
  <c r="AG595" i="25"/>
  <c r="AG619" i="25"/>
  <c r="AG611" i="25"/>
  <c r="AG593" i="25"/>
  <c r="AG601" i="25"/>
  <c r="AG616" i="25"/>
  <c r="AG610" i="25"/>
  <c r="AG600" i="25"/>
  <c r="Q751" i="25"/>
  <c r="Q752" i="25"/>
  <c r="D1033" i="25"/>
  <c r="D1034" i="25"/>
  <c r="D1035" i="25"/>
  <c r="AP785" i="25"/>
  <c r="AP786" i="25" s="1"/>
  <c r="H110" i="25"/>
  <c r="G188" i="25"/>
  <c r="G315" i="25" s="1"/>
  <c r="AM1040" i="25"/>
  <c r="AM729" i="25"/>
  <c r="X956" i="25"/>
  <c r="X957" i="25" s="1"/>
  <c r="V819" i="25"/>
  <c r="V820" i="25" s="1"/>
  <c r="E785" i="25"/>
  <c r="E786" i="25" s="1"/>
  <c r="G91" i="25"/>
  <c r="F242" i="25"/>
  <c r="L719" i="25"/>
  <c r="L713" i="25"/>
  <c r="L714" i="25" s="1"/>
  <c r="AL681" i="25"/>
  <c r="P802" i="25"/>
  <c r="P803" i="25" s="1"/>
  <c r="AR977" i="25"/>
  <c r="AR582" i="25"/>
  <c r="AR583" i="25" s="1"/>
  <c r="AF713" i="25"/>
  <c r="AF714" i="25"/>
  <c r="AF719" i="25"/>
  <c r="AH802" i="25"/>
  <c r="AH803" i="25"/>
  <c r="G102" i="25"/>
  <c r="F180" i="25"/>
  <c r="F307" i="25" s="1"/>
  <c r="E1040" i="25"/>
  <c r="E1041" i="25" s="1"/>
  <c r="E1042" i="25" s="1"/>
  <c r="E729" i="25"/>
  <c r="AI681" i="25"/>
  <c r="Z492" i="25"/>
  <c r="Z493" i="25" s="1"/>
  <c r="AC960" i="25"/>
  <c r="AC526" i="25"/>
  <c r="AC527" i="25"/>
  <c r="F266" i="25"/>
  <c r="G163" i="25"/>
  <c r="AR413" i="25"/>
  <c r="AR414" i="25" s="1"/>
  <c r="Z565" i="25"/>
  <c r="Z566" i="25" s="1"/>
  <c r="H122" i="25"/>
  <c r="G201" i="25"/>
  <c r="G897" i="25" s="1"/>
  <c r="AO666" i="25"/>
  <c r="AO683" i="25" s="1"/>
  <c r="AO1013" i="25" s="1"/>
  <c r="AO650" i="25"/>
  <c r="AO396" i="25"/>
  <c r="AO397" i="25" s="1"/>
  <c r="R1007" i="25"/>
  <c r="R1008" i="25"/>
  <c r="D990" i="25"/>
  <c r="D991" i="25" s="1"/>
  <c r="T652" i="25"/>
  <c r="T668" i="25"/>
  <c r="T819" i="25"/>
  <c r="T820" i="25" s="1"/>
  <c r="E191" i="25"/>
  <c r="E318" i="25" s="1"/>
  <c r="E305" i="25"/>
  <c r="E319" i="25" s="1"/>
  <c r="X713" i="25"/>
  <c r="X714" i="25" s="1"/>
  <c r="X719" i="25"/>
  <c r="O713" i="25"/>
  <c r="O714" i="25" s="1"/>
  <c r="O719" i="25"/>
  <c r="AI719" i="25"/>
  <c r="AI713" i="25"/>
  <c r="AI714" i="25"/>
  <c r="S819" i="25"/>
  <c r="S820" i="25" s="1"/>
  <c r="AJ751" i="25"/>
  <c r="AJ752" i="25" s="1"/>
  <c r="W990" i="25"/>
  <c r="W991" i="25" s="1"/>
  <c r="H1040" i="25"/>
  <c r="H729" i="25"/>
  <c r="M990" i="25"/>
  <c r="M991" i="25" s="1"/>
  <c r="G203" i="25"/>
  <c r="G899" i="25" s="1"/>
  <c r="H124" i="25"/>
  <c r="AI819" i="25"/>
  <c r="AI820" i="25"/>
  <c r="P785" i="25"/>
  <c r="P786" i="25"/>
  <c r="E751" i="25"/>
  <c r="E752" i="25"/>
  <c r="R492" i="25"/>
  <c r="R493" i="25" s="1"/>
  <c r="Y621" i="25"/>
  <c r="Y595" i="25"/>
  <c r="Y616" i="25"/>
  <c r="Y602" i="25"/>
  <c r="Y601" i="25"/>
  <c r="Y610" i="25"/>
  <c r="Y619" i="25"/>
  <c r="Y593" i="25"/>
  <c r="Y598" i="25"/>
  <c r="Y613" i="25"/>
  <c r="Y603" i="25"/>
  <c r="Y614" i="25"/>
  <c r="Y599" i="25"/>
  <c r="Y612" i="25"/>
  <c r="Y597" i="25"/>
  <c r="Y600" i="25"/>
  <c r="Y618" i="25"/>
  <c r="Y622" i="25"/>
  <c r="Y617" i="25"/>
  <c r="Y615" i="25"/>
  <c r="Y592" i="25"/>
  <c r="Y620" i="25"/>
  <c r="Y591" i="25"/>
  <c r="Y596" i="25"/>
  <c r="Y594" i="25"/>
  <c r="Y611" i="25"/>
  <c r="X819" i="25"/>
  <c r="X820" i="25" s="1"/>
  <c r="AD671" i="25"/>
  <c r="AD688" i="25" s="1"/>
  <c r="AD1018" i="25" s="1"/>
  <c r="AD655" i="25"/>
  <c r="H669" i="25"/>
  <c r="H686" i="25" s="1"/>
  <c r="H1016" i="25" s="1"/>
  <c r="H653" i="25"/>
  <c r="AQ977" i="25"/>
  <c r="AQ582" i="25"/>
  <c r="AQ583" i="25" s="1"/>
  <c r="F190" i="25"/>
  <c r="F317" i="25" s="1"/>
  <c r="G112" i="25"/>
  <c r="U617" i="25"/>
  <c r="U603" i="25"/>
  <c r="U591" i="25"/>
  <c r="U612" i="25"/>
  <c r="U598" i="25"/>
  <c r="U621" i="25"/>
  <c r="U599" i="25"/>
  <c r="U593" i="25"/>
  <c r="U600" i="25"/>
  <c r="U622" i="25"/>
  <c r="U614" i="25"/>
  <c r="U596" i="25"/>
  <c r="U619" i="25"/>
  <c r="U611" i="25"/>
  <c r="U601" i="25"/>
  <c r="U594" i="25"/>
  <c r="U592" i="25"/>
  <c r="U618" i="25"/>
  <c r="U595" i="25"/>
  <c r="U620" i="25"/>
  <c r="U616" i="25"/>
  <c r="U610" i="25"/>
  <c r="U615" i="25"/>
  <c r="U613" i="25"/>
  <c r="U597" i="25"/>
  <c r="U602" i="25"/>
  <c r="AN802" i="25"/>
  <c r="AN803" i="25"/>
  <c r="AM785" i="25"/>
  <c r="AM786" i="25" s="1"/>
  <c r="G155" i="25"/>
  <c r="F258" i="25"/>
  <c r="G101" i="25"/>
  <c r="F179" i="25"/>
  <c r="F306" i="25" s="1"/>
  <c r="AN413" i="25"/>
  <c r="AN414" i="25" s="1"/>
  <c r="AP413" i="25"/>
  <c r="AP414" i="25" s="1"/>
  <c r="I617" i="25"/>
  <c r="I603" i="25"/>
  <c r="I591" i="25"/>
  <c r="I612" i="25"/>
  <c r="I598" i="25"/>
  <c r="I615" i="25"/>
  <c r="I622" i="25"/>
  <c r="I616" i="25"/>
  <c r="I594" i="25"/>
  <c r="I595" i="25"/>
  <c r="I621" i="25"/>
  <c r="I613" i="25"/>
  <c r="I593" i="25"/>
  <c r="I601" i="25"/>
  <c r="I599" i="25"/>
  <c r="I602" i="25"/>
  <c r="I600" i="25"/>
  <c r="I596" i="25"/>
  <c r="I620" i="25"/>
  <c r="I611" i="25"/>
  <c r="I619" i="25"/>
  <c r="I597" i="25"/>
  <c r="I618" i="25"/>
  <c r="I614" i="25"/>
  <c r="I592" i="25"/>
  <c r="I610" i="25"/>
  <c r="AQ768" i="25"/>
  <c r="AQ769" i="25" s="1"/>
  <c r="AK751" i="25"/>
  <c r="AK752" i="25"/>
  <c r="S1011" i="25"/>
  <c r="AA681" i="25"/>
  <c r="X413" i="25"/>
  <c r="X414" i="25" s="1"/>
  <c r="AF994" i="25"/>
  <c r="AF640" i="25"/>
  <c r="AF641" i="25"/>
  <c r="R879" i="25"/>
  <c r="R880" i="25" s="1"/>
  <c r="AM565" i="25"/>
  <c r="AM566" i="25" s="1"/>
  <c r="AE1040" i="25"/>
  <c r="AE729" i="25"/>
  <c r="U469" i="25"/>
  <c r="U470" i="25" s="1"/>
  <c r="AI666" i="25"/>
  <c r="AI683" i="25" s="1"/>
  <c r="AI1013" i="25" s="1"/>
  <c r="AI650" i="25"/>
  <c r="F943" i="25"/>
  <c r="F430" i="25"/>
  <c r="F431" i="25" s="1"/>
  <c r="G751" i="25"/>
  <c r="G752" i="25"/>
  <c r="I785" i="25"/>
  <c r="I786" i="25" s="1"/>
  <c r="K729" i="25"/>
  <c r="K1040" i="25"/>
  <c r="AD650" i="25"/>
  <c r="AD666" i="25"/>
  <c r="AD683" i="25" s="1"/>
  <c r="AD1013" i="25" s="1"/>
  <c r="D492" i="25"/>
  <c r="D493" i="25" s="1"/>
  <c r="R960" i="25"/>
  <c r="R526" i="25"/>
  <c r="R527" i="25" s="1"/>
  <c r="K565" i="25"/>
  <c r="K566" i="25" s="1"/>
  <c r="AJ785" i="25"/>
  <c r="AJ786" i="25"/>
  <c r="I960" i="25"/>
  <c r="I526" i="25"/>
  <c r="I527" i="25" s="1"/>
  <c r="AR994" i="25"/>
  <c r="AR640" i="25"/>
  <c r="AR641" i="25" s="1"/>
  <c r="Y768" i="25"/>
  <c r="Y769" i="25" s="1"/>
  <c r="O650" i="25"/>
  <c r="O666" i="25"/>
  <c r="O683" i="25" s="1"/>
  <c r="O1013" i="25" s="1"/>
  <c r="AD469" i="25"/>
  <c r="AD470" i="25" s="1"/>
  <c r="I768" i="25"/>
  <c r="I769" i="25"/>
  <c r="F178" i="25"/>
  <c r="F114" i="25"/>
  <c r="G100" i="25"/>
  <c r="AQ729" i="25"/>
  <c r="AQ1040" i="25"/>
  <c r="AQ1041" i="25" s="1"/>
  <c r="AQ1042" i="25" s="1"/>
  <c r="AI1040" i="25"/>
  <c r="AI729" i="25"/>
  <c r="AE650" i="25"/>
  <c r="AE666" i="25"/>
  <c r="AE683" i="25" s="1"/>
  <c r="AE1013" i="25" s="1"/>
  <c r="H960" i="25"/>
  <c r="H526" i="25"/>
  <c r="H527" i="25" s="1"/>
  <c r="N994" i="25"/>
  <c r="N640" i="25"/>
  <c r="N641" i="25" s="1"/>
  <c r="D319" i="25"/>
  <c r="L492" i="25"/>
  <c r="L493" i="25" s="1"/>
  <c r="W526" i="25"/>
  <c r="W527" i="25" s="1"/>
  <c r="W960" i="25"/>
  <c r="AA802" i="25"/>
  <c r="AA803" i="25" s="1"/>
  <c r="AN655" i="25"/>
  <c r="AN671" i="25"/>
  <c r="AN688" i="25" s="1"/>
  <c r="AN1018" i="25" s="1"/>
  <c r="M719" i="25"/>
  <c r="M713" i="25"/>
  <c r="M714" i="25" s="1"/>
  <c r="H396" i="25"/>
  <c r="H397" i="25" s="1"/>
  <c r="K819" i="25"/>
  <c r="K820" i="25"/>
  <c r="F254" i="25"/>
  <c r="G151" i="25"/>
  <c r="F396" i="25"/>
  <c r="F397" i="25" s="1"/>
  <c r="AI785" i="25"/>
  <c r="AI786" i="25" s="1"/>
  <c r="I96" i="25"/>
  <c r="U1040" i="25"/>
  <c r="U729" i="25"/>
  <c r="V469" i="25"/>
  <c r="V470" i="25" s="1"/>
  <c r="AD956" i="25"/>
  <c r="AD957" i="25" s="1"/>
  <c r="O492" i="25"/>
  <c r="O493" i="25" s="1"/>
  <c r="AJ650" i="25"/>
  <c r="AJ666" i="25"/>
  <c r="AJ683" i="25" s="1"/>
  <c r="AJ1013" i="25" s="1"/>
  <c r="AC943" i="25"/>
  <c r="AC430" i="25"/>
  <c r="AC431" i="25" s="1"/>
  <c r="H565" i="25"/>
  <c r="H566" i="25"/>
  <c r="AN681" i="25"/>
  <c r="G121" i="25"/>
  <c r="F200" i="25"/>
  <c r="F896" i="25" s="1"/>
  <c r="H650" i="25"/>
  <c r="H666" i="25"/>
  <c r="H683" i="25" s="1"/>
  <c r="H1013" i="25" s="1"/>
  <c r="AA785" i="25"/>
  <c r="AA786" i="25"/>
  <c r="V845" i="25"/>
  <c r="V846" i="25"/>
  <c r="Y681" i="25"/>
  <c r="AF469" i="25"/>
  <c r="AF470" i="25"/>
  <c r="Q613" i="25"/>
  <c r="Q599" i="25"/>
  <c r="Q620" i="25"/>
  <c r="Q594" i="25"/>
  <c r="Q619" i="25"/>
  <c r="Q597" i="25"/>
  <c r="Q591" i="25"/>
  <c r="Q598" i="25"/>
  <c r="Q612" i="25"/>
  <c r="Q602" i="25"/>
  <c r="Q617" i="25"/>
  <c r="Q615" i="25"/>
  <c r="Q621" i="25"/>
  <c r="Q596" i="25"/>
  <c r="Q610" i="25"/>
  <c r="Q622" i="25"/>
  <c r="Q616" i="25"/>
  <c r="Q614" i="25"/>
  <c r="Q593" i="25"/>
  <c r="Q618" i="25"/>
  <c r="Q592" i="25"/>
  <c r="Q611" i="25"/>
  <c r="Q601" i="25"/>
  <c r="Q595" i="25"/>
  <c r="Q603" i="25"/>
  <c r="Q600" i="25"/>
  <c r="AD879" i="25"/>
  <c r="AD880" i="25" s="1"/>
  <c r="AG681" i="25"/>
  <c r="AD681" i="25"/>
  <c r="AI956" i="25"/>
  <c r="AI957" i="25"/>
  <c r="E613" i="25"/>
  <c r="E599" i="25"/>
  <c r="E620" i="25"/>
  <c r="E594" i="25"/>
  <c r="E614" i="25"/>
  <c r="E592" i="25"/>
  <c r="E601" i="25"/>
  <c r="E593" i="25"/>
  <c r="E619" i="25"/>
  <c r="E611" i="25"/>
  <c r="E600" i="25"/>
  <c r="E617" i="25"/>
  <c r="E622" i="25"/>
  <c r="E618" i="25"/>
  <c r="E595" i="25"/>
  <c r="E591" i="25"/>
  <c r="E621" i="25"/>
  <c r="E612" i="25"/>
  <c r="E603" i="25"/>
  <c r="E597" i="25"/>
  <c r="E596" i="25"/>
  <c r="E602" i="25"/>
  <c r="E598" i="25"/>
  <c r="E615" i="25"/>
  <c r="E610" i="25"/>
  <c r="E616" i="25"/>
  <c r="AO681" i="25"/>
  <c r="AD413" i="25"/>
  <c r="AD414" i="25" s="1"/>
  <c r="I653" i="25"/>
  <c r="I669" i="25"/>
  <c r="I686" i="25" s="1"/>
  <c r="I1016" i="25" s="1"/>
  <c r="V960" i="25"/>
  <c r="V526" i="25"/>
  <c r="V527" i="25" s="1"/>
  <c r="AB960" i="25"/>
  <c r="AB526" i="25"/>
  <c r="AB527" i="25" s="1"/>
  <c r="Q413" i="25"/>
  <c r="Q414" i="25"/>
  <c r="AJ640" i="25"/>
  <c r="AJ641" i="25" s="1"/>
  <c r="AJ994" i="25"/>
  <c r="K990" i="25"/>
  <c r="K991" i="25" s="1"/>
  <c r="L785" i="25"/>
  <c r="L786" i="25" s="1"/>
  <c r="J552" i="25"/>
  <c r="J547" i="25"/>
  <c r="J548" i="25" s="1"/>
  <c r="AC732" i="25"/>
  <c r="AC733" i="25" s="1"/>
  <c r="AK1040" i="25"/>
  <c r="AK729" i="25"/>
  <c r="E681" i="25"/>
  <c r="O751" i="25"/>
  <c r="O752" i="25" s="1"/>
  <c r="V552" i="25"/>
  <c r="V547" i="25"/>
  <c r="V548" i="25" s="1"/>
  <c r="D192" i="25"/>
  <c r="AE565" i="25"/>
  <c r="AE566" i="25" s="1"/>
  <c r="AH785" i="25"/>
  <c r="AH786" i="25"/>
  <c r="F751" i="25"/>
  <c r="F752" i="25" s="1"/>
  <c r="AH655" i="25"/>
  <c r="AH671" i="25"/>
  <c r="AH688" i="25" s="1"/>
  <c r="AH1018" i="25" s="1"/>
  <c r="Q1040" i="25"/>
  <c r="Q1041" i="25" s="1"/>
  <c r="Q1042" i="25" s="1"/>
  <c r="Q729" i="25"/>
  <c r="O994" i="25"/>
  <c r="O640" i="25"/>
  <c r="O641" i="25"/>
  <c r="E267" i="25"/>
  <c r="E268" i="25" s="1"/>
  <c r="AQ802" i="25"/>
  <c r="AQ803" i="25" s="1"/>
  <c r="Y819" i="25"/>
  <c r="Y820" i="25" s="1"/>
  <c r="D713" i="25"/>
  <c r="D714" i="25" s="1"/>
  <c r="D719" i="25"/>
  <c r="F1040" i="25"/>
  <c r="F729" i="25"/>
  <c r="Z943" i="25"/>
  <c r="Z430" i="25"/>
  <c r="Z431" i="25" s="1"/>
  <c r="J819" i="25"/>
  <c r="J820" i="25"/>
  <c r="U552" i="25"/>
  <c r="R1011" i="25"/>
  <c r="G960" i="25"/>
  <c r="G526" i="25"/>
  <c r="G527" i="25" s="1"/>
  <c r="AG469" i="25"/>
  <c r="AG470" i="25" s="1"/>
  <c r="J943" i="25"/>
  <c r="J430" i="25"/>
  <c r="J431" i="25"/>
  <c r="G565" i="25"/>
  <c r="G566" i="25" s="1"/>
  <c r="AM719" i="25"/>
  <c r="AM713" i="25"/>
  <c r="AM714" i="25" s="1"/>
  <c r="AN666" i="25"/>
  <c r="AN683" i="25" s="1"/>
  <c r="AN1013" i="25" s="1"/>
  <c r="AN650" i="25"/>
  <c r="AE960" i="25"/>
  <c r="AE526" i="25"/>
  <c r="AE527" i="25" s="1"/>
  <c r="AA650" i="25"/>
  <c r="AA666" i="25"/>
  <c r="AA683" i="25" s="1"/>
  <c r="AA1013" i="25" s="1"/>
  <c r="AD492" i="25"/>
  <c r="AD493" i="25" s="1"/>
  <c r="K960" i="25"/>
  <c r="K526" i="25"/>
  <c r="K527" i="25" s="1"/>
  <c r="O430" i="25"/>
  <c r="O431" i="25" s="1"/>
  <c r="O943" i="25"/>
  <c r="AF785" i="25"/>
  <c r="AF786" i="25" s="1"/>
  <c r="G255" i="25"/>
  <c r="H152" i="25"/>
  <c r="AN552" i="25"/>
  <c r="I1040" i="25"/>
  <c r="I1041" i="25" s="1"/>
  <c r="I729" i="25"/>
  <c r="P650" i="25"/>
  <c r="P666" i="25"/>
  <c r="P683" i="25" s="1"/>
  <c r="P1013" i="25" s="1"/>
  <c r="AE492" i="25"/>
  <c r="AE493" i="25" s="1"/>
  <c r="AN469" i="25"/>
  <c r="AN470" i="25" s="1"/>
  <c r="I159" i="25"/>
  <c r="H262" i="25"/>
  <c r="AL1040" i="25"/>
  <c r="AL729" i="25"/>
  <c r="AO943" i="25"/>
  <c r="AO430" i="25"/>
  <c r="AO431" i="25" s="1"/>
  <c r="AN990" i="25"/>
  <c r="AN991" i="25" s="1"/>
  <c r="AA671" i="25"/>
  <c r="AA688" i="25" s="1"/>
  <c r="AA1018" i="25" s="1"/>
  <c r="AA655" i="25"/>
  <c r="AG666" i="25"/>
  <c r="AG683" i="25" s="1"/>
  <c r="AG1013" i="25" s="1"/>
  <c r="AG650" i="25"/>
  <c r="AH492" i="25"/>
  <c r="AH493" i="25" s="1"/>
  <c r="AP960" i="25"/>
  <c r="AP526" i="25"/>
  <c r="AP527" i="25" s="1"/>
  <c r="V994" i="25"/>
  <c r="V640" i="25"/>
  <c r="V641" i="25" s="1"/>
  <c r="M565" i="25"/>
  <c r="M566" i="25" s="1"/>
  <c r="T973" i="25"/>
  <c r="T974" i="25" s="1"/>
  <c r="AD960" i="25"/>
  <c r="AD526" i="25"/>
  <c r="AD527" i="25" s="1"/>
  <c r="AL396" i="25"/>
  <c r="AL397" i="25"/>
  <c r="AA819" i="25"/>
  <c r="AA820" i="25" s="1"/>
  <c r="V785" i="25"/>
  <c r="V786" i="25"/>
  <c r="H186" i="25"/>
  <c r="H313" i="25" s="1"/>
  <c r="I108" i="25"/>
  <c r="M655" i="25"/>
  <c r="M671" i="25"/>
  <c r="M688" i="25" s="1"/>
  <c r="M1018" i="25" s="1"/>
  <c r="O681" i="25"/>
  <c r="AI492" i="25"/>
  <c r="AI493" i="25" s="1"/>
  <c r="D960" i="25"/>
  <c r="D526" i="25"/>
  <c r="D527" i="25"/>
  <c r="AL469" i="25"/>
  <c r="AL470" i="25" s="1"/>
  <c r="O413" i="25"/>
  <c r="O414" i="25" s="1"/>
  <c r="AA751" i="25"/>
  <c r="AA752" i="25"/>
  <c r="AJ802" i="25"/>
  <c r="AJ803" i="25" s="1"/>
  <c r="U768" i="25"/>
  <c r="U769" i="25" s="1"/>
  <c r="G1040" i="25"/>
  <c r="G729" i="25"/>
  <c r="AK492" i="25"/>
  <c r="AK493" i="25" s="1"/>
  <c r="E650" i="25"/>
  <c r="E666" i="25"/>
  <c r="E683" i="25" s="1"/>
  <c r="E1013" i="25" s="1"/>
  <c r="AG751" i="25"/>
  <c r="AG752" i="25"/>
  <c r="Y1040" i="25"/>
  <c r="Y729" i="25"/>
  <c r="AR719" i="25"/>
  <c r="AR713" i="25"/>
  <c r="AR714" i="25" s="1"/>
  <c r="AK681" i="25"/>
  <c r="AJ469" i="25"/>
  <c r="AJ470" i="25" s="1"/>
  <c r="F671" i="25"/>
  <c r="F688" i="25" s="1"/>
  <c r="F1018" i="25" s="1"/>
  <c r="F655" i="25"/>
  <c r="AB956" i="25"/>
  <c r="AB957" i="25"/>
  <c r="G1142" i="25"/>
  <c r="E1142" i="25"/>
  <c r="Y751" i="25"/>
  <c r="Y752" i="25"/>
  <c r="U751" i="25"/>
  <c r="U752" i="25" s="1"/>
  <c r="M469" i="25"/>
  <c r="M470" i="25" s="1"/>
  <c r="O960" i="25"/>
  <c r="O526" i="25"/>
  <c r="O527" i="25"/>
  <c r="AB994" i="25"/>
  <c r="AB640" i="25"/>
  <c r="AB641" i="25" s="1"/>
  <c r="AO819" i="25"/>
  <c r="AO820" i="25" s="1"/>
  <c r="G83" i="25"/>
  <c r="F234" i="25"/>
  <c r="F97" i="25"/>
  <c r="J1040" i="25"/>
  <c r="J729" i="25"/>
  <c r="T802" i="25"/>
  <c r="T803" i="25" s="1"/>
  <c r="I547" i="25"/>
  <c r="I548" i="25" s="1"/>
  <c r="I552" i="25"/>
  <c r="S732" i="25"/>
  <c r="S733" i="25" s="1"/>
  <c r="S994" i="25"/>
  <c r="S640" i="25"/>
  <c r="S641" i="25" s="1"/>
  <c r="G615" i="25"/>
  <c r="G601" i="25"/>
  <c r="G622" i="25"/>
  <c r="G610" i="25"/>
  <c r="G596" i="25"/>
  <c r="G621" i="25"/>
  <c r="G599" i="25"/>
  <c r="G593" i="25"/>
  <c r="G600" i="25"/>
  <c r="G619" i="25"/>
  <c r="G611" i="25"/>
  <c r="G616" i="25"/>
  <c r="G598" i="25"/>
  <c r="G603" i="25"/>
  <c r="G595" i="25"/>
  <c r="G591" i="25"/>
  <c r="G613" i="25"/>
  <c r="G602" i="25"/>
  <c r="G620" i="25"/>
  <c r="G597" i="25"/>
  <c r="G594" i="25"/>
  <c r="G592" i="25"/>
  <c r="G614" i="25"/>
  <c r="G612" i="25"/>
  <c r="G618" i="25"/>
  <c r="G617" i="25"/>
  <c r="Z396" i="25"/>
  <c r="Z397" i="25" s="1"/>
  <c r="Z768" i="25"/>
  <c r="Z769" i="25" s="1"/>
  <c r="AR469" i="25"/>
  <c r="AR470" i="25" s="1"/>
  <c r="AI802" i="25"/>
  <c r="AI803" i="25" s="1"/>
  <c r="AE469" i="25"/>
  <c r="AE470" i="25" s="1"/>
  <c r="J990" i="25"/>
  <c r="J991" i="25" s="1"/>
  <c r="J845" i="25"/>
  <c r="J846" i="25" s="1"/>
  <c r="G156" i="25"/>
  <c r="F259" i="25"/>
  <c r="L1040" i="25"/>
  <c r="L729" i="25"/>
  <c r="H681" i="25"/>
  <c r="AN430" i="25"/>
  <c r="AN431" i="25" s="1"/>
  <c r="AN943" i="25"/>
  <c r="AK990" i="25"/>
  <c r="AK991" i="25" s="1"/>
  <c r="I719" i="25"/>
  <c r="I713" i="25"/>
  <c r="I714" i="25" s="1"/>
  <c r="AG990" i="25"/>
  <c r="AG991" i="25" s="1"/>
  <c r="O565" i="25"/>
  <c r="O566" i="25" s="1"/>
  <c r="L960" i="25"/>
  <c r="L526" i="25"/>
  <c r="L527" i="25" s="1"/>
  <c r="AN960" i="25"/>
  <c r="AN526" i="25"/>
  <c r="AN527" i="25" s="1"/>
  <c r="Z469" i="25"/>
  <c r="Z470" i="25" s="1"/>
  <c r="S768" i="25"/>
  <c r="S769" i="25" s="1"/>
  <c r="Q785" i="25"/>
  <c r="Q786" i="25" s="1"/>
  <c r="M819" i="25"/>
  <c r="M820" i="25" s="1"/>
  <c r="P956" i="25"/>
  <c r="P957" i="25" s="1"/>
  <c r="F181" i="25"/>
  <c r="F308" i="25" s="1"/>
  <c r="G103" i="25"/>
  <c r="Z729" i="25"/>
  <c r="Z1040" i="25"/>
  <c r="AD729" i="25"/>
  <c r="AD1040" i="25"/>
  <c r="N650" i="25"/>
  <c r="N666" i="25"/>
  <c r="N683" i="25" s="1"/>
  <c r="N1013" i="25" s="1"/>
  <c r="AF492" i="25"/>
  <c r="AF493" i="25" s="1"/>
  <c r="AK819" i="25"/>
  <c r="AK820" i="25" s="1"/>
  <c r="T1011" i="25"/>
  <c r="G666" i="25"/>
  <c r="G683" i="25" s="1"/>
  <c r="G1013" i="25" s="1"/>
  <c r="G650" i="25"/>
  <c r="G1140" i="25"/>
  <c r="E1140" i="25"/>
  <c r="AJ492" i="25"/>
  <c r="AJ493" i="25" s="1"/>
  <c r="D618" i="25"/>
  <c r="D592" i="25"/>
  <c r="D613" i="25"/>
  <c r="D599" i="25"/>
  <c r="D620" i="25"/>
  <c r="D598" i="25"/>
  <c r="D622" i="25"/>
  <c r="D614" i="25"/>
  <c r="D596" i="25"/>
  <c r="D601" i="25"/>
  <c r="D593" i="25"/>
  <c r="D595" i="25"/>
  <c r="D612" i="25"/>
  <c r="D615" i="25"/>
  <c r="D621" i="25"/>
  <c r="D619" i="25"/>
  <c r="D617" i="25"/>
  <c r="D616" i="25"/>
  <c r="D600" i="25"/>
  <c r="D591" i="25"/>
  <c r="D603" i="25"/>
  <c r="D597" i="25"/>
  <c r="D602" i="25"/>
  <c r="D594" i="25"/>
  <c r="D611" i="25"/>
  <c r="D610" i="25"/>
  <c r="C642" i="25"/>
  <c r="C1139" i="25" s="1"/>
  <c r="AM751" i="25"/>
  <c r="AM752" i="25" s="1"/>
  <c r="AP719" i="25"/>
  <c r="AP713" i="25"/>
  <c r="AP714" i="25" s="1"/>
  <c r="AC396" i="25"/>
  <c r="AC397" i="25" s="1"/>
  <c r="Z616" i="25"/>
  <c r="Z602" i="25"/>
  <c r="Z611" i="25"/>
  <c r="Z597" i="25"/>
  <c r="Z610" i="25"/>
  <c r="Z617" i="25"/>
  <c r="Z595" i="25"/>
  <c r="Z598" i="25"/>
  <c r="Z613" i="25"/>
  <c r="Z603" i="25"/>
  <c r="Z618" i="25"/>
  <c r="Z592" i="25"/>
  <c r="Z619" i="25"/>
  <c r="Z615" i="25"/>
  <c r="Z612" i="25"/>
  <c r="Z599" i="25"/>
  <c r="Z593" i="25"/>
  <c r="Z601" i="25"/>
  <c r="Z620" i="25"/>
  <c r="Z591" i="25"/>
  <c r="Z621" i="25"/>
  <c r="Z614" i="25"/>
  <c r="Z596" i="25"/>
  <c r="Z594" i="25"/>
  <c r="Z622" i="25"/>
  <c r="Z600" i="25"/>
  <c r="G802" i="25"/>
  <c r="G803" i="25" s="1"/>
  <c r="AM990" i="25"/>
  <c r="AM991" i="25" s="1"/>
  <c r="AH819" i="25"/>
  <c r="AH820" i="25" s="1"/>
  <c r="J123" i="25"/>
  <c r="I202" i="25"/>
  <c r="I898" i="25" s="1"/>
  <c r="AJ1040" i="25"/>
  <c r="AJ729" i="25"/>
  <c r="AE681" i="25"/>
  <c r="Q469" i="25"/>
  <c r="Q470" i="25" s="1"/>
  <c r="AA469" i="25"/>
  <c r="AA470" i="25" s="1"/>
  <c r="N469" i="25"/>
  <c r="N470" i="25"/>
  <c r="H109" i="25"/>
  <c r="G187" i="25"/>
  <c r="G314" i="25" s="1"/>
  <c r="AM802" i="25"/>
  <c r="AM803" i="25" s="1"/>
  <c r="N990" i="25"/>
  <c r="N991" i="25" s="1"/>
  <c r="H719" i="25"/>
  <c r="H713" i="25"/>
  <c r="H714" i="25" s="1"/>
  <c r="Y1007" i="25"/>
  <c r="Y1008" i="25" s="1"/>
  <c r="AK650" i="25"/>
  <c r="AK666" i="25"/>
  <c r="AK683" i="25" s="1"/>
  <c r="AK1013" i="25" s="1"/>
  <c r="Y469" i="25"/>
  <c r="Y470" i="25" s="1"/>
  <c r="E396" i="25"/>
  <c r="E397" i="25"/>
  <c r="U396" i="25"/>
  <c r="U397" i="25" s="1"/>
  <c r="D819" i="25"/>
  <c r="D820" i="25" s="1"/>
  <c r="AE785" i="25"/>
  <c r="AE786" i="25" s="1"/>
  <c r="AH396" i="25"/>
  <c r="AH397" i="25" s="1"/>
  <c r="Z862" i="25"/>
  <c r="Z863" i="25" s="1"/>
  <c r="AB713" i="25"/>
  <c r="AB714" i="25" s="1"/>
  <c r="AB719" i="25"/>
  <c r="Q640" i="25"/>
  <c r="Q641" i="25" s="1"/>
  <c r="Q994" i="25"/>
  <c r="H785" i="25"/>
  <c r="H786" i="25" s="1"/>
  <c r="P552" i="25"/>
  <c r="P547" i="25"/>
  <c r="P548" i="25" s="1"/>
  <c r="E1136" i="25"/>
  <c r="G1136" i="25"/>
  <c r="V1040" i="25"/>
  <c r="V729" i="25"/>
  <c r="AO526" i="25"/>
  <c r="AO527" i="25" s="1"/>
  <c r="AO960" i="25"/>
  <c r="K413" i="25"/>
  <c r="K414" i="25" s="1"/>
  <c r="AH751" i="25"/>
  <c r="AH752" i="25" s="1"/>
  <c r="AP990" i="25"/>
  <c r="AP991" i="25"/>
  <c r="AH413" i="25"/>
  <c r="AH414" i="25" s="1"/>
  <c r="AJ943" i="25"/>
  <c r="AJ430" i="25"/>
  <c r="AJ431" i="25" s="1"/>
  <c r="AB802" i="25"/>
  <c r="AB803" i="25" s="1"/>
  <c r="AK785" i="25"/>
  <c r="AK786" i="25" s="1"/>
  <c r="AI768" i="25"/>
  <c r="AI769" i="25" s="1"/>
  <c r="X960" i="25"/>
  <c r="X526" i="25"/>
  <c r="X527" i="25"/>
  <c r="AB492" i="25"/>
  <c r="AB493" i="25" s="1"/>
  <c r="V751" i="25"/>
  <c r="V752" i="25" s="1"/>
  <c r="Z802" i="25"/>
  <c r="Z803" i="25" s="1"/>
  <c r="X650" i="25"/>
  <c r="X666" i="25"/>
  <c r="X683" i="25" s="1"/>
  <c r="X1013" i="25" s="1"/>
  <c r="P681" i="25"/>
  <c r="E671" i="25"/>
  <c r="E688" i="25" s="1"/>
  <c r="E1018" i="25" s="1"/>
  <c r="E655" i="25"/>
  <c r="T751" i="25"/>
  <c r="T752" i="25" s="1"/>
  <c r="AC1034" i="25"/>
  <c r="AC1035" i="25"/>
  <c r="AC1033" i="25"/>
  <c r="AE819" i="25"/>
  <c r="AE820" i="25" s="1"/>
  <c r="V413" i="25"/>
  <c r="V414" i="25" s="1"/>
  <c r="G161" i="25"/>
  <c r="F264" i="25"/>
  <c r="AL713" i="25"/>
  <c r="AL714" i="25" s="1"/>
  <c r="AL719" i="25"/>
  <c r="AC681" i="25"/>
  <c r="E469" i="25"/>
  <c r="E470" i="25"/>
  <c r="AG413" i="25"/>
  <c r="AG414" i="25" s="1"/>
  <c r="G785" i="25"/>
  <c r="G786" i="25" s="1"/>
  <c r="AR785" i="25"/>
  <c r="AR786" i="25" s="1"/>
  <c r="I802" i="25"/>
  <c r="I803" i="25" s="1"/>
  <c r="AD751" i="25"/>
  <c r="AD752" i="25" s="1"/>
  <c r="K681" i="25"/>
  <c r="AA960" i="25"/>
  <c r="AA526" i="25"/>
  <c r="AA527" i="25" s="1"/>
  <c r="D413" i="25"/>
  <c r="D414" i="25" s="1"/>
  <c r="AN819" i="25"/>
  <c r="AN820" i="25" s="1"/>
  <c r="Z819" i="25"/>
  <c r="Z820" i="25"/>
  <c r="AR973" i="25"/>
  <c r="AR974" i="25"/>
  <c r="N1040" i="25"/>
  <c r="N729" i="25"/>
  <c r="D648" i="25"/>
  <c r="D664" i="25"/>
  <c r="M396" i="25"/>
  <c r="M397" i="25" s="1"/>
  <c r="V671" i="25"/>
  <c r="V688" i="25" s="1"/>
  <c r="V1018" i="25" s="1"/>
  <c r="V655" i="25"/>
  <c r="AN1040" i="25"/>
  <c r="AN729" i="25"/>
  <c r="X1040" i="25"/>
  <c r="X1041" i="25" s="1"/>
  <c r="X1042" i="25" s="1"/>
  <c r="X729" i="25"/>
  <c r="AL751" i="25"/>
  <c r="AL752" i="25" s="1"/>
  <c r="S802" i="25"/>
  <c r="S803" i="25"/>
  <c r="Y719" i="25"/>
  <c r="Y713" i="25"/>
  <c r="Y714" i="25" s="1"/>
  <c r="V396" i="25"/>
  <c r="V397" i="25" s="1"/>
  <c r="AN994" i="25"/>
  <c r="AN640" i="25"/>
  <c r="AN641" i="25" s="1"/>
  <c r="R751" i="25"/>
  <c r="R752" i="25" s="1"/>
  <c r="AO751" i="25"/>
  <c r="AO752" i="25"/>
  <c r="AF768" i="25"/>
  <c r="AF769" i="25"/>
  <c r="AH552" i="25"/>
  <c r="P396" i="25"/>
  <c r="P397" i="25" s="1"/>
  <c r="R713" i="25"/>
  <c r="R714" i="25" s="1"/>
  <c r="R719" i="25"/>
  <c r="AL994" i="25"/>
  <c r="AL640" i="25"/>
  <c r="AL641" i="25" s="1"/>
  <c r="AA768" i="25"/>
  <c r="AA769" i="25" s="1"/>
  <c r="N956" i="25"/>
  <c r="N957" i="25"/>
  <c r="AA956" i="25"/>
  <c r="AA957" i="25"/>
  <c r="E492" i="25"/>
  <c r="E493" i="25"/>
  <c r="L819" i="25"/>
  <c r="L820" i="25" s="1"/>
  <c r="AL990" i="25"/>
  <c r="AL991" i="25" s="1"/>
  <c r="L655" i="25"/>
  <c r="L671" i="25"/>
  <c r="L688" i="25" s="1"/>
  <c r="L1018" i="25" s="1"/>
  <c r="AJ681" i="25"/>
  <c r="X469" i="25"/>
  <c r="X470" i="25" s="1"/>
  <c r="AO653" i="25"/>
  <c r="AO669" i="25"/>
  <c r="AO686" i="25" s="1"/>
  <c r="AO1016" i="25" s="1"/>
  <c r="D552" i="25"/>
  <c r="D547" i="25"/>
  <c r="D548" i="25" s="1"/>
  <c r="I666" i="25"/>
  <c r="I683" i="25" s="1"/>
  <c r="I1013" i="25" s="1"/>
  <c r="I650" i="25"/>
  <c r="AF1040" i="25"/>
  <c r="AF729" i="25"/>
  <c r="G396" i="25"/>
  <c r="G397" i="25" s="1"/>
  <c r="L751" i="25"/>
  <c r="L752" i="25" s="1"/>
  <c r="Q973" i="25"/>
  <c r="Q974" i="25"/>
  <c r="AH1040" i="25"/>
  <c r="AH729" i="25"/>
  <c r="U681" i="25"/>
  <c r="Z1033" i="25"/>
  <c r="Z1035" i="25"/>
  <c r="Z1034" i="25"/>
  <c r="W1040" i="25"/>
  <c r="W1041" i="25" s="1"/>
  <c r="W729" i="25"/>
  <c r="Q673" i="25"/>
  <c r="Q690" i="25" s="1"/>
  <c r="Q1020" i="25" s="1"/>
  <c r="Q657" i="25"/>
  <c r="Q675" i="25" s="1"/>
  <c r="Q692" i="25" s="1"/>
  <c r="Q1022" i="25" s="1"/>
  <c r="AN719" i="25"/>
  <c r="AN713" i="25"/>
  <c r="AN714" i="25" s="1"/>
  <c r="F565" i="25"/>
  <c r="F566" i="25" s="1"/>
  <c r="J492" i="25"/>
  <c r="J493" i="25" s="1"/>
  <c r="N413" i="25"/>
  <c r="N414" i="25"/>
  <c r="K768" i="25"/>
  <c r="K769" i="25" s="1"/>
  <c r="AQ719" i="25"/>
  <c r="AQ713" i="25"/>
  <c r="AQ714" i="25" s="1"/>
  <c r="AG492" i="25"/>
  <c r="AG493" i="25" s="1"/>
  <c r="Y802" i="25"/>
  <c r="Y803" i="25"/>
  <c r="X1007" i="25"/>
  <c r="X1008" i="25" s="1"/>
  <c r="I469" i="25"/>
  <c r="I470" i="25" s="1"/>
  <c r="D768" i="25"/>
  <c r="D769" i="25" s="1"/>
  <c r="S879" i="25"/>
  <c r="S880" i="25" s="1"/>
  <c r="M1040" i="25"/>
  <c r="M729" i="25"/>
  <c r="AI469" i="25"/>
  <c r="AI470" i="25"/>
  <c r="AN751" i="25"/>
  <c r="AN752" i="25" s="1"/>
  <c r="G128" i="25"/>
  <c r="F207" i="25"/>
  <c r="F903" i="25" s="1"/>
  <c r="AH652" i="25"/>
  <c r="AH668" i="25"/>
  <c r="AH685" i="25" s="1"/>
  <c r="AH1015" i="25" s="1"/>
  <c r="V719" i="25"/>
  <c r="V713" i="25"/>
  <c r="V714" i="25" s="1"/>
  <c r="Y960" i="25"/>
  <c r="Y526" i="25"/>
  <c r="Y527" i="25"/>
  <c r="F184" i="25"/>
  <c r="F311" i="25" s="1"/>
  <c r="G106" i="25"/>
  <c r="AL653" i="25"/>
  <c r="AL669" i="25"/>
  <c r="AL686" i="25" s="1"/>
  <c r="AL1016" i="25" s="1"/>
  <c r="E247" i="25"/>
  <c r="E248" i="25"/>
  <c r="J713" i="25"/>
  <c r="J714" i="25" s="1"/>
  <c r="J719" i="25"/>
  <c r="AF650" i="25"/>
  <c r="AF666" i="25"/>
  <c r="AF683" i="25" s="1"/>
  <c r="AF1013" i="25" s="1"/>
  <c r="AO492" i="25"/>
  <c r="AO493" i="25" s="1"/>
  <c r="AP943" i="25"/>
  <c r="AP430" i="25"/>
  <c r="AP431" i="25" s="1"/>
  <c r="AQ413" i="25"/>
  <c r="AQ414" i="25"/>
  <c r="G244" i="25"/>
  <c r="H93" i="25"/>
  <c r="H994" i="25"/>
  <c r="H640" i="25"/>
  <c r="H641" i="25" s="1"/>
  <c r="O819" i="25"/>
  <c r="O820" i="25" s="1"/>
  <c r="G819" i="25"/>
  <c r="G820" i="25" s="1"/>
  <c r="Z1007" i="25"/>
  <c r="Z1008" i="25" s="1"/>
  <c r="M960" i="25"/>
  <c r="M526" i="25"/>
  <c r="M527" i="25" s="1"/>
  <c r="G87" i="25"/>
  <c r="F238" i="25"/>
  <c r="AG943" i="25"/>
  <c r="AG430" i="25"/>
  <c r="AG431" i="25"/>
  <c r="AB655" i="25"/>
  <c r="AB671" i="25"/>
  <c r="AB688" i="25" s="1"/>
  <c r="AB1018" i="25" s="1"/>
  <c r="AI413" i="25"/>
  <c r="AI414" i="25" s="1"/>
  <c r="O768" i="25"/>
  <c r="O769" i="25"/>
  <c r="AR650" i="25"/>
  <c r="AR666" i="25"/>
  <c r="AR683" i="25" s="1"/>
  <c r="AR1013" i="25" s="1"/>
  <c r="AK640" i="25"/>
  <c r="AK641" i="25" s="1"/>
  <c r="AK994" i="25"/>
  <c r="S615" i="25"/>
  <c r="S601" i="25"/>
  <c r="S622" i="25"/>
  <c r="S610" i="25"/>
  <c r="S596" i="25"/>
  <c r="S613" i="25"/>
  <c r="S620" i="25"/>
  <c r="S614" i="25"/>
  <c r="S592" i="25"/>
  <c r="S617" i="25"/>
  <c r="S599" i="25"/>
  <c r="S591" i="25"/>
  <c r="S593" i="25"/>
  <c r="S602" i="25"/>
  <c r="S598" i="25"/>
  <c r="S611" i="25"/>
  <c r="S600" i="25"/>
  <c r="S612" i="25"/>
  <c r="S618" i="25"/>
  <c r="S616" i="25"/>
  <c r="S595" i="25"/>
  <c r="S594" i="25"/>
  <c r="S621" i="25"/>
  <c r="S603" i="25"/>
  <c r="S619" i="25"/>
  <c r="S597" i="25"/>
  <c r="U785" i="25"/>
  <c r="U786" i="25" s="1"/>
  <c r="J802" i="25"/>
  <c r="J803" i="25" s="1"/>
  <c r="AD802" i="25"/>
  <c r="AD803" i="25" s="1"/>
  <c r="AE713" i="25"/>
  <c r="AE714" i="25" s="1"/>
  <c r="AE719" i="25"/>
  <c r="F263" i="25"/>
  <c r="G160" i="25"/>
  <c r="S652" i="25"/>
  <c r="S668" i="25"/>
  <c r="S685" i="25" s="1"/>
  <c r="S1015" i="25" s="1"/>
  <c r="AC650" i="25"/>
  <c r="AC666" i="25"/>
  <c r="AC683" i="25" s="1"/>
  <c r="AC1013" i="25" s="1"/>
  <c r="W943" i="25"/>
  <c r="W430" i="25"/>
  <c r="W431" i="25"/>
  <c r="N681" i="25"/>
  <c r="K666" i="25"/>
  <c r="K683" i="25" s="1"/>
  <c r="K1013" i="25" s="1"/>
  <c r="K650" i="25"/>
  <c r="F1007" i="25"/>
  <c r="F1008" i="25" s="1"/>
  <c r="M413" i="25"/>
  <c r="M414" i="25" s="1"/>
  <c r="W994" i="25"/>
  <c r="W640" i="25"/>
  <c r="W641" i="25" s="1"/>
  <c r="AK768" i="25"/>
  <c r="AK769" i="25"/>
  <c r="N713" i="25"/>
  <c r="N719" i="25"/>
  <c r="N714" i="25"/>
  <c r="E973" i="25"/>
  <c r="E974" i="25" s="1"/>
  <c r="AL956" i="25"/>
  <c r="AL957" i="25" s="1"/>
  <c r="AE413" i="25"/>
  <c r="AE414" i="25" s="1"/>
  <c r="AR622" i="25"/>
  <c r="AR610" i="25"/>
  <c r="AR596" i="25"/>
  <c r="AR617" i="25"/>
  <c r="AR603" i="25"/>
  <c r="AR591" i="25"/>
  <c r="AR618" i="25"/>
  <c r="AR612" i="25"/>
  <c r="AR619" i="25"/>
  <c r="AR597" i="25"/>
  <c r="AR616" i="25"/>
  <c r="AR621" i="25"/>
  <c r="AR613" i="25"/>
  <c r="AR595" i="25"/>
  <c r="AR600" i="25"/>
  <c r="AR592" i="25"/>
  <c r="AR614" i="25"/>
  <c r="AR615" i="25"/>
  <c r="AR611" i="25"/>
  <c r="AR620" i="25"/>
  <c r="AR594" i="25"/>
  <c r="AR593" i="25"/>
  <c r="AR599" i="25"/>
  <c r="AR598" i="25"/>
  <c r="AR602" i="25"/>
  <c r="AR601" i="25"/>
  <c r="X565" i="25"/>
  <c r="X566" i="25" s="1"/>
  <c r="Q1011" i="25"/>
  <c r="AP1040" i="25"/>
  <c r="AP729" i="25"/>
  <c r="AO1040" i="25"/>
  <c r="AO729" i="25"/>
  <c r="AQ666" i="25"/>
  <c r="AQ683" i="25" s="1"/>
  <c r="AQ1013" i="25" s="1"/>
  <c r="AQ650" i="25"/>
  <c r="N492" i="25"/>
  <c r="N493" i="25" s="1"/>
  <c r="T396" i="25"/>
  <c r="T397" i="25" s="1"/>
  <c r="AE615" i="25"/>
  <c r="AE601" i="25"/>
  <c r="AE622" i="25"/>
  <c r="AE610" i="25"/>
  <c r="AE596" i="25"/>
  <c r="AE619" i="25"/>
  <c r="AE597" i="25"/>
  <c r="AE591" i="25"/>
  <c r="AE598" i="25"/>
  <c r="AE618" i="25"/>
  <c r="AE611" i="25"/>
  <c r="AE600" i="25"/>
  <c r="AE613" i="25"/>
  <c r="AE620" i="25"/>
  <c r="AE616" i="25"/>
  <c r="AE593" i="25"/>
  <c r="AE617" i="25"/>
  <c r="AE602" i="25"/>
  <c r="AE595" i="25"/>
  <c r="AE603" i="25"/>
  <c r="AE599" i="25"/>
  <c r="AE614" i="25"/>
  <c r="AE621" i="25"/>
  <c r="AE612" i="25"/>
  <c r="AE594" i="25"/>
  <c r="AE592" i="25"/>
  <c r="AJ547" i="25"/>
  <c r="AJ548" i="25" s="1"/>
  <c r="AJ552" i="25"/>
  <c r="T977" i="25"/>
  <c r="T582" i="25"/>
  <c r="T583" i="25" s="1"/>
  <c r="AK719" i="25"/>
  <c r="AK713" i="25"/>
  <c r="AK714" i="25" s="1"/>
  <c r="X655" i="25"/>
  <c r="X671" i="25"/>
  <c r="X688" i="25" s="1"/>
  <c r="X1018" i="25" s="1"/>
  <c r="V768" i="25"/>
  <c r="V769" i="25" s="1"/>
  <c r="O990" i="25"/>
  <c r="O991" i="25"/>
  <c r="AA719" i="25"/>
  <c r="AA713" i="25"/>
  <c r="AA714" i="25" s="1"/>
  <c r="AB396" i="25"/>
  <c r="AB397" i="25" s="1"/>
  <c r="AC819" i="25"/>
  <c r="AC820" i="25"/>
  <c r="AB1040" i="25"/>
  <c r="AB729" i="25"/>
  <c r="AE994" i="25"/>
  <c r="AE640" i="25"/>
  <c r="AE641" i="25"/>
  <c r="R1040" i="25"/>
  <c r="R1041" i="25" s="1"/>
  <c r="R729" i="25"/>
  <c r="S565" i="25"/>
  <c r="S566" i="25" s="1"/>
  <c r="L214" i="25"/>
  <c r="P640" i="25"/>
  <c r="P641" i="25" s="1"/>
  <c r="P994" i="25"/>
  <c r="AP751" i="25"/>
  <c r="AP752" i="25" s="1"/>
  <c r="U802" i="25"/>
  <c r="U803" i="25" s="1"/>
  <c r="U719" i="25"/>
  <c r="U713" i="25"/>
  <c r="U714" i="25" s="1"/>
  <c r="W681" i="25"/>
  <c r="U960" i="25"/>
  <c r="U526" i="25"/>
  <c r="U527" i="25" s="1"/>
  <c r="D994" i="25"/>
  <c r="D640" i="25"/>
  <c r="D641" i="25" s="1"/>
  <c r="K751" i="25"/>
  <c r="K752" i="25" s="1"/>
  <c r="M1007" i="25"/>
  <c r="M1008" i="25" s="1"/>
  <c r="AH1011" i="25"/>
  <c r="L413" i="25"/>
  <c r="L414" i="25" s="1"/>
  <c r="U819" i="25"/>
  <c r="U820" i="25" s="1"/>
  <c r="AO552" i="25"/>
  <c r="AO547" i="25"/>
  <c r="AO548" i="25" s="1"/>
  <c r="F256" i="25"/>
  <c r="G153" i="25"/>
  <c r="AP492" i="25"/>
  <c r="AP493" i="25" s="1"/>
  <c r="AE943" i="25"/>
  <c r="AE430" i="25"/>
  <c r="AE431" i="25" s="1"/>
  <c r="AQ819" i="25"/>
  <c r="AQ820" i="25" s="1"/>
  <c r="G1143" i="25"/>
  <c r="E1143" i="25"/>
  <c r="W492" i="25"/>
  <c r="W493" i="25" s="1"/>
  <c r="V943" i="25"/>
  <c r="V430" i="25"/>
  <c r="V431" i="25" s="1"/>
  <c r="H768" i="25"/>
  <c r="H769" i="25" s="1"/>
  <c r="S977" i="25"/>
  <c r="S582" i="25"/>
  <c r="S583" i="25" s="1"/>
  <c r="E547" i="25"/>
  <c r="E548" i="25" s="1"/>
  <c r="E552" i="25"/>
  <c r="AG1007" i="25"/>
  <c r="AG1008" i="25" s="1"/>
  <c r="AH713" i="25"/>
  <c r="AH714" i="25" s="1"/>
  <c r="AH719" i="25"/>
  <c r="E713" i="25"/>
  <c r="E714" i="25" s="1"/>
  <c r="E719" i="25"/>
  <c r="M492" i="25"/>
  <c r="M493" i="25" s="1"/>
  <c r="Z681" i="25"/>
  <c r="H413" i="25"/>
  <c r="H414" i="25" s="1"/>
  <c r="D802" i="25"/>
  <c r="D803" i="25" s="1"/>
  <c r="AP768" i="25"/>
  <c r="AP769" i="25" s="1"/>
  <c r="Y671" i="25"/>
  <c r="Y688" i="25" s="1"/>
  <c r="Y1018" i="25" s="1"/>
  <c r="Y655" i="25"/>
  <c r="K1007" i="25"/>
  <c r="K1008" i="25" s="1"/>
  <c r="Z713" i="25"/>
  <c r="Z719" i="25"/>
  <c r="Z714" i="25"/>
  <c r="H492" i="25"/>
  <c r="H493" i="25" s="1"/>
  <c r="I430" i="25"/>
  <c r="I431" i="25" s="1"/>
  <c r="I943" i="25"/>
  <c r="AB768" i="25"/>
  <c r="AB769" i="25" s="1"/>
  <c r="AP879" i="25"/>
  <c r="AP880" i="25" s="1"/>
  <c r="W719" i="25"/>
  <c r="W713" i="25"/>
  <c r="W714" i="25" s="1"/>
  <c r="G681" i="25"/>
  <c r="AM469" i="25"/>
  <c r="AM470" i="25" s="1"/>
  <c r="Z785" i="25"/>
  <c r="Z786" i="25"/>
  <c r="AB751" i="25"/>
  <c r="AB752" i="25" s="1"/>
  <c r="N819" i="25"/>
  <c r="N820" i="25" s="1"/>
  <c r="Q668" i="25"/>
  <c r="Q652" i="25"/>
  <c r="F681" i="25"/>
  <c r="Q396" i="25"/>
  <c r="Q397" i="25" s="1"/>
  <c r="AJ396" i="25"/>
  <c r="AJ397" i="25" s="1"/>
  <c r="AO994" i="25"/>
  <c r="AO640" i="25"/>
  <c r="AO641" i="25" s="1"/>
  <c r="AR802" i="25"/>
  <c r="AR803" i="25" s="1"/>
  <c r="G111" i="25"/>
  <c r="F189" i="25"/>
  <c r="F316" i="25" s="1"/>
  <c r="I107" i="25"/>
  <c r="H185" i="25"/>
  <c r="H312" i="25" s="1"/>
  <c r="H241" i="25"/>
  <c r="I90" i="25"/>
  <c r="AM666" i="25"/>
  <c r="AM683" i="25" s="1"/>
  <c r="AM1013" i="25" s="1"/>
  <c r="AM650" i="25"/>
  <c r="R990" i="25"/>
  <c r="R991" i="25"/>
  <c r="O802" i="25"/>
  <c r="O803" i="25" s="1"/>
  <c r="R785" i="25"/>
  <c r="R786" i="25"/>
  <c r="AF681" i="25"/>
  <c r="AI960" i="25"/>
  <c r="AI526" i="25"/>
  <c r="AI527" i="25" s="1"/>
  <c r="D396" i="25"/>
  <c r="D397" i="25" s="1"/>
  <c r="E994" i="25"/>
  <c r="E640" i="25"/>
  <c r="E641" i="25" s="1"/>
  <c r="AE582" i="25"/>
  <c r="AE583" i="25" s="1"/>
  <c r="AE977" i="25"/>
  <c r="AP1011" i="25"/>
  <c r="G1141" i="25"/>
  <c r="E1141" i="25"/>
  <c r="K943" i="25"/>
  <c r="K430" i="25"/>
  <c r="K431" i="25"/>
  <c r="AH994" i="25"/>
  <c r="AH640" i="25"/>
  <c r="AH641" i="25" s="1"/>
  <c r="K785" i="25"/>
  <c r="K786" i="25" s="1"/>
  <c r="V681" i="25"/>
  <c r="AQ492" i="25"/>
  <c r="AQ493" i="25" s="1"/>
  <c r="AB785" i="25"/>
  <c r="AB786" i="25"/>
  <c r="Q956" i="25"/>
  <c r="Q957" i="25" s="1"/>
  <c r="AR681" i="25"/>
  <c r="R819" i="25"/>
  <c r="R820" i="25"/>
  <c r="G236" i="25"/>
  <c r="H85" i="25"/>
  <c r="S671" i="25"/>
  <c r="S688" i="25" s="1"/>
  <c r="S1018" i="25" s="1"/>
  <c r="S655" i="25"/>
  <c r="X681" i="25"/>
  <c r="AP565" i="25"/>
  <c r="AP566" i="25" s="1"/>
  <c r="J994" i="25"/>
  <c r="J640" i="25"/>
  <c r="J641" i="25" s="1"/>
  <c r="AA1007" i="25"/>
  <c r="AA1008" i="25"/>
  <c r="I104" i="25"/>
  <c r="H182" i="25"/>
  <c r="H309" i="25" s="1"/>
  <c r="AB681" i="25"/>
  <c r="AQ526" i="25"/>
  <c r="AQ960" i="25"/>
  <c r="AQ527" i="25"/>
  <c r="P413" i="25"/>
  <c r="P414" i="25" s="1"/>
  <c r="U994" i="25"/>
  <c r="U640" i="25"/>
  <c r="U641" i="25" s="1"/>
  <c r="K619" i="25"/>
  <c r="K593" i="25"/>
  <c r="K614" i="25"/>
  <c r="K600" i="25"/>
  <c r="K601" i="25"/>
  <c r="K595" i="25"/>
  <c r="K610" i="25"/>
  <c r="K602" i="25"/>
  <c r="K621" i="25"/>
  <c r="K613" i="25"/>
  <c r="K603" i="25"/>
  <c r="K618" i="25"/>
  <c r="K592" i="25"/>
  <c r="K597" i="25"/>
  <c r="K616" i="25"/>
  <c r="K612" i="25"/>
  <c r="K611" i="25"/>
  <c r="K596" i="25"/>
  <c r="K598" i="25"/>
  <c r="K622" i="25"/>
  <c r="K617" i="25"/>
  <c r="K615" i="25"/>
  <c r="K599" i="25"/>
  <c r="K620" i="25"/>
  <c r="K594" i="25"/>
  <c r="K591" i="25"/>
  <c r="K719" i="25"/>
  <c r="K713" i="25"/>
  <c r="K714" i="25"/>
  <c r="AD719" i="25"/>
  <c r="AD713" i="25"/>
  <c r="AD714" i="25" s="1"/>
  <c r="J960" i="25"/>
  <c r="J526" i="25"/>
  <c r="J527" i="25" s="1"/>
  <c r="N768" i="25"/>
  <c r="N769" i="25" s="1"/>
  <c r="G768" i="25"/>
  <c r="G769" i="25" s="1"/>
  <c r="AQ785" i="25"/>
  <c r="AQ786" i="25" s="1"/>
  <c r="H235" i="25"/>
  <c r="I84" i="25"/>
  <c r="K492" i="25"/>
  <c r="K493" i="25" s="1"/>
  <c r="AA413" i="25"/>
  <c r="AA414" i="25" s="1"/>
  <c r="AQ681" i="25"/>
  <c r="AR751" i="25"/>
  <c r="AR752" i="25" s="1"/>
  <c r="AR768" i="25"/>
  <c r="AR769" i="25" s="1"/>
  <c r="F819" i="25"/>
  <c r="F820" i="25" s="1"/>
  <c r="AA565" i="25"/>
  <c r="AA566" i="25" s="1"/>
  <c r="G713" i="25"/>
  <c r="G714" i="25" s="1"/>
  <c r="G719" i="25"/>
  <c r="AK469" i="25"/>
  <c r="AK470" i="25" s="1"/>
  <c r="AN396" i="25"/>
  <c r="AN397" i="25"/>
  <c r="AE751" i="25"/>
  <c r="AE752" i="25" s="1"/>
  <c r="W802" i="25"/>
  <c r="W803" i="25" s="1"/>
  <c r="X751" i="25"/>
  <c r="X752" i="25" s="1"/>
  <c r="AR492" i="25"/>
  <c r="AR493" i="25"/>
  <c r="E892" i="25"/>
  <c r="E209" i="25"/>
  <c r="E210" i="25" s="1"/>
  <c r="AL862" i="25"/>
  <c r="AL863" i="25" s="1"/>
  <c r="AA990" i="25"/>
  <c r="AA991" i="25" s="1"/>
  <c r="AK960" i="25"/>
  <c r="AK526" i="25"/>
  <c r="AK527" i="25" s="1"/>
  <c r="T469" i="25"/>
  <c r="T470" i="25"/>
  <c r="AF943" i="25"/>
  <c r="AF430" i="25"/>
  <c r="AF431" i="25" s="1"/>
  <c r="AB819" i="25"/>
  <c r="AB820" i="25" s="1"/>
  <c r="AE1035" i="25"/>
  <c r="AE1033" i="25"/>
  <c r="AE1034" i="25"/>
  <c r="S751" i="25"/>
  <c r="S752" i="25" s="1"/>
  <c r="AQ879" i="25"/>
  <c r="AQ880" i="25" s="1"/>
  <c r="F261" i="25"/>
  <c r="G158" i="25"/>
  <c r="AG713" i="25"/>
  <c r="AG714" i="25" s="1"/>
  <c r="AG719" i="25"/>
  <c r="W650" i="25"/>
  <c r="W666" i="25"/>
  <c r="W683" i="25" s="1"/>
  <c r="W1013" i="25" s="1"/>
  <c r="AC655" i="25"/>
  <c r="AC671" i="25"/>
  <c r="AC688" i="25" s="1"/>
  <c r="AC1018" i="25" s="1"/>
  <c r="K802" i="25"/>
  <c r="K803" i="25" s="1"/>
  <c r="AG671" i="25"/>
  <c r="AG688" i="25" s="1"/>
  <c r="AG1018" i="25" s="1"/>
  <c r="AG655" i="25"/>
  <c r="P469" i="25"/>
  <c r="P470" i="25" s="1"/>
  <c r="AP669" i="25"/>
  <c r="AP686" i="25" s="1"/>
  <c r="AP1016" i="25" s="1"/>
  <c r="AP653" i="25"/>
  <c r="AF671" i="25"/>
  <c r="AF688" i="25" s="1"/>
  <c r="AF1018" i="25" s="1"/>
  <c r="AF655" i="25"/>
  <c r="J768" i="25"/>
  <c r="J769" i="25" s="1"/>
  <c r="X802" i="25"/>
  <c r="X803" i="25"/>
  <c r="AL666" i="25"/>
  <c r="AL683" i="25" s="1"/>
  <c r="AL1013" i="25" s="1"/>
  <c r="AL650" i="25"/>
  <c r="AP1007" i="25"/>
  <c r="AP1008" i="25" s="1"/>
  <c r="S430" i="25"/>
  <c r="S431" i="25" s="1"/>
  <c r="S943" i="25"/>
  <c r="AN618" i="25"/>
  <c r="AN592" i="25"/>
  <c r="AN613" i="25"/>
  <c r="AN599" i="25"/>
  <c r="AN616" i="25"/>
  <c r="AN610" i="25"/>
  <c r="AN617" i="25"/>
  <c r="AN595" i="25"/>
  <c r="AN622" i="25"/>
  <c r="AN614" i="25"/>
  <c r="AN619" i="25"/>
  <c r="AN611" i="25"/>
  <c r="AN601" i="25"/>
  <c r="AN593" i="25"/>
  <c r="AN598" i="25"/>
  <c r="AN602" i="25"/>
  <c r="AN615" i="25"/>
  <c r="AN600" i="25"/>
  <c r="AN612" i="25"/>
  <c r="AN620" i="25"/>
  <c r="AN591" i="25"/>
  <c r="AN621" i="25"/>
  <c r="AN603" i="25"/>
  <c r="AN596" i="25"/>
  <c r="AN594" i="25"/>
  <c r="AN597" i="25"/>
  <c r="N785" i="25"/>
  <c r="N786" i="25" s="1"/>
  <c r="AB650" i="25"/>
  <c r="AB666" i="25"/>
  <c r="AB683" i="25" s="1"/>
  <c r="AB1013" i="25" s="1"/>
  <c r="Q492" i="25"/>
  <c r="Q493" i="25" s="1"/>
  <c r="AB547" i="25"/>
  <c r="AB548" i="25" s="1"/>
  <c r="AB552" i="25"/>
  <c r="H162" i="25"/>
  <c r="G265" i="25"/>
  <c r="U666" i="25"/>
  <c r="U683" i="25" s="1"/>
  <c r="U1013" i="25" s="1"/>
  <c r="U650" i="25"/>
  <c r="J681" i="25"/>
  <c r="R620" i="25"/>
  <c r="R594" i="25"/>
  <c r="R615" i="25"/>
  <c r="R601" i="25"/>
  <c r="R598" i="25"/>
  <c r="R613" i="25"/>
  <c r="R612" i="25"/>
  <c r="R602" i="25"/>
  <c r="R617" i="25"/>
  <c r="R599" i="25"/>
  <c r="R591" i="25"/>
  <c r="R622" i="25"/>
  <c r="R614" i="25"/>
  <c r="R596" i="25"/>
  <c r="R597" i="25"/>
  <c r="R595" i="25"/>
  <c r="R621" i="25"/>
  <c r="R619" i="25"/>
  <c r="R592" i="25"/>
  <c r="R616" i="25"/>
  <c r="R593" i="25"/>
  <c r="R611" i="25"/>
  <c r="R610" i="25"/>
  <c r="R600" i="25"/>
  <c r="R603" i="25"/>
  <c r="R618" i="25"/>
  <c r="F206" i="25"/>
  <c r="F902" i="25" s="1"/>
  <c r="G127" i="25"/>
  <c r="L681" i="25"/>
  <c r="AL960" i="25"/>
  <c r="AL526" i="25"/>
  <c r="AL527" i="25"/>
  <c r="F785" i="25"/>
  <c r="F786" i="25" s="1"/>
  <c r="AR653" i="25"/>
  <c r="AR669" i="25"/>
  <c r="AR686" i="25" s="1"/>
  <c r="AR1016" i="25" s="1"/>
  <c r="G671" i="25"/>
  <c r="G688" i="25" s="1"/>
  <c r="G1018" i="25" s="1"/>
  <c r="G655" i="25"/>
  <c r="F526" i="25"/>
  <c r="F527" i="25"/>
  <c r="F960" i="25"/>
  <c r="AA492" i="25"/>
  <c r="AA493" i="25" s="1"/>
  <c r="AD640" i="25"/>
  <c r="AD641" i="25"/>
  <c r="AD994" i="25"/>
  <c r="W768" i="25"/>
  <c r="W769" i="25" s="1"/>
  <c r="D751" i="25"/>
  <c r="D752" i="25" s="1"/>
  <c r="AJ719" i="25"/>
  <c r="AJ713" i="25"/>
  <c r="AJ714" i="25" s="1"/>
  <c r="O1040" i="25"/>
  <c r="O729" i="25"/>
  <c r="S492" i="25"/>
  <c r="S493" i="25" s="1"/>
  <c r="F650" i="25"/>
  <c r="F666" i="25"/>
  <c r="F683" i="25" s="1"/>
  <c r="F1013" i="25" s="1"/>
  <c r="AI396" i="25"/>
  <c r="AI397" i="25" s="1"/>
  <c r="E768" i="25"/>
  <c r="E769" i="25" s="1"/>
  <c r="AC547" i="25"/>
  <c r="AC548" i="25" s="1"/>
  <c r="AC552" i="25"/>
  <c r="AF977" i="25"/>
  <c r="AF582" i="25"/>
  <c r="AF583" i="25" s="1"/>
  <c r="N862" i="25"/>
  <c r="N863" i="25" s="1"/>
  <c r="AR1040" i="25"/>
  <c r="AR729" i="25"/>
  <c r="AM681" i="25"/>
  <c r="D469" i="25"/>
  <c r="D470" i="25" s="1"/>
  <c r="AM960" i="25"/>
  <c r="AM526" i="25"/>
  <c r="AM527" i="25"/>
  <c r="AC994" i="25"/>
  <c r="AC640" i="25"/>
  <c r="AC641" i="25" s="1"/>
  <c r="F196" i="25"/>
  <c r="G117" i="25"/>
  <c r="F131" i="25"/>
  <c r="G977" i="25"/>
  <c r="G582" i="25"/>
  <c r="G583" i="25" s="1"/>
  <c r="AR943" i="25"/>
  <c r="AR430" i="25"/>
  <c r="AR431" i="25" s="1"/>
  <c r="AJ819" i="25"/>
  <c r="AJ820" i="25" s="1"/>
  <c r="Q768" i="25"/>
  <c r="Q769" i="25" s="1"/>
  <c r="AO785" i="25"/>
  <c r="AO786" i="25" s="1"/>
  <c r="S973" i="25"/>
  <c r="S974" i="25" s="1"/>
  <c r="H245" i="25"/>
  <c r="I94" i="25"/>
  <c r="M650" i="25"/>
  <c r="M666" i="25"/>
  <c r="M683" i="25" s="1"/>
  <c r="M1013" i="25" s="1"/>
  <c r="AI994" i="25"/>
  <c r="AI640" i="25"/>
  <c r="AI641" i="25" s="1"/>
  <c r="AO768" i="25"/>
  <c r="AO769" i="25" s="1"/>
  <c r="AP802" i="25"/>
  <c r="AP803" i="25" s="1"/>
  <c r="AE669" i="25"/>
  <c r="AE686" i="25" s="1"/>
  <c r="AE1016" i="25" s="1"/>
  <c r="AE653" i="25"/>
  <c r="D1040" i="25"/>
  <c r="D729" i="25"/>
  <c r="F713" i="25"/>
  <c r="F714" i="25" s="1"/>
  <c r="F719" i="25"/>
  <c r="AG1040" i="25"/>
  <c r="AG729" i="25"/>
  <c r="T430" i="25"/>
  <c r="T431" i="25" s="1"/>
  <c r="T943" i="25"/>
  <c r="AI619" i="25"/>
  <c r="AI593" i="25"/>
  <c r="AI614" i="25"/>
  <c r="AI600" i="25"/>
  <c r="AI621" i="25"/>
  <c r="AI599" i="25"/>
  <c r="AI620" i="25"/>
  <c r="AI612" i="25"/>
  <c r="AI617" i="25"/>
  <c r="AI591" i="25"/>
  <c r="AI598" i="25"/>
  <c r="AI601" i="25"/>
  <c r="AI597" i="25"/>
  <c r="AI596" i="25"/>
  <c r="AI594" i="25"/>
  <c r="AI592" i="25"/>
  <c r="AI611" i="25"/>
  <c r="AI616" i="25"/>
  <c r="AI610" i="25"/>
  <c r="AI613" i="25"/>
  <c r="AI595" i="25"/>
  <c r="AI615" i="25"/>
  <c r="AI603" i="25"/>
  <c r="AI622" i="25"/>
  <c r="AI618" i="25"/>
  <c r="AI602" i="25"/>
  <c r="W785" i="25"/>
  <c r="W786" i="25"/>
  <c r="F802" i="25"/>
  <c r="F803" i="25" s="1"/>
  <c r="F246" i="25"/>
  <c r="G95" i="25"/>
  <c r="AQ669" i="25"/>
  <c r="AQ686" i="25" s="1"/>
  <c r="AQ1016" i="25" s="1"/>
  <c r="AQ653" i="25"/>
  <c r="V666" i="25"/>
  <c r="V683" i="25" s="1"/>
  <c r="V1013" i="25" s="1"/>
  <c r="V650" i="25"/>
  <c r="R802" i="25"/>
  <c r="R803" i="25"/>
  <c r="AE802" i="25"/>
  <c r="AE803" i="25" s="1"/>
  <c r="F879" i="25"/>
  <c r="F880" i="25" s="1"/>
  <c r="I681" i="25"/>
  <c r="R469" i="25"/>
  <c r="R470" i="25" s="1"/>
  <c r="Y990" i="25"/>
  <c r="Y991" i="25" s="1"/>
  <c r="P655" i="25"/>
  <c r="P671" i="25"/>
  <c r="P688" i="25" s="1"/>
  <c r="P1018" i="25" s="1"/>
  <c r="AE879" i="25"/>
  <c r="AE880" i="25"/>
  <c r="Z666" i="25"/>
  <c r="Z683" i="25" s="1"/>
  <c r="Z1013" i="25" s="1"/>
  <c r="Z650" i="25"/>
  <c r="G943" i="25"/>
  <c r="G430" i="25"/>
  <c r="G431" i="25" s="1"/>
  <c r="I994" i="25"/>
  <c r="I640" i="25"/>
  <c r="I641" i="25" s="1"/>
  <c r="P751" i="25"/>
  <c r="P752" i="25" s="1"/>
  <c r="H802" i="25"/>
  <c r="H803" i="25" s="1"/>
  <c r="V802" i="25"/>
  <c r="V803" i="25" s="1"/>
  <c r="AH845" i="25"/>
  <c r="AH846" i="25" s="1"/>
  <c r="J666" i="25"/>
  <c r="J683" i="25" s="1"/>
  <c r="J1013" i="25" s="1"/>
  <c r="J650" i="25"/>
  <c r="AM413" i="25"/>
  <c r="AM414" i="25" s="1"/>
  <c r="AC768" i="25"/>
  <c r="AC769" i="25" s="1"/>
  <c r="AN768" i="25"/>
  <c r="AN769" i="25" s="1"/>
  <c r="Y785" i="25"/>
  <c r="Y786" i="25"/>
  <c r="AD785" i="25"/>
  <c r="AD786" i="25" s="1"/>
  <c r="AK669" i="25"/>
  <c r="AK686" i="25" s="1"/>
  <c r="AK1016" i="25" s="1"/>
  <c r="AK653" i="25"/>
  <c r="V492" i="25"/>
  <c r="V493" i="25"/>
  <c r="Z526" i="25"/>
  <c r="Z527" i="25" s="1"/>
  <c r="Z960" i="25"/>
  <c r="P768" i="25"/>
  <c r="P769" i="25" s="1"/>
  <c r="X768" i="25"/>
  <c r="X769" i="25"/>
  <c r="H819" i="25"/>
  <c r="H820" i="25" s="1"/>
  <c r="D785" i="25"/>
  <c r="D786" i="25" s="1"/>
  <c r="AL819" i="25"/>
  <c r="AL820" i="25" s="1"/>
  <c r="H582" i="25"/>
  <c r="H583" i="25" s="1"/>
  <c r="H977" i="25"/>
  <c r="N669" i="25"/>
  <c r="N686" i="25" s="1"/>
  <c r="N1016" i="25" s="1"/>
  <c r="N653" i="25"/>
  <c r="Q552" i="25"/>
  <c r="Y565" i="25"/>
  <c r="Y566" i="25" s="1"/>
  <c r="S469" i="25"/>
  <c r="S470" i="25"/>
  <c r="T994" i="25"/>
  <c r="T640" i="25"/>
  <c r="T641" i="25" s="1"/>
  <c r="AR819" i="25"/>
  <c r="AR820" i="25" s="1"/>
  <c r="N396" i="25"/>
  <c r="N397" i="25" s="1"/>
  <c r="Z653" i="25"/>
  <c r="Z669" i="25"/>
  <c r="Z686" i="25" s="1"/>
  <c r="Z1016" i="25" s="1"/>
  <c r="D671" i="25"/>
  <c r="D688" i="25" s="1"/>
  <c r="D1018" i="25" s="1"/>
  <c r="D655" i="25"/>
  <c r="AM956" i="25"/>
  <c r="AM957" i="25"/>
  <c r="AA1040" i="25"/>
  <c r="AA729" i="25"/>
  <c r="P492" i="25"/>
  <c r="P493" i="25" s="1"/>
  <c r="P1041" i="25" l="1"/>
  <c r="V623" i="25"/>
  <c r="V624" i="25" s="1"/>
  <c r="AD547" i="25"/>
  <c r="AD548" i="25" s="1"/>
  <c r="V604" i="25"/>
  <c r="V605" i="25" s="1"/>
  <c r="O623" i="25"/>
  <c r="AN1041" i="25"/>
  <c r="AN1042" i="25" s="1"/>
  <c r="L623" i="25"/>
  <c r="L624" i="25" s="1"/>
  <c r="AR552" i="25"/>
  <c r="AR565" i="25" s="1"/>
  <c r="AR566" i="25" s="1"/>
  <c r="AF547" i="25"/>
  <c r="AF548" i="25" s="1"/>
  <c r="AH547" i="25"/>
  <c r="AH548" i="25" s="1"/>
  <c r="AQ547" i="25"/>
  <c r="AQ548" i="25" s="1"/>
  <c r="U547" i="25"/>
  <c r="U548" i="25" s="1"/>
  <c r="O604" i="25"/>
  <c r="O605" i="25" s="1"/>
  <c r="N623" i="25"/>
  <c r="N624" i="25" s="1"/>
  <c r="AM623" i="25"/>
  <c r="AM624" i="25" s="1"/>
  <c r="AF604" i="25"/>
  <c r="J623" i="25"/>
  <c r="J624" i="25" s="1"/>
  <c r="AJ1041" i="25"/>
  <c r="AJ1042" i="25" s="1"/>
  <c r="AC604" i="25"/>
  <c r="AC605" i="25" s="1"/>
  <c r="AL623" i="25"/>
  <c r="AL624" i="25" s="1"/>
  <c r="AL604" i="25"/>
  <c r="AL605" i="25" s="1"/>
  <c r="O624" i="25"/>
  <c r="AP604" i="25"/>
  <c r="AP605" i="25" s="1"/>
  <c r="AQ623" i="25"/>
  <c r="AQ624" i="25" s="1"/>
  <c r="AA604" i="25"/>
  <c r="AA605" i="25" s="1"/>
  <c r="AN547" i="25"/>
  <c r="AN548" i="25" s="1"/>
  <c r="H1041" i="25"/>
  <c r="H1042" i="25" s="1"/>
  <c r="AD1041" i="25"/>
  <c r="AD1042" i="25" s="1"/>
  <c r="W604" i="25"/>
  <c r="W605" i="25" s="1"/>
  <c r="AI1041" i="25"/>
  <c r="AI1042" i="25" s="1"/>
  <c r="AF1041" i="25"/>
  <c r="AF1042" i="25" s="1"/>
  <c r="AF623" i="25"/>
  <c r="AF624" i="25" s="1"/>
  <c r="N1041" i="25"/>
  <c r="N1042" i="25" s="1"/>
  <c r="F604" i="25"/>
  <c r="F605" i="25" s="1"/>
  <c r="T732" i="25"/>
  <c r="T733" i="25" s="1"/>
  <c r="AQ604" i="25"/>
  <c r="AQ605" i="25" s="1"/>
  <c r="E990" i="25"/>
  <c r="E991" i="25" s="1"/>
  <c r="AD604" i="25"/>
  <c r="AD605" i="25" s="1"/>
  <c r="AG1041" i="25"/>
  <c r="AG1042" i="25" s="1"/>
  <c r="AO623" i="25"/>
  <c r="AO1041" i="25"/>
  <c r="AO1042" i="25" s="1"/>
  <c r="AP623" i="25"/>
  <c r="AP624" i="25" s="1"/>
  <c r="H623" i="25"/>
  <c r="H624" i="25" s="1"/>
  <c r="AD623" i="25"/>
  <c r="AD624" i="25" s="1"/>
  <c r="AH623" i="25"/>
  <c r="AH624" i="25" s="1"/>
  <c r="AM1041" i="25"/>
  <c r="AM1042" i="25" s="1"/>
  <c r="P1042" i="25"/>
  <c r="F623" i="25"/>
  <c r="F624" i="25" s="1"/>
  <c r="H604" i="25"/>
  <c r="H605" i="25" s="1"/>
  <c r="AH604" i="25"/>
  <c r="AH605" i="25" s="1"/>
  <c r="T623" i="25"/>
  <c r="AP1041" i="25"/>
  <c r="N604" i="25"/>
  <c r="N605" i="25" s="1"/>
  <c r="AB623" i="25"/>
  <c r="AB624" i="25" s="1"/>
  <c r="AB1041" i="25"/>
  <c r="AB1042" i="25" s="1"/>
  <c r="AF605" i="25"/>
  <c r="L1041" i="25"/>
  <c r="L1042" i="25" s="1"/>
  <c r="M1041" i="25"/>
  <c r="M1042" i="25" s="1"/>
  <c r="AC623" i="25"/>
  <c r="AC624" i="25" s="1"/>
  <c r="M623" i="25"/>
  <c r="M624" i="25" s="1"/>
  <c r="V1041" i="25"/>
  <c r="V1042" i="25" s="1"/>
  <c r="AO604" i="25"/>
  <c r="AO605" i="25" s="1"/>
  <c r="AM655" i="25"/>
  <c r="AM671" i="25"/>
  <c r="AM688" i="25" s="1"/>
  <c r="AM1018" i="25" s="1"/>
  <c r="AJ604" i="25"/>
  <c r="AJ605" i="25" s="1"/>
  <c r="X623" i="25"/>
  <c r="X624" i="25" s="1"/>
  <c r="P604" i="25"/>
  <c r="P605" i="25" s="1"/>
  <c r="AK623" i="25"/>
  <c r="R668" i="25"/>
  <c r="R685" i="25" s="1"/>
  <c r="T624" i="25"/>
  <c r="K1041" i="25"/>
  <c r="K1042" i="25" s="1"/>
  <c r="P623" i="25"/>
  <c r="P624" i="25" s="1"/>
  <c r="AI655" i="25"/>
  <c r="AI671" i="25"/>
  <c r="AI688" i="25" s="1"/>
  <c r="AI1018" i="25" s="1"/>
  <c r="Q547" i="25"/>
  <c r="Q548" i="25" s="1"/>
  <c r="O1041" i="25"/>
  <c r="O1042" i="25" s="1"/>
  <c r="AO624" i="25"/>
  <c r="AL566" i="25"/>
  <c r="AH1041" i="25"/>
  <c r="AH1042" i="25" s="1"/>
  <c r="W655" i="25"/>
  <c r="W671" i="25"/>
  <c r="W688" i="25" s="1"/>
  <c r="W1018" i="25" s="1"/>
  <c r="AF974" i="25"/>
  <c r="AI547" i="25"/>
  <c r="AI548" i="25" s="1"/>
  <c r="E1138" i="25"/>
  <c r="J604" i="25"/>
  <c r="J605" i="25" s="1"/>
  <c r="AJ623" i="25"/>
  <c r="AJ624" i="25" s="1"/>
  <c r="AB604" i="25"/>
  <c r="AB605" i="25" s="1"/>
  <c r="T604" i="25"/>
  <c r="AL1041" i="25"/>
  <c r="AL1042" i="25" s="1"/>
  <c r="AK604" i="25"/>
  <c r="AK605" i="25" s="1"/>
  <c r="M957" i="25"/>
  <c r="U655" i="25"/>
  <c r="U671" i="25"/>
  <c r="U688" i="25" s="1"/>
  <c r="U1018" i="25" s="1"/>
  <c r="AM605" i="25"/>
  <c r="T605" i="25"/>
  <c r="L552" i="25"/>
  <c r="L547" i="25"/>
  <c r="L548" i="25" s="1"/>
  <c r="G240" i="25"/>
  <c r="H89" i="25"/>
  <c r="G208" i="25"/>
  <c r="G904" i="25" s="1"/>
  <c r="H129" i="25"/>
  <c r="J126" i="25"/>
  <c r="I205" i="25"/>
  <c r="I901" i="25" s="1"/>
  <c r="G204" i="25"/>
  <c r="G900" i="25" s="1"/>
  <c r="H237" i="25"/>
  <c r="I86" i="25"/>
  <c r="K655" i="25"/>
  <c r="K671" i="25"/>
  <c r="K688" i="25" s="1"/>
  <c r="K1018" i="25" s="1"/>
  <c r="AO990" i="25"/>
  <c r="AO991" i="25"/>
  <c r="AA623" i="25"/>
  <c r="AA624" i="25" s="1"/>
  <c r="AM604" i="25"/>
  <c r="X604" i="25"/>
  <c r="X605" i="25" s="1"/>
  <c r="AG547" i="25"/>
  <c r="AG548" i="25" s="1"/>
  <c r="N552" i="25"/>
  <c r="N547" i="25"/>
  <c r="N548" i="25"/>
  <c r="Y1041" i="25"/>
  <c r="Y1042" i="25" s="1"/>
  <c r="G257" i="25"/>
  <c r="H154" i="25"/>
  <c r="T566" i="25"/>
  <c r="G239" i="25"/>
  <c r="H88" i="25"/>
  <c r="J1041" i="25"/>
  <c r="J1042" i="25" s="1"/>
  <c r="R671" i="25"/>
  <c r="R688" i="25" s="1"/>
  <c r="R1018" i="25" s="1"/>
  <c r="R655" i="25"/>
  <c r="AJ655" i="25"/>
  <c r="AJ671" i="25"/>
  <c r="AJ688" i="25" s="1"/>
  <c r="AJ1018" i="25" s="1"/>
  <c r="O673" i="25"/>
  <c r="O690" i="25" s="1"/>
  <c r="O1020" i="25" s="1"/>
  <c r="O657" i="25"/>
  <c r="O675" i="25" s="1"/>
  <c r="O692" i="25" s="1"/>
  <c r="O1022" i="25" s="1"/>
  <c r="AR1041" i="25"/>
  <c r="AR1042" i="25" s="1"/>
  <c r="H119" i="25"/>
  <c r="G198" i="25"/>
  <c r="G894" i="25" s="1"/>
  <c r="M604" i="25"/>
  <c r="M605" i="25" s="1"/>
  <c r="AK1041" i="25"/>
  <c r="AK1042" i="25" s="1"/>
  <c r="G243" i="25"/>
  <c r="H92" i="25"/>
  <c r="N973" i="25"/>
  <c r="N974" i="25" s="1"/>
  <c r="AK624" i="25"/>
  <c r="G197" i="25"/>
  <c r="G893" i="25" s="1"/>
  <c r="H118" i="25"/>
  <c r="G183" i="25"/>
  <c r="G310" i="25" s="1"/>
  <c r="H105" i="25"/>
  <c r="J657" i="25"/>
  <c r="J675" i="25" s="1"/>
  <c r="J692" i="25" s="1"/>
  <c r="J1022" i="25" s="1"/>
  <c r="J673" i="25"/>
  <c r="J690" i="25" s="1"/>
  <c r="J1020" i="25" s="1"/>
  <c r="AM1008" i="25"/>
  <c r="R956" i="25"/>
  <c r="R957" i="25" s="1"/>
  <c r="AR604" i="25"/>
  <c r="AR605" i="25" s="1"/>
  <c r="D623" i="25"/>
  <c r="D624" i="25" s="1"/>
  <c r="P973" i="25"/>
  <c r="P974" i="25" s="1"/>
  <c r="T1007" i="25"/>
  <c r="T1008" i="25" s="1"/>
  <c r="H990" i="25"/>
  <c r="H991" i="25" s="1"/>
  <c r="AA1041" i="25"/>
  <c r="AA1042" i="25" s="1"/>
  <c r="H95" i="25"/>
  <c r="G246" i="25"/>
  <c r="H265" i="25"/>
  <c r="I162" i="25"/>
  <c r="I235" i="25"/>
  <c r="J84" i="25"/>
  <c r="U1007" i="25"/>
  <c r="U1008" i="25" s="1"/>
  <c r="X1011" i="25"/>
  <c r="J90" i="25"/>
  <c r="I241" i="25"/>
  <c r="Q685" i="25"/>
  <c r="G256" i="25"/>
  <c r="H153" i="25"/>
  <c r="W1011" i="25"/>
  <c r="AE1007" i="25"/>
  <c r="AE1008" i="25" s="1"/>
  <c r="AA732" i="25"/>
  <c r="AA733" i="25" s="1"/>
  <c r="N732" i="25"/>
  <c r="N733" i="25" s="1"/>
  <c r="AC668" i="25"/>
  <c r="AC685" i="25" s="1"/>
  <c r="AC1015" i="25" s="1"/>
  <c r="AC652" i="25"/>
  <c r="H128" i="25"/>
  <c r="G207" i="25"/>
  <c r="G903" i="25" s="1"/>
  <c r="K1011" i="25"/>
  <c r="F673" i="25"/>
  <c r="F690" i="25" s="1"/>
  <c r="F1020" i="25" s="1"/>
  <c r="F657" i="25"/>
  <c r="F675" i="25" s="1"/>
  <c r="F692" i="25" s="1"/>
  <c r="F1022" i="25" s="1"/>
  <c r="AE973" i="25"/>
  <c r="AE974" i="25" s="1"/>
  <c r="J956" i="25"/>
  <c r="J957" i="25" s="1"/>
  <c r="AO1011" i="25"/>
  <c r="X732" i="25"/>
  <c r="X733" i="25" s="1"/>
  <c r="T670" i="25"/>
  <c r="T654" i="25"/>
  <c r="I1042" i="25"/>
  <c r="Z973" i="25"/>
  <c r="Z974" i="25" s="1"/>
  <c r="G956" i="25"/>
  <c r="G957" i="25" s="1"/>
  <c r="AI623" i="25"/>
  <c r="AI624" i="25" s="1"/>
  <c r="AR956" i="25"/>
  <c r="AR957" i="25" s="1"/>
  <c r="L1011" i="25"/>
  <c r="G261" i="25"/>
  <c r="H158" i="25"/>
  <c r="J973" i="25"/>
  <c r="J974" i="25" s="1"/>
  <c r="S657" i="25"/>
  <c r="S675" i="25" s="1"/>
  <c r="S692" i="25" s="1"/>
  <c r="S1022" i="25" s="1"/>
  <c r="S673" i="25"/>
  <c r="S690" i="25" s="1"/>
  <c r="S1020" i="25" s="1"/>
  <c r="AH1007" i="25"/>
  <c r="AH1008" i="25" s="1"/>
  <c r="AE990" i="25"/>
  <c r="AE991" i="25" s="1"/>
  <c r="AF1011" i="25"/>
  <c r="AO1007" i="25"/>
  <c r="AO1008" i="25" s="1"/>
  <c r="AH732" i="25"/>
  <c r="AH733" i="25" s="1"/>
  <c r="P1007" i="25"/>
  <c r="P1008" i="25" s="1"/>
  <c r="K668" i="25"/>
  <c r="K652" i="25"/>
  <c r="AR668" i="25"/>
  <c r="AR652" i="25"/>
  <c r="AO671" i="25"/>
  <c r="AO688" i="25" s="1"/>
  <c r="AO1018" i="25" s="1"/>
  <c r="AO655" i="25"/>
  <c r="AL1007" i="25"/>
  <c r="AL1008" i="25" s="1"/>
  <c r="D681" i="25"/>
  <c r="X668" i="25"/>
  <c r="X652" i="25"/>
  <c r="AE1011" i="25"/>
  <c r="O973" i="25"/>
  <c r="O974" i="25" s="1"/>
  <c r="D973" i="25"/>
  <c r="D974" i="25" s="1"/>
  <c r="AG668" i="25"/>
  <c r="AG652" i="25"/>
  <c r="AN668" i="25"/>
  <c r="AN652" i="25"/>
  <c r="AF1007" i="25"/>
  <c r="AF1008" i="25" s="1"/>
  <c r="G258" i="25"/>
  <c r="H155" i="25"/>
  <c r="AQ990" i="25"/>
  <c r="AQ991" i="25" s="1"/>
  <c r="G199" i="25"/>
  <c r="G895" i="25" s="1"/>
  <c r="H120" i="25"/>
  <c r="Y668" i="25"/>
  <c r="Y652" i="25"/>
  <c r="D657" i="25"/>
  <c r="D675" i="25" s="1"/>
  <c r="D692" i="25" s="1"/>
  <c r="D1022" i="25" s="1"/>
  <c r="D673" i="25"/>
  <c r="D690" i="25" s="1"/>
  <c r="D1020" i="25" s="1"/>
  <c r="F652" i="25"/>
  <c r="F668" i="25"/>
  <c r="G673" i="25"/>
  <c r="G690" i="25" s="1"/>
  <c r="G1020" i="25" s="1"/>
  <c r="G657" i="25"/>
  <c r="G675" i="25" s="1"/>
  <c r="G692" i="25" s="1"/>
  <c r="G1022" i="25" s="1"/>
  <c r="H127" i="25"/>
  <c r="G206" i="25"/>
  <c r="G902" i="25" s="1"/>
  <c r="AB565" i="25"/>
  <c r="AB566" i="25" s="1"/>
  <c r="AG657" i="25"/>
  <c r="AG675" i="25" s="1"/>
  <c r="AG692" i="25" s="1"/>
  <c r="AG1022" i="25" s="1"/>
  <c r="AG673" i="25"/>
  <c r="AG690" i="25" s="1"/>
  <c r="AG1020" i="25" s="1"/>
  <c r="AQ1011" i="25"/>
  <c r="W732" i="25"/>
  <c r="W733" i="25" s="1"/>
  <c r="U732" i="25"/>
  <c r="U733" i="25" s="1"/>
  <c r="AG956" i="25"/>
  <c r="AG957" i="25" s="1"/>
  <c r="AF652" i="25"/>
  <c r="AF668" i="25"/>
  <c r="AI565" i="25"/>
  <c r="AI566" i="25" s="1"/>
  <c r="R732" i="25"/>
  <c r="R733" i="25" s="1"/>
  <c r="AN1007" i="25"/>
  <c r="AN1008" i="25" s="1"/>
  <c r="D650" i="25"/>
  <c r="D666" i="25"/>
  <c r="D683" i="25" s="1"/>
  <c r="D1013" i="25" s="1"/>
  <c r="AC1041" i="25"/>
  <c r="AC1042" i="25" s="1"/>
  <c r="X973" i="25"/>
  <c r="X974" i="25"/>
  <c r="AO973" i="25"/>
  <c r="AO974" i="25" s="1"/>
  <c r="AN973" i="25"/>
  <c r="AN974" i="25" s="1"/>
  <c r="H1011" i="25"/>
  <c r="G604" i="25"/>
  <c r="G605" i="25" s="1"/>
  <c r="G623" i="25"/>
  <c r="G624" i="25" s="1"/>
  <c r="E623" i="25"/>
  <c r="E624" i="25" s="1"/>
  <c r="Q623" i="25"/>
  <c r="Q624" i="25"/>
  <c r="M732" i="25"/>
  <c r="M733" i="25" s="1"/>
  <c r="I122" i="25"/>
  <c r="H201" i="25"/>
  <c r="H897" i="25" s="1"/>
  <c r="AF732" i="25"/>
  <c r="AF733" i="25" s="1"/>
  <c r="D1041" i="25"/>
  <c r="D1042" i="25" s="1"/>
  <c r="AL973" i="25"/>
  <c r="AL974" i="25" s="1"/>
  <c r="AJ973" i="25"/>
  <c r="AJ974" i="25" s="1"/>
  <c r="I604" i="25"/>
  <c r="I605" i="25" s="1"/>
  <c r="I245" i="25"/>
  <c r="J94" i="25"/>
  <c r="G196" i="25"/>
  <c r="G131" i="25"/>
  <c r="H117" i="25"/>
  <c r="AM1011" i="25"/>
  <c r="V1011" i="25"/>
  <c r="K956" i="25"/>
  <c r="K957" i="25"/>
  <c r="E1007" i="25"/>
  <c r="E1008" i="25" s="1"/>
  <c r="I185" i="25"/>
  <c r="I312" i="25" s="1"/>
  <c r="J107" i="25"/>
  <c r="F1011" i="25"/>
  <c r="E565" i="25"/>
  <c r="E566" i="25"/>
  <c r="V956" i="25"/>
  <c r="V957" i="25" s="1"/>
  <c r="D1007" i="25"/>
  <c r="D1008" i="25" s="1"/>
  <c r="R1042" i="25"/>
  <c r="T990" i="25"/>
  <c r="T991" i="25"/>
  <c r="S670" i="25"/>
  <c r="S654" i="25"/>
  <c r="I125" i="25"/>
  <c r="H204" i="25"/>
  <c r="H900" i="25" s="1"/>
  <c r="AJ1011" i="25"/>
  <c r="AL732" i="25"/>
  <c r="AL733" i="25"/>
  <c r="Z604" i="25"/>
  <c r="Z605" i="25" s="1"/>
  <c r="V1007" i="25"/>
  <c r="V1008" i="25" s="1"/>
  <c r="H668" i="25"/>
  <c r="H652" i="25"/>
  <c r="U1041" i="25"/>
  <c r="U1042" i="25" s="1"/>
  <c r="R973" i="25"/>
  <c r="R974" i="25" s="1"/>
  <c r="E192" i="25"/>
  <c r="G242" i="25"/>
  <c r="H91" i="25"/>
  <c r="H188" i="25"/>
  <c r="H315" i="25" s="1"/>
  <c r="I110" i="25"/>
  <c r="AG623" i="25"/>
  <c r="AG624" i="25" s="1"/>
  <c r="AP654" i="25"/>
  <c r="AP670" i="25"/>
  <c r="AP687" i="25" s="1"/>
  <c r="AP1017" i="25" s="1"/>
  <c r="P657" i="25"/>
  <c r="P675" i="25" s="1"/>
  <c r="P692" i="25" s="1"/>
  <c r="P1022" i="25" s="1"/>
  <c r="P673" i="25"/>
  <c r="P690" i="25" s="1"/>
  <c r="P1020" i="25" s="1"/>
  <c r="AJ732" i="25"/>
  <c r="AJ733" i="25" s="1"/>
  <c r="AP655" i="25"/>
  <c r="AP671" i="25"/>
  <c r="AP688" i="25" s="1"/>
  <c r="AP1018" i="25" s="1"/>
  <c r="AE1041" i="25"/>
  <c r="AE1042" i="25" s="1"/>
  <c r="K604" i="25"/>
  <c r="K605" i="25" s="1"/>
  <c r="AB1011" i="25"/>
  <c r="G189" i="25"/>
  <c r="G316" i="25" s="1"/>
  <c r="H111" i="25"/>
  <c r="X657" i="25"/>
  <c r="X675" i="25" s="1"/>
  <c r="X692" i="25" s="1"/>
  <c r="X1022" i="25" s="1"/>
  <c r="X673" i="25"/>
  <c r="X690" i="25" s="1"/>
  <c r="X1020" i="25" s="1"/>
  <c r="AE623" i="25"/>
  <c r="AE624" i="25" s="1"/>
  <c r="W1007" i="25"/>
  <c r="W1008" i="25" s="1"/>
  <c r="V732" i="25"/>
  <c r="V733" i="25"/>
  <c r="AN732" i="25"/>
  <c r="AN733" i="25"/>
  <c r="L673" i="25"/>
  <c r="L690" i="25" s="1"/>
  <c r="L1020" i="25" s="1"/>
  <c r="L657" i="25"/>
  <c r="L675" i="25" s="1"/>
  <c r="L692" i="25" s="1"/>
  <c r="L1022" i="25" s="1"/>
  <c r="Y732" i="25"/>
  <c r="Y733" i="25"/>
  <c r="V673" i="25"/>
  <c r="V690" i="25" s="1"/>
  <c r="V1020" i="25" s="1"/>
  <c r="V657" i="25"/>
  <c r="V675" i="25" s="1"/>
  <c r="V692" i="25" s="1"/>
  <c r="V1022" i="25" s="1"/>
  <c r="H103" i="25"/>
  <c r="G181" i="25"/>
  <c r="G308" i="25" s="1"/>
  <c r="H156" i="25"/>
  <c r="G259" i="25"/>
  <c r="S1007" i="25"/>
  <c r="S1008" i="25" s="1"/>
  <c r="AR732" i="25"/>
  <c r="AR733" i="25" s="1"/>
  <c r="M657" i="25"/>
  <c r="M675" i="25" s="1"/>
  <c r="M692" i="25" s="1"/>
  <c r="M1022" i="25" s="1"/>
  <c r="M673" i="25"/>
  <c r="M690" i="25" s="1"/>
  <c r="M1020" i="25" s="1"/>
  <c r="V565" i="25"/>
  <c r="V566" i="25"/>
  <c r="H973" i="25"/>
  <c r="H974" i="25" s="1"/>
  <c r="AI668" i="25"/>
  <c r="AI685" i="25" s="1"/>
  <c r="AI1015" i="25" s="1"/>
  <c r="AI652" i="25"/>
  <c r="O732" i="25"/>
  <c r="O733" i="25" s="1"/>
  <c r="H102" i="25"/>
  <c r="G180" i="25"/>
  <c r="G307" i="25" s="1"/>
  <c r="U956" i="25"/>
  <c r="U957" i="25"/>
  <c r="Q565" i="25"/>
  <c r="Q566" i="25" s="1"/>
  <c r="J668" i="25"/>
  <c r="J652" i="25"/>
  <c r="AQ655" i="25"/>
  <c r="AQ671" i="25"/>
  <c r="AQ688" i="25" s="1"/>
  <c r="AQ1018" i="25" s="1"/>
  <c r="T956" i="25"/>
  <c r="T957" i="25" s="1"/>
  <c r="F973" i="25"/>
  <c r="F974" i="25" s="1"/>
  <c r="U668" i="25"/>
  <c r="U685" i="25" s="1"/>
  <c r="U1015" i="25" s="1"/>
  <c r="U652" i="25"/>
  <c r="W668" i="25"/>
  <c r="W685" i="25" s="1"/>
  <c r="W1015" i="25" s="1"/>
  <c r="W652" i="25"/>
  <c r="AK973" i="25"/>
  <c r="AK974" i="25" s="1"/>
  <c r="E905" i="25"/>
  <c r="E906" i="25" s="1"/>
  <c r="AR1011" i="25"/>
  <c r="AM652" i="25"/>
  <c r="AM668" i="25"/>
  <c r="Y657" i="25"/>
  <c r="Y675" i="25" s="1"/>
  <c r="Y692" i="25" s="1"/>
  <c r="Y1022" i="25" s="1"/>
  <c r="Y673" i="25"/>
  <c r="Y690" i="25" s="1"/>
  <c r="Y1020" i="25" s="1"/>
  <c r="AE956" i="25"/>
  <c r="AE957" i="25" s="1"/>
  <c r="U973" i="25"/>
  <c r="U974" i="25"/>
  <c r="S604" i="25"/>
  <c r="S605" i="25" s="1"/>
  <c r="AK1007" i="25"/>
  <c r="AK1008" i="25" s="1"/>
  <c r="AB673" i="25"/>
  <c r="AB690" i="25" s="1"/>
  <c r="AB1020" i="25" s="1"/>
  <c r="AB657" i="25"/>
  <c r="AB675" i="25" s="1"/>
  <c r="AB692" i="25" s="1"/>
  <c r="AB1022" i="25" s="1"/>
  <c r="AP956" i="25"/>
  <c r="AP957" i="25" s="1"/>
  <c r="AL671" i="25"/>
  <c r="AL688" i="25" s="1"/>
  <c r="AL1018" i="25" s="1"/>
  <c r="AL655" i="25"/>
  <c r="AA973" i="25"/>
  <c r="AA974" i="25" s="1"/>
  <c r="G264" i="25"/>
  <c r="H161" i="25"/>
  <c r="P1011" i="25"/>
  <c r="AB732" i="25"/>
  <c r="AB733" i="25" s="1"/>
  <c r="Z623" i="25"/>
  <c r="Z624" i="25" s="1"/>
  <c r="J108" i="25"/>
  <c r="I186" i="25"/>
  <c r="I313" i="25" s="1"/>
  <c r="AP973" i="25"/>
  <c r="AP974" i="25"/>
  <c r="J565" i="25"/>
  <c r="J566" i="25" s="1"/>
  <c r="AB973" i="25"/>
  <c r="AB974" i="25" s="1"/>
  <c r="AD1011" i="25"/>
  <c r="Y1011" i="25"/>
  <c r="H121" i="25"/>
  <c r="G200" i="25"/>
  <c r="G896" i="25" s="1"/>
  <c r="Y623" i="25"/>
  <c r="Y624" i="25" s="1"/>
  <c r="AO652" i="25"/>
  <c r="AO668" i="25"/>
  <c r="AQ956" i="25"/>
  <c r="AQ957" i="25" s="1"/>
  <c r="M1011" i="25"/>
  <c r="N671" i="25"/>
  <c r="N688" i="25" s="1"/>
  <c r="N1018" i="25" s="1"/>
  <c r="N655" i="25"/>
  <c r="I1007" i="25"/>
  <c r="I1008" i="25"/>
  <c r="I1011" i="25"/>
  <c r="AI604" i="25"/>
  <c r="AI605" i="25" s="1"/>
  <c r="AC1007" i="25"/>
  <c r="AC1008" i="25" s="1"/>
  <c r="AN623" i="25"/>
  <c r="AN624" i="25"/>
  <c r="AL652" i="25"/>
  <c r="AL668" i="25"/>
  <c r="AL685" i="25" s="1"/>
  <c r="AL1015" i="25" s="1"/>
  <c r="AG732" i="25"/>
  <c r="AG733" i="25" s="1"/>
  <c r="J104" i="25"/>
  <c r="I182" i="25"/>
  <c r="I309" i="25" s="1"/>
  <c r="G1011" i="25"/>
  <c r="E732" i="25"/>
  <c r="E733" i="25" s="1"/>
  <c r="W956" i="25"/>
  <c r="W957" i="25" s="1"/>
  <c r="AE732" i="25"/>
  <c r="AE733" i="25" s="1"/>
  <c r="M973" i="25"/>
  <c r="M974" i="25" s="1"/>
  <c r="G184" i="25"/>
  <c r="G311" i="25" s="1"/>
  <c r="H106" i="25"/>
  <c r="AH670" i="25"/>
  <c r="AH687" i="25" s="1"/>
  <c r="AH654" i="25"/>
  <c r="E1139" i="25"/>
  <c r="G1139" i="25"/>
  <c r="AN956" i="25"/>
  <c r="AN957" i="25" s="1"/>
  <c r="F247" i="25"/>
  <c r="F248" i="25" s="1"/>
  <c r="AB1007" i="25"/>
  <c r="AB1008" i="25" s="1"/>
  <c r="P668" i="25"/>
  <c r="P685" i="25" s="1"/>
  <c r="P1015" i="25" s="1"/>
  <c r="P652" i="25"/>
  <c r="O956" i="25"/>
  <c r="O957" i="25" s="1"/>
  <c r="Q604" i="25"/>
  <c r="Q605" i="25" s="1"/>
  <c r="J96" i="25"/>
  <c r="AE668" i="25"/>
  <c r="AE685" i="25" s="1"/>
  <c r="AE1015" i="25" s="1"/>
  <c r="AE652" i="25"/>
  <c r="I973" i="25"/>
  <c r="I974" i="25" s="1"/>
  <c r="AD668" i="25"/>
  <c r="AD652" i="25"/>
  <c r="U623" i="25"/>
  <c r="U624" i="25" s="1"/>
  <c r="H112" i="25"/>
  <c r="G190" i="25"/>
  <c r="G317" i="25" s="1"/>
  <c r="AL1011" i="25"/>
  <c r="Q732" i="25"/>
  <c r="Q733" i="25" s="1"/>
  <c r="AI973" i="25"/>
  <c r="AI974" i="25" s="1"/>
  <c r="Q654" i="25"/>
  <c r="Q670" i="25"/>
  <c r="I956" i="25"/>
  <c r="I957" i="25" s="1"/>
  <c r="S990" i="25"/>
  <c r="S991" i="25" s="1"/>
  <c r="AK732" i="25"/>
  <c r="AK733" i="25" s="1"/>
  <c r="H1007" i="25"/>
  <c r="H1008" i="25" s="1"/>
  <c r="D565" i="25"/>
  <c r="D566" i="25" s="1"/>
  <c r="I565" i="25"/>
  <c r="I566" i="25" s="1"/>
  <c r="G97" i="25"/>
  <c r="G234" i="25"/>
  <c r="H83" i="25"/>
  <c r="AO956" i="25"/>
  <c r="AO957" i="25" s="1"/>
  <c r="U565" i="25"/>
  <c r="U566" i="25" s="1"/>
  <c r="D732" i="25"/>
  <c r="D733" i="25"/>
  <c r="O1007" i="25"/>
  <c r="O1008" i="25" s="1"/>
  <c r="E1011" i="25"/>
  <c r="V973" i="25"/>
  <c r="V974" i="25" s="1"/>
  <c r="E604" i="25"/>
  <c r="E605" i="25" s="1"/>
  <c r="AG1011" i="25"/>
  <c r="AN1011" i="25"/>
  <c r="O652" i="25"/>
  <c r="O668" i="25"/>
  <c r="O685" i="25" s="1"/>
  <c r="O1015" i="25" s="1"/>
  <c r="G179" i="25"/>
  <c r="G306" i="25" s="1"/>
  <c r="H101" i="25"/>
  <c r="T685" i="25"/>
  <c r="AC973" i="25"/>
  <c r="AC974" i="25" s="1"/>
  <c r="H956" i="25"/>
  <c r="H957" i="25" s="1"/>
  <c r="AO732" i="25"/>
  <c r="AO733" i="25" s="1"/>
  <c r="AK956" i="25"/>
  <c r="AK957" i="25" s="1"/>
  <c r="Z652" i="25"/>
  <c r="Z668" i="25"/>
  <c r="Z685" i="25" s="1"/>
  <c r="Z1015" i="25" s="1"/>
  <c r="F732" i="25"/>
  <c r="F733" i="25" s="1"/>
  <c r="AI1007" i="25"/>
  <c r="AI1008" i="25" s="1"/>
  <c r="AM973" i="25"/>
  <c r="AM974" i="25" s="1"/>
  <c r="AF990" i="25"/>
  <c r="AF991" i="25" s="1"/>
  <c r="G732" i="25"/>
  <c r="G733" i="25" s="1"/>
  <c r="AD732" i="25"/>
  <c r="AD733" i="25" s="1"/>
  <c r="K623" i="25"/>
  <c r="K624" i="25" s="1"/>
  <c r="M214" i="25"/>
  <c r="AR623" i="25"/>
  <c r="AR624" i="25" s="1"/>
  <c r="I93" i="25"/>
  <c r="H244" i="25"/>
  <c r="J732" i="25"/>
  <c r="J733" i="25" s="1"/>
  <c r="F1041" i="25"/>
  <c r="F1042" i="25" s="1"/>
  <c r="Z1041" i="25"/>
  <c r="Z1042" i="25" s="1"/>
  <c r="AH565" i="25"/>
  <c r="AH566" i="25" s="1"/>
  <c r="AJ956" i="25"/>
  <c r="AJ957" i="25" s="1"/>
  <c r="P565" i="25"/>
  <c r="P566" i="25"/>
  <c r="AK668" i="25"/>
  <c r="AK652" i="25"/>
  <c r="N652" i="25"/>
  <c r="N668" i="25"/>
  <c r="E668" i="25"/>
  <c r="E652" i="25"/>
  <c r="AA673" i="25"/>
  <c r="AA690" i="25" s="1"/>
  <c r="AA1020" i="25" s="1"/>
  <c r="AA657" i="25"/>
  <c r="AA675" i="25" s="1"/>
  <c r="AA692" i="25" s="1"/>
  <c r="AA1022" i="25" s="1"/>
  <c r="AN565" i="25"/>
  <c r="AN566" i="25"/>
  <c r="K973" i="25"/>
  <c r="K974" i="25"/>
  <c r="AH673" i="25"/>
  <c r="AH690" i="25" s="1"/>
  <c r="AH1020" i="25" s="1"/>
  <c r="AH657" i="25"/>
  <c r="AH675" i="25" s="1"/>
  <c r="AH692" i="25" s="1"/>
  <c r="AH1022" i="25" s="1"/>
  <c r="AJ1007" i="25"/>
  <c r="AJ1008" i="25"/>
  <c r="G114" i="25"/>
  <c r="G178" i="25"/>
  <c r="H100" i="25"/>
  <c r="H671" i="25"/>
  <c r="H688" i="25" s="1"/>
  <c r="H1018" i="25" s="1"/>
  <c r="H655" i="25"/>
  <c r="L732" i="25"/>
  <c r="L733" i="25" s="1"/>
  <c r="H157" i="25"/>
  <c r="G260" i="25"/>
  <c r="G990" i="25"/>
  <c r="G991" i="25" s="1"/>
  <c r="G1041" i="25"/>
  <c r="G1042" i="25" s="1"/>
  <c r="AD1007" i="25"/>
  <c r="AD1008" i="25" s="1"/>
  <c r="S956" i="25"/>
  <c r="S957" i="25"/>
  <c r="AF673" i="25"/>
  <c r="AF690" i="25" s="1"/>
  <c r="AF1020" i="25" s="1"/>
  <c r="AF657" i="25"/>
  <c r="AF675" i="25" s="1"/>
  <c r="AF692" i="25" s="1"/>
  <c r="AF1022" i="25" s="1"/>
  <c r="AF956" i="25"/>
  <c r="AF957" i="25" s="1"/>
  <c r="AQ973" i="25"/>
  <c r="AQ974" i="25" s="1"/>
  <c r="I85" i="25"/>
  <c r="H236" i="25"/>
  <c r="AO565" i="25"/>
  <c r="AO566" i="25" s="1"/>
  <c r="AE604" i="25"/>
  <c r="AE605" i="25" s="1"/>
  <c r="AQ668" i="25"/>
  <c r="AQ652" i="25"/>
  <c r="N1011" i="25"/>
  <c r="U1011" i="25"/>
  <c r="W1042" i="25"/>
  <c r="AC1011" i="25"/>
  <c r="I109" i="25"/>
  <c r="H187" i="25"/>
  <c r="H314" i="25" s="1"/>
  <c r="I732" i="25"/>
  <c r="I733" i="25" s="1"/>
  <c r="AK1011" i="25"/>
  <c r="I262" i="25"/>
  <c r="J159" i="25"/>
  <c r="I152" i="25"/>
  <c r="H255" i="25"/>
  <c r="H151" i="25"/>
  <c r="G254" i="25"/>
  <c r="AN673" i="25"/>
  <c r="AN690" i="25" s="1"/>
  <c r="AN1020" i="25" s="1"/>
  <c r="AN657" i="25"/>
  <c r="AN675" i="25" s="1"/>
  <c r="AN692" i="25" s="1"/>
  <c r="AN1022" i="25" s="1"/>
  <c r="I623" i="25"/>
  <c r="I624" i="25" s="1"/>
  <c r="Y604" i="25"/>
  <c r="Y605" i="25" s="1"/>
  <c r="AI1011" i="25"/>
  <c r="AG604" i="25"/>
  <c r="AG605" i="25" s="1"/>
  <c r="AP1042" i="25"/>
  <c r="Z655" i="25"/>
  <c r="Z671" i="25"/>
  <c r="Z688" i="25" s="1"/>
  <c r="Z1018" i="25" s="1"/>
  <c r="M652" i="25"/>
  <c r="M668" i="25"/>
  <c r="AR671" i="25"/>
  <c r="AR688" i="25" s="1"/>
  <c r="AR1018" i="25" s="1"/>
  <c r="AR655" i="25"/>
  <c r="J1007" i="25"/>
  <c r="J1008" i="25" s="1"/>
  <c r="Z732" i="25"/>
  <c r="Z733" i="25" s="1"/>
  <c r="Z1011" i="25"/>
  <c r="S623" i="25"/>
  <c r="S624" i="25" s="1"/>
  <c r="Y973" i="25"/>
  <c r="Y974" i="25" s="1"/>
  <c r="J202" i="25"/>
  <c r="J898" i="25" s="1"/>
  <c r="K123" i="25"/>
  <c r="D604" i="25"/>
  <c r="D605" i="25" s="1"/>
  <c r="G668" i="25"/>
  <c r="G652" i="25"/>
  <c r="L973" i="25"/>
  <c r="L974" i="25" s="1"/>
  <c r="O1011" i="25"/>
  <c r="AM732" i="25"/>
  <c r="AM733" i="25" s="1"/>
  <c r="AC956" i="25"/>
  <c r="AC957" i="25" s="1"/>
  <c r="F267" i="25"/>
  <c r="F268" i="25" s="1"/>
  <c r="N1007" i="25"/>
  <c r="N1008" i="25" s="1"/>
  <c r="F305" i="25"/>
  <c r="F191" i="25"/>
  <c r="F318" i="25" s="1"/>
  <c r="U604" i="25"/>
  <c r="U605" i="25"/>
  <c r="H203" i="25"/>
  <c r="H899" i="25" s="1"/>
  <c r="I124" i="25"/>
  <c r="L668" i="25"/>
  <c r="L652" i="25"/>
  <c r="AK671" i="25"/>
  <c r="AK688" i="25" s="1"/>
  <c r="AK1018" i="25" s="1"/>
  <c r="AK655" i="25"/>
  <c r="V668" i="25"/>
  <c r="V685" i="25" s="1"/>
  <c r="V1015" i="25" s="1"/>
  <c r="V652" i="25"/>
  <c r="AE655" i="25"/>
  <c r="AE671" i="25"/>
  <c r="AE688" i="25" s="1"/>
  <c r="AE1018" i="25" s="1"/>
  <c r="F892" i="25"/>
  <c r="F209" i="25"/>
  <c r="F210" i="25" s="1"/>
  <c r="AC565" i="25"/>
  <c r="AC566" i="25" s="1"/>
  <c r="R623" i="25"/>
  <c r="R624" i="25" s="1"/>
  <c r="R604" i="25"/>
  <c r="R605" i="25" s="1"/>
  <c r="J1011" i="25"/>
  <c r="AB652" i="25"/>
  <c r="AB668" i="25"/>
  <c r="AB685" i="25" s="1"/>
  <c r="AB1015" i="25" s="1"/>
  <c r="AN604" i="25"/>
  <c r="AN605" i="25" s="1"/>
  <c r="AC673" i="25"/>
  <c r="AC690" i="25" s="1"/>
  <c r="AC1020" i="25" s="1"/>
  <c r="AC657" i="25"/>
  <c r="AC675" i="25" s="1"/>
  <c r="AC692" i="25" s="1"/>
  <c r="AC1022" i="25" s="1"/>
  <c r="K732" i="25"/>
  <c r="K733" i="25" s="1"/>
  <c r="R654" i="25"/>
  <c r="R670" i="25"/>
  <c r="R687" i="25" s="1"/>
  <c r="R1017" i="25" s="1"/>
  <c r="AJ565" i="25"/>
  <c r="AJ566" i="25" s="1"/>
  <c r="G263" i="25"/>
  <c r="H160" i="25"/>
  <c r="H87" i="25"/>
  <c r="G238" i="25"/>
  <c r="AQ732" i="25"/>
  <c r="AQ733" i="25" s="1"/>
  <c r="I652" i="25"/>
  <c r="I668" i="25"/>
  <c r="I685" i="25" s="1"/>
  <c r="I1015" i="25" s="1"/>
  <c r="E657" i="25"/>
  <c r="E675" i="25" s="1"/>
  <c r="E692" i="25" s="1"/>
  <c r="E1022" i="25" s="1"/>
  <c r="E673" i="25"/>
  <c r="E690" i="25" s="1"/>
  <c r="E1020" i="25" s="1"/>
  <c r="Q1007" i="25"/>
  <c r="Q1008" i="25" s="1"/>
  <c r="H732" i="25"/>
  <c r="H733" i="25" s="1"/>
  <c r="AP732" i="25"/>
  <c r="AP733" i="25" s="1"/>
  <c r="AD973" i="25"/>
  <c r="AD974" i="25" s="1"/>
  <c r="AA652" i="25"/>
  <c r="AA668" i="25"/>
  <c r="G973" i="25"/>
  <c r="G974" i="25" s="1"/>
  <c r="Z956" i="25"/>
  <c r="Z957" i="25" s="1"/>
  <c r="I671" i="25"/>
  <c r="I688" i="25" s="1"/>
  <c r="I1018" i="25" s="1"/>
  <c r="I655" i="25"/>
  <c r="AJ668" i="25"/>
  <c r="AJ652" i="25"/>
  <c r="W973" i="25"/>
  <c r="W974" i="25" s="1"/>
  <c r="AR1007" i="25"/>
  <c r="AR1008" i="25" s="1"/>
  <c r="F956" i="25"/>
  <c r="F957" i="25" s="1"/>
  <c r="AA1011" i="25"/>
  <c r="AD657" i="25"/>
  <c r="AD675" i="25" s="1"/>
  <c r="AD692" i="25" s="1"/>
  <c r="AD1022" i="25" s="1"/>
  <c r="AD673" i="25"/>
  <c r="AD690" i="25" s="1"/>
  <c r="AD1020" i="25" s="1"/>
  <c r="AI732" i="25"/>
  <c r="AI733" i="25" s="1"/>
  <c r="H163" i="25"/>
  <c r="G266" i="25"/>
  <c r="AR990" i="25"/>
  <c r="AR991" i="25" s="1"/>
  <c r="AG565" i="25"/>
  <c r="AG566" i="25" s="1"/>
  <c r="AM657" i="25" l="1"/>
  <c r="AM675" i="25" s="1"/>
  <c r="AM692" i="25" s="1"/>
  <c r="AM1022" i="25" s="1"/>
  <c r="AM673" i="25"/>
  <c r="AM690" i="25" s="1"/>
  <c r="AM1020" i="25" s="1"/>
  <c r="AI673" i="25"/>
  <c r="AI690" i="25" s="1"/>
  <c r="AI1020" i="25" s="1"/>
  <c r="AI657" i="25"/>
  <c r="AI675" i="25" s="1"/>
  <c r="AI692" i="25" s="1"/>
  <c r="AI1022" i="25" s="1"/>
  <c r="U657" i="25"/>
  <c r="U675" i="25" s="1"/>
  <c r="U692" i="25" s="1"/>
  <c r="U1022" i="25" s="1"/>
  <c r="U673" i="25"/>
  <c r="U690" i="25" s="1"/>
  <c r="U1020" i="25" s="1"/>
  <c r="W673" i="25"/>
  <c r="W690" i="25" s="1"/>
  <c r="W1020" i="25" s="1"/>
  <c r="W657" i="25"/>
  <c r="W675" i="25" s="1"/>
  <c r="W692" i="25" s="1"/>
  <c r="W1022" i="25" s="1"/>
  <c r="I129" i="25"/>
  <c r="H208" i="25"/>
  <c r="H904" i="25" s="1"/>
  <c r="H257" i="25"/>
  <c r="I154" i="25"/>
  <c r="H243" i="25"/>
  <c r="I92" i="25"/>
  <c r="AJ657" i="25"/>
  <c r="AJ675" i="25" s="1"/>
  <c r="AJ692" i="25" s="1"/>
  <c r="AJ1022" i="25" s="1"/>
  <c r="AJ673" i="25"/>
  <c r="AJ690" i="25" s="1"/>
  <c r="AJ1020" i="25" s="1"/>
  <c r="K657" i="25"/>
  <c r="K675" i="25" s="1"/>
  <c r="K692" i="25" s="1"/>
  <c r="K1022" i="25" s="1"/>
  <c r="K673" i="25"/>
  <c r="K690" i="25" s="1"/>
  <c r="K1020" i="25" s="1"/>
  <c r="L565" i="25"/>
  <c r="L566" i="25" s="1"/>
  <c r="R673" i="25"/>
  <c r="R690" i="25" s="1"/>
  <c r="R1020" i="25" s="1"/>
  <c r="R657" i="25"/>
  <c r="R675" i="25" s="1"/>
  <c r="R692" i="25" s="1"/>
  <c r="R1022" i="25" s="1"/>
  <c r="J86" i="25"/>
  <c r="I237" i="25"/>
  <c r="I89" i="25"/>
  <c r="H240" i="25"/>
  <c r="H183" i="25"/>
  <c r="H310" i="25" s="1"/>
  <c r="I105" i="25"/>
  <c r="N565" i="25"/>
  <c r="N566" i="25" s="1"/>
  <c r="I88" i="25"/>
  <c r="H239" i="25"/>
  <c r="H198" i="25"/>
  <c r="H894" i="25" s="1"/>
  <c r="I119" i="25"/>
  <c r="I118" i="25"/>
  <c r="H197" i="25"/>
  <c r="H893" i="25" s="1"/>
  <c r="J205" i="25"/>
  <c r="J901" i="25" s="1"/>
  <c r="K126" i="25"/>
  <c r="M685" i="25"/>
  <c r="I187" i="25"/>
  <c r="I314" i="25" s="1"/>
  <c r="J109" i="25"/>
  <c r="E685" i="25"/>
  <c r="J125" i="25"/>
  <c r="I204" i="25"/>
  <c r="I900" i="25" s="1"/>
  <c r="G892" i="25"/>
  <c r="G209" i="25"/>
  <c r="G210" i="25"/>
  <c r="T687" i="25"/>
  <c r="T1017" i="25" s="1"/>
  <c r="P654" i="25"/>
  <c r="P670" i="25"/>
  <c r="P687" i="25" s="1"/>
  <c r="J670" i="25"/>
  <c r="J687" i="25" s="1"/>
  <c r="J1017" i="25" s="1"/>
  <c r="J654" i="25"/>
  <c r="AH1017" i="25"/>
  <c r="J685" i="25"/>
  <c r="J245" i="25"/>
  <c r="K94" i="25"/>
  <c r="Z657" i="25"/>
  <c r="Z675" i="25" s="1"/>
  <c r="Z692" i="25" s="1"/>
  <c r="Z1022" i="25" s="1"/>
  <c r="Z673" i="25"/>
  <c r="Z690" i="25" s="1"/>
  <c r="Z1020" i="25" s="1"/>
  <c r="N670" i="25"/>
  <c r="N687" i="25" s="1"/>
  <c r="N1017" i="25" s="1"/>
  <c r="N654" i="25"/>
  <c r="AL670" i="25"/>
  <c r="AL687" i="25" s="1"/>
  <c r="AL654" i="25"/>
  <c r="N657" i="25"/>
  <c r="N675" i="25" s="1"/>
  <c r="N692" i="25" s="1"/>
  <c r="N1022" i="25" s="1"/>
  <c r="N673" i="25"/>
  <c r="N690" i="25" s="1"/>
  <c r="N1020" i="25" s="1"/>
  <c r="I121" i="25"/>
  <c r="H200" i="25"/>
  <c r="H896" i="25" s="1"/>
  <c r="I161" i="25"/>
  <c r="H264" i="25"/>
  <c r="AM654" i="25"/>
  <c r="AM670" i="25"/>
  <c r="AM687" i="25" s="1"/>
  <c r="AM1017" i="25" s="1"/>
  <c r="U670" i="25"/>
  <c r="U654" i="25"/>
  <c r="I156" i="25"/>
  <c r="H259" i="25"/>
  <c r="AP656" i="25"/>
  <c r="AP672" i="25"/>
  <c r="AP689" i="25" s="1"/>
  <c r="AP1019" i="25" s="1"/>
  <c r="S687" i="25"/>
  <c r="AF670" i="25"/>
  <c r="AF687" i="25" s="1"/>
  <c r="AF1017" i="25" s="1"/>
  <c r="AF654" i="25"/>
  <c r="I120" i="25"/>
  <c r="H199" i="25"/>
  <c r="H895" i="25" s="1"/>
  <c r="I163" i="25"/>
  <c r="H266" i="25"/>
  <c r="I160" i="25"/>
  <c r="H263" i="25"/>
  <c r="F192" i="25"/>
  <c r="I112" i="25"/>
  <c r="H190" i="25"/>
  <c r="H317" i="25" s="1"/>
  <c r="K96" i="25"/>
  <c r="I127" i="25"/>
  <c r="H206" i="25"/>
  <c r="H902" i="25" s="1"/>
  <c r="AN654" i="25"/>
  <c r="AN670" i="25"/>
  <c r="AN687" i="25" s="1"/>
  <c r="AN1017" i="25" s="1"/>
  <c r="AR654" i="25"/>
  <c r="AR670" i="25"/>
  <c r="AR687" i="25" s="1"/>
  <c r="AR1017" i="25" s="1"/>
  <c r="K90" i="25"/>
  <c r="J241" i="25"/>
  <c r="V654" i="25"/>
  <c r="V670" i="25"/>
  <c r="F319" i="25"/>
  <c r="G267" i="25"/>
  <c r="G268" i="25" s="1"/>
  <c r="H673" i="25"/>
  <c r="H690" i="25" s="1"/>
  <c r="H1020" i="25" s="1"/>
  <c r="H657" i="25"/>
  <c r="H675" i="25" s="1"/>
  <c r="H692" i="25" s="1"/>
  <c r="H1022" i="25" s="1"/>
  <c r="AK670" i="25"/>
  <c r="AK654" i="25"/>
  <c r="J186" i="25"/>
  <c r="J313" i="25" s="1"/>
  <c r="K108" i="25"/>
  <c r="H181" i="25"/>
  <c r="H308" i="25" s="1"/>
  <c r="I103" i="25"/>
  <c r="H654" i="25"/>
  <c r="H670" i="25"/>
  <c r="H687" i="25" s="1"/>
  <c r="H1017" i="25" s="1"/>
  <c r="I201" i="25"/>
  <c r="I897" i="25" s="1"/>
  <c r="J122" i="25"/>
  <c r="AN685" i="25"/>
  <c r="AR685" i="25"/>
  <c r="I158" i="25"/>
  <c r="H261" i="25"/>
  <c r="I265" i="25"/>
  <c r="J162" i="25"/>
  <c r="I151" i="25"/>
  <c r="H254" i="25"/>
  <c r="AK685" i="25"/>
  <c r="I188" i="25"/>
  <c r="I315" i="25" s="1"/>
  <c r="J110" i="25"/>
  <c r="H685" i="25"/>
  <c r="K670" i="25"/>
  <c r="K687" i="25" s="1"/>
  <c r="K1017" i="25" s="1"/>
  <c r="K654" i="25"/>
  <c r="H207" i="25"/>
  <c r="H903" i="25" s="1"/>
  <c r="I128" i="25"/>
  <c r="F905" i="25"/>
  <c r="F906" i="25"/>
  <c r="AQ685" i="25"/>
  <c r="H114" i="25"/>
  <c r="I100" i="25"/>
  <c r="H178" i="25"/>
  <c r="O654" i="25"/>
  <c r="O670" i="25"/>
  <c r="AA685" i="25"/>
  <c r="I670" i="25"/>
  <c r="I654" i="25"/>
  <c r="R656" i="25"/>
  <c r="R672" i="25"/>
  <c r="L685" i="25"/>
  <c r="G685" i="25"/>
  <c r="J93" i="25"/>
  <c r="I244" i="25"/>
  <c r="AD654" i="25"/>
  <c r="AD670" i="25"/>
  <c r="AO685" i="25"/>
  <c r="AQ657" i="25"/>
  <c r="AQ675" i="25" s="1"/>
  <c r="AQ692" i="25" s="1"/>
  <c r="AQ1022" i="25" s="1"/>
  <c r="AQ673" i="25"/>
  <c r="AQ690" i="25" s="1"/>
  <c r="AQ1020" i="25" s="1"/>
  <c r="H189" i="25"/>
  <c r="H316" i="25" s="1"/>
  <c r="I111" i="25"/>
  <c r="H131" i="25"/>
  <c r="H196" i="25"/>
  <c r="I117" i="25"/>
  <c r="F670" i="25"/>
  <c r="F654" i="25"/>
  <c r="Q656" i="25"/>
  <c r="Q672" i="25"/>
  <c r="W654" i="25"/>
  <c r="W670" i="25"/>
  <c r="AI670" i="25"/>
  <c r="AI687" i="25" s="1"/>
  <c r="AI1017" i="25" s="1"/>
  <c r="AI654" i="25"/>
  <c r="I657" i="25"/>
  <c r="I675" i="25" s="1"/>
  <c r="I692" i="25" s="1"/>
  <c r="I1022" i="25" s="1"/>
  <c r="I673" i="25"/>
  <c r="I690" i="25" s="1"/>
  <c r="I1020" i="25" s="1"/>
  <c r="K202" i="25"/>
  <c r="K898" i="25" s="1"/>
  <c r="L123" i="25"/>
  <c r="M670" i="25"/>
  <c r="M687" i="25" s="1"/>
  <c r="M1017" i="25" s="1"/>
  <c r="M654" i="25"/>
  <c r="I255" i="25"/>
  <c r="J152" i="25"/>
  <c r="H260" i="25"/>
  <c r="I157" i="25"/>
  <c r="Z670" i="25"/>
  <c r="Z687" i="25" s="1"/>
  <c r="Z1017" i="25" s="1"/>
  <c r="Z654" i="25"/>
  <c r="AH656" i="25"/>
  <c r="AH672" i="25"/>
  <c r="AH689" i="25" s="1"/>
  <c r="Y670" i="25"/>
  <c r="Y687" i="25" s="1"/>
  <c r="Y1017" i="25" s="1"/>
  <c r="Y654" i="25"/>
  <c r="J235" i="25"/>
  <c r="K84" i="25"/>
  <c r="AE673" i="25"/>
  <c r="AE690" i="25" s="1"/>
  <c r="AE1020" i="25" s="1"/>
  <c r="AE657" i="25"/>
  <c r="AE675" i="25" s="1"/>
  <c r="AE692" i="25" s="1"/>
  <c r="AE1022" i="25" s="1"/>
  <c r="J262" i="25"/>
  <c r="K159" i="25"/>
  <c r="N685" i="25"/>
  <c r="T1015" i="25"/>
  <c r="AE654" i="25"/>
  <c r="AE670" i="25"/>
  <c r="AM685" i="25"/>
  <c r="S656" i="25"/>
  <c r="S672" i="25"/>
  <c r="S689" i="25" s="1"/>
  <c r="S1019" i="25" s="1"/>
  <c r="AF685" i="25"/>
  <c r="Y685" i="25"/>
  <c r="AO673" i="25"/>
  <c r="AO690" i="25" s="1"/>
  <c r="AO1020" i="25" s="1"/>
  <c r="AO657" i="25"/>
  <c r="AO675" i="25" s="1"/>
  <c r="AO692" i="25" s="1"/>
  <c r="AO1022" i="25" s="1"/>
  <c r="Q1015" i="25"/>
  <c r="H238" i="25"/>
  <c r="I87" i="25"/>
  <c r="N214" i="25"/>
  <c r="I101" i="25"/>
  <c r="H179" i="25"/>
  <c r="H306" i="25" s="1"/>
  <c r="H184" i="25"/>
  <c r="H311" i="25" s="1"/>
  <c r="I106" i="25"/>
  <c r="AK657" i="25"/>
  <c r="AK675" i="25" s="1"/>
  <c r="AK692" i="25" s="1"/>
  <c r="AK1022" i="25" s="1"/>
  <c r="AK673" i="25"/>
  <c r="AK690" i="25" s="1"/>
  <c r="AK1020" i="25" s="1"/>
  <c r="J85" i="25"/>
  <c r="I236" i="25"/>
  <c r="AL657" i="25"/>
  <c r="AL675" i="25" s="1"/>
  <c r="AL692" i="25" s="1"/>
  <c r="AL1022" i="25" s="1"/>
  <c r="AL673" i="25"/>
  <c r="AL690" i="25" s="1"/>
  <c r="AL1020" i="25" s="1"/>
  <c r="D652" i="25"/>
  <c r="D668" i="25"/>
  <c r="H258" i="25"/>
  <c r="I155" i="25"/>
  <c r="X654" i="25"/>
  <c r="X670" i="25"/>
  <c r="X687" i="25" s="1"/>
  <c r="X1017" i="25" s="1"/>
  <c r="K685" i="25"/>
  <c r="AC654" i="25"/>
  <c r="AC670" i="25"/>
  <c r="AJ670" i="25"/>
  <c r="AJ687" i="25" s="1"/>
  <c r="AJ1017" i="25" s="1"/>
  <c r="AJ654" i="25"/>
  <c r="AR657" i="25"/>
  <c r="AR675" i="25" s="1"/>
  <c r="AR692" i="25" s="1"/>
  <c r="AR1022" i="25" s="1"/>
  <c r="AR673" i="25"/>
  <c r="AR690" i="25" s="1"/>
  <c r="AR1020" i="25" s="1"/>
  <c r="G305" i="25"/>
  <c r="G191" i="25"/>
  <c r="G318" i="25" s="1"/>
  <c r="G192" i="25"/>
  <c r="I102" i="25"/>
  <c r="H180" i="25"/>
  <c r="H307" i="25" s="1"/>
  <c r="AP673" i="25"/>
  <c r="AP690" i="25" s="1"/>
  <c r="AP1020" i="25" s="1"/>
  <c r="AP657" i="25"/>
  <c r="AP675" i="25" s="1"/>
  <c r="AP692" i="25" s="1"/>
  <c r="AP1022" i="25" s="1"/>
  <c r="I91" i="25"/>
  <c r="H242" i="25"/>
  <c r="J185" i="25"/>
  <c r="J312" i="25" s="1"/>
  <c r="K107" i="25"/>
  <c r="AG670" i="25"/>
  <c r="AG687" i="25" s="1"/>
  <c r="AG1017" i="25" s="1"/>
  <c r="AG654" i="25"/>
  <c r="X685" i="25"/>
  <c r="AJ685" i="25"/>
  <c r="AA670" i="25"/>
  <c r="AA654" i="25"/>
  <c r="L670" i="25"/>
  <c r="L687" i="25" s="1"/>
  <c r="L1017" i="25" s="1"/>
  <c r="L654" i="25"/>
  <c r="G654" i="25"/>
  <c r="G670" i="25"/>
  <c r="G687" i="25" s="1"/>
  <c r="G1017" i="25" s="1"/>
  <c r="I83" i="25"/>
  <c r="H97" i="25"/>
  <c r="H234" i="25"/>
  <c r="K104" i="25"/>
  <c r="J182" i="25"/>
  <c r="J309" i="25" s="1"/>
  <c r="R1015" i="25"/>
  <c r="F685" i="25"/>
  <c r="AG685" i="25"/>
  <c r="AB654" i="25"/>
  <c r="AB670" i="25"/>
  <c r="J124" i="25"/>
  <c r="I203" i="25"/>
  <c r="I899" i="25" s="1"/>
  <c r="AQ670" i="25"/>
  <c r="AQ687" i="25" s="1"/>
  <c r="AQ1017" i="25" s="1"/>
  <c r="AQ654" i="25"/>
  <c r="E654" i="25"/>
  <c r="E670" i="25"/>
  <c r="E687" i="25" s="1"/>
  <c r="E1017" i="25" s="1"/>
  <c r="G247" i="25"/>
  <c r="G248" i="25" s="1"/>
  <c r="Q687" i="25"/>
  <c r="Q1017" i="25" s="1"/>
  <c r="AD685" i="25"/>
  <c r="AO654" i="25"/>
  <c r="AO670" i="25"/>
  <c r="D1011" i="25"/>
  <c r="T672" i="25"/>
  <c r="T689" i="25" s="1"/>
  <c r="T1019" i="25" s="1"/>
  <c r="T656" i="25"/>
  <c r="H256" i="25"/>
  <c r="I153" i="25"/>
  <c r="I95" i="25"/>
  <c r="H246" i="25"/>
  <c r="I183" i="25" l="1"/>
  <c r="I310" i="25" s="1"/>
  <c r="J105" i="25"/>
  <c r="G319" i="25"/>
  <c r="K205" i="25"/>
  <c r="K901" i="25" s="1"/>
  <c r="L126" i="25"/>
  <c r="I243" i="25"/>
  <c r="J92" i="25"/>
  <c r="J118" i="25"/>
  <c r="I197" i="25"/>
  <c r="I893" i="25" s="1"/>
  <c r="K86" i="25"/>
  <c r="J237" i="25"/>
  <c r="I198" i="25"/>
  <c r="I894" i="25" s="1"/>
  <c r="J119" i="25"/>
  <c r="I239" i="25"/>
  <c r="J88" i="25"/>
  <c r="J89" i="25"/>
  <c r="I240" i="25"/>
  <c r="I257" i="25"/>
  <c r="J154" i="25"/>
  <c r="J129" i="25"/>
  <c r="I208" i="25"/>
  <c r="I904" i="25" s="1"/>
  <c r="P672" i="25"/>
  <c r="P656" i="25"/>
  <c r="AC687" i="25"/>
  <c r="F687" i="25"/>
  <c r="F1017" i="25" s="1"/>
  <c r="AO687" i="25"/>
  <c r="AO1017" i="25" s="1"/>
  <c r="I260" i="25"/>
  <c r="J157" i="25"/>
  <c r="J188" i="25"/>
  <c r="J315" i="25" s="1"/>
  <c r="K110" i="25"/>
  <c r="AK1015" i="25"/>
  <c r="AR1015" i="25"/>
  <c r="J103" i="25"/>
  <c r="I181" i="25"/>
  <c r="I308" i="25" s="1"/>
  <c r="V656" i="25"/>
  <c r="V672" i="25"/>
  <c r="V689" i="25" s="1"/>
  <c r="V1019" i="25" s="1"/>
  <c r="AF656" i="25"/>
  <c r="AF672" i="25"/>
  <c r="AF689" i="25" s="1"/>
  <c r="AF1019" i="25" s="1"/>
  <c r="U687" i="25"/>
  <c r="J1015" i="25"/>
  <c r="E672" i="25"/>
  <c r="E689" i="25" s="1"/>
  <c r="E1019" i="25" s="1"/>
  <c r="E656" i="25"/>
  <c r="AA672" i="25"/>
  <c r="AA656" i="25"/>
  <c r="K185" i="25"/>
  <c r="K312" i="25" s="1"/>
  <c r="L107" i="25"/>
  <c r="K1015" i="25"/>
  <c r="K85" i="25"/>
  <c r="J236" i="25"/>
  <c r="S674" i="25"/>
  <c r="S658" i="25"/>
  <c r="W687" i="25"/>
  <c r="O672" i="25"/>
  <c r="O689" i="25" s="1"/>
  <c r="O1019" i="25" s="1"/>
  <c r="O656" i="25"/>
  <c r="J128" i="25"/>
  <c r="I207" i="25"/>
  <c r="I903" i="25" s="1"/>
  <c r="L96" i="25"/>
  <c r="N656" i="25"/>
  <c r="N672" i="25"/>
  <c r="AA687" i="25"/>
  <c r="AA1017" i="25" s="1"/>
  <c r="J255" i="25"/>
  <c r="K152" i="25"/>
  <c r="W672" i="25"/>
  <c r="W656" i="25"/>
  <c r="AD687" i="25"/>
  <c r="AD1017" i="25" s="1"/>
  <c r="H191" i="25"/>
  <c r="H318" i="25" s="1"/>
  <c r="H305" i="25"/>
  <c r="H319" i="25" s="1"/>
  <c r="H267" i="25"/>
  <c r="H268" i="25" s="1"/>
  <c r="K186" i="25"/>
  <c r="K313" i="25" s="1"/>
  <c r="L108" i="25"/>
  <c r="AN672" i="25"/>
  <c r="AN656" i="25"/>
  <c r="J160" i="25"/>
  <c r="I263" i="25"/>
  <c r="G905" i="25"/>
  <c r="G906" i="25"/>
  <c r="F656" i="25"/>
  <c r="F672" i="25"/>
  <c r="F689" i="25" s="1"/>
  <c r="F1019" i="25" s="1"/>
  <c r="AK672" i="25"/>
  <c r="AK689" i="25" s="1"/>
  <c r="AK1019" i="25" s="1"/>
  <c r="AK656" i="25"/>
  <c r="AP674" i="25"/>
  <c r="AP658" i="25"/>
  <c r="AP676" i="25" s="1"/>
  <c r="AP693" i="25" s="1"/>
  <c r="AP1023" i="25" s="1"/>
  <c r="J187" i="25"/>
  <c r="J314" i="25" s="1"/>
  <c r="K109" i="25"/>
  <c r="H247" i="25"/>
  <c r="H248" i="25"/>
  <c r="J120" i="25"/>
  <c r="I199" i="25"/>
  <c r="I895" i="25" s="1"/>
  <c r="G1015" i="25"/>
  <c r="AL672" i="25"/>
  <c r="AL689" i="25" s="1"/>
  <c r="AL1019" i="25" s="1"/>
  <c r="AL656" i="25"/>
  <c r="AB687" i="25"/>
  <c r="AI672" i="25"/>
  <c r="AI656" i="25"/>
  <c r="AL1017" i="25"/>
  <c r="AO656" i="25"/>
  <c r="AO672" i="25"/>
  <c r="AO689" i="25" s="1"/>
  <c r="AO1019" i="25" s="1"/>
  <c r="AB672" i="25"/>
  <c r="AB689" i="25" s="1"/>
  <c r="AB1019" i="25" s="1"/>
  <c r="AB656" i="25"/>
  <c r="J83" i="25"/>
  <c r="I97" i="25"/>
  <c r="I234" i="25"/>
  <c r="O687" i="25"/>
  <c r="K235" i="25"/>
  <c r="L84" i="25"/>
  <c r="I131" i="25"/>
  <c r="J117" i="25"/>
  <c r="I196" i="25"/>
  <c r="AD656" i="25"/>
  <c r="AD672" i="25"/>
  <c r="L1015" i="25"/>
  <c r="I114" i="25"/>
  <c r="J100" i="25"/>
  <c r="I178" i="25"/>
  <c r="AD1015" i="25"/>
  <c r="J155" i="25"/>
  <c r="I258" i="25"/>
  <c r="AH1019" i="25"/>
  <c r="M672" i="25"/>
  <c r="M656" i="25"/>
  <c r="H892" i="25"/>
  <c r="H209" i="25"/>
  <c r="H210" i="25" s="1"/>
  <c r="I266" i="25"/>
  <c r="J163" i="25"/>
  <c r="K125" i="25"/>
  <c r="J204" i="25"/>
  <c r="J900" i="25" s="1"/>
  <c r="AJ1015" i="25"/>
  <c r="R689" i="25"/>
  <c r="AA1015" i="25"/>
  <c r="K656" i="25"/>
  <c r="K672" i="25"/>
  <c r="J265" i="25"/>
  <c r="K162" i="25"/>
  <c r="I206" i="25"/>
  <c r="I902" i="25" s="1"/>
  <c r="J127" i="25"/>
  <c r="J672" i="25"/>
  <c r="J656" i="25"/>
  <c r="J153" i="25"/>
  <c r="I256" i="25"/>
  <c r="AG672" i="25"/>
  <c r="AG656" i="25"/>
  <c r="I184" i="25"/>
  <c r="I311" i="25" s="1"/>
  <c r="J106" i="25"/>
  <c r="Y1015" i="25"/>
  <c r="AE687" i="25"/>
  <c r="R674" i="25"/>
  <c r="R691" i="25" s="1"/>
  <c r="R1021" i="25" s="1"/>
  <c r="R658" i="25"/>
  <c r="AQ1015" i="25"/>
  <c r="S1017" i="25"/>
  <c r="AF1015" i="25"/>
  <c r="K262" i="25"/>
  <c r="L159" i="25"/>
  <c r="Q674" i="25"/>
  <c r="Q658" i="25"/>
  <c r="K124" i="25"/>
  <c r="J203" i="25"/>
  <c r="J899" i="25" s="1"/>
  <c r="L656" i="25"/>
  <c r="L672" i="25"/>
  <c r="L689" i="25" s="1"/>
  <c r="L1019" i="25" s="1"/>
  <c r="J102" i="25"/>
  <c r="I180" i="25"/>
  <c r="I307" i="25" s="1"/>
  <c r="D685" i="25"/>
  <c r="I179" i="25"/>
  <c r="I306" i="25" s="1"/>
  <c r="J101" i="25"/>
  <c r="Z656" i="25"/>
  <c r="Z672" i="25"/>
  <c r="Z689" i="25" s="1"/>
  <c r="Z1019" i="25" s="1"/>
  <c r="I672" i="25"/>
  <c r="I689" i="25" s="1"/>
  <c r="I1019" i="25" s="1"/>
  <c r="I656" i="25"/>
  <c r="J158" i="25"/>
  <c r="I261" i="25"/>
  <c r="AK687" i="25"/>
  <c r="AK1017" i="25" s="1"/>
  <c r="T658" i="25"/>
  <c r="T674" i="25"/>
  <c r="AC672" i="25"/>
  <c r="AC689" i="25" s="1"/>
  <c r="AC1019" i="25" s="1"/>
  <c r="AC656" i="25"/>
  <c r="D654" i="25"/>
  <c r="D670" i="25"/>
  <c r="D687" i="25" s="1"/>
  <c r="D1017" i="25" s="1"/>
  <c r="K93" i="25"/>
  <c r="J244" i="25"/>
  <c r="I687" i="25"/>
  <c r="AR656" i="25"/>
  <c r="AR672" i="25"/>
  <c r="AR689" i="25" s="1"/>
  <c r="AR1019" i="25" s="1"/>
  <c r="J156" i="25"/>
  <c r="I259" i="25"/>
  <c r="H1015" i="25"/>
  <c r="H656" i="25"/>
  <c r="H672" i="25"/>
  <c r="V687" i="25"/>
  <c r="U672" i="25"/>
  <c r="U689" i="25" s="1"/>
  <c r="U1019" i="25" s="1"/>
  <c r="U656" i="25"/>
  <c r="M1015" i="25"/>
  <c r="O214" i="25"/>
  <c r="Y656" i="25"/>
  <c r="Y672" i="25"/>
  <c r="AO1015" i="25"/>
  <c r="AG1015" i="25"/>
  <c r="X672" i="25"/>
  <c r="X656" i="25"/>
  <c r="I254" i="25"/>
  <c r="J151" i="25"/>
  <c r="AM672" i="25"/>
  <c r="AM656" i="25"/>
  <c r="J91" i="25"/>
  <c r="I242" i="25"/>
  <c r="AM1015" i="25"/>
  <c r="AN1015" i="25"/>
  <c r="L90" i="25"/>
  <c r="K241" i="25"/>
  <c r="I190" i="25"/>
  <c r="I317" i="25" s="1"/>
  <c r="J112" i="25"/>
  <c r="J95" i="25"/>
  <c r="I246" i="25"/>
  <c r="AQ656" i="25"/>
  <c r="AQ672" i="25"/>
  <c r="F1015" i="25"/>
  <c r="X1015" i="25"/>
  <c r="I238" i="25"/>
  <c r="J87" i="25"/>
  <c r="AH658" i="25"/>
  <c r="AH676" i="25" s="1"/>
  <c r="AH693" i="25" s="1"/>
  <c r="AH1023" i="25" s="1"/>
  <c r="AH674" i="25"/>
  <c r="AH691" i="25" s="1"/>
  <c r="AH1021" i="25" s="1"/>
  <c r="I264" i="25"/>
  <c r="J161" i="25"/>
  <c r="L104" i="25"/>
  <c r="K182" i="25"/>
  <c r="K309" i="25" s="1"/>
  <c r="G656" i="25"/>
  <c r="G672" i="25"/>
  <c r="AJ672" i="25"/>
  <c r="AJ689" i="25" s="1"/>
  <c r="AJ1019" i="25" s="1"/>
  <c r="AJ656" i="25"/>
  <c r="AE656" i="25"/>
  <c r="AE672" i="25"/>
  <c r="AE689" i="25" s="1"/>
  <c r="AE1019" i="25" s="1"/>
  <c r="N1015" i="25"/>
  <c r="L202" i="25"/>
  <c r="L898" i="25" s="1"/>
  <c r="M123" i="25"/>
  <c r="Q689" i="25"/>
  <c r="J111" i="25"/>
  <c r="I189" i="25"/>
  <c r="I316" i="25" s="1"/>
  <c r="J201" i="25"/>
  <c r="J897" i="25" s="1"/>
  <c r="K122" i="25"/>
  <c r="J121" i="25"/>
  <c r="I200" i="25"/>
  <c r="I896" i="25" s="1"/>
  <c r="L94" i="25"/>
  <c r="K245" i="25"/>
  <c r="P1017" i="25"/>
  <c r="E1015" i="25"/>
  <c r="AP677" i="25" l="1"/>
  <c r="AP678" i="25" s="1"/>
  <c r="J243" i="25"/>
  <c r="K92" i="25"/>
  <c r="K237" i="25"/>
  <c r="L86" i="25"/>
  <c r="K154" i="25"/>
  <c r="J257" i="25"/>
  <c r="AH1024" i="25"/>
  <c r="AH1025" i="25" s="1"/>
  <c r="J183" i="25"/>
  <c r="J310" i="25" s="1"/>
  <c r="K105" i="25"/>
  <c r="AP659" i="25"/>
  <c r="AP660" i="25" s="1"/>
  <c r="K88" i="25"/>
  <c r="J239" i="25"/>
  <c r="J198" i="25"/>
  <c r="J894" i="25" s="1"/>
  <c r="K119" i="25"/>
  <c r="J208" i="25"/>
  <c r="J904" i="25" s="1"/>
  <c r="K129" i="25"/>
  <c r="L205" i="25"/>
  <c r="L901" i="25" s="1"/>
  <c r="M126" i="25"/>
  <c r="J197" i="25"/>
  <c r="J893" i="25" s="1"/>
  <c r="K118" i="25"/>
  <c r="K89" i="25"/>
  <c r="J240" i="25"/>
  <c r="I267" i="25"/>
  <c r="I268" i="25" s="1"/>
  <c r="I1017" i="25"/>
  <c r="AC674" i="25"/>
  <c r="AC691" i="25" s="1"/>
  <c r="AC1021" i="25" s="1"/>
  <c r="AC658" i="25"/>
  <c r="D1015" i="25"/>
  <c r="J689" i="25"/>
  <c r="H905" i="25"/>
  <c r="H906" i="25" s="1"/>
  <c r="AB1017" i="25"/>
  <c r="K95" i="25"/>
  <c r="J246" i="25"/>
  <c r="AD689" i="25"/>
  <c r="J190" i="25"/>
  <c r="J317" i="25" s="1"/>
  <c r="K112" i="25"/>
  <c r="T691" i="25"/>
  <c r="L658" i="25"/>
  <c r="L674" i="25"/>
  <c r="AG658" i="25"/>
  <c r="AG674" i="25"/>
  <c r="AG691" i="25" s="1"/>
  <c r="AG1021" i="25" s="1"/>
  <c r="AD674" i="25"/>
  <c r="AD658" i="25"/>
  <c r="K83" i="25"/>
  <c r="J97" i="25"/>
  <c r="J234" i="25"/>
  <c r="K255" i="25"/>
  <c r="L152" i="25"/>
  <c r="AA689" i="25"/>
  <c r="U1017" i="25"/>
  <c r="P658" i="25"/>
  <c r="P674" i="25"/>
  <c r="P691" i="25" s="1"/>
  <c r="P1021" i="25" s="1"/>
  <c r="Q1019" i="25"/>
  <c r="AQ674" i="25"/>
  <c r="AQ691" i="25" s="1"/>
  <c r="AQ1021" i="25" s="1"/>
  <c r="AQ658" i="25"/>
  <c r="AQ676" i="25" s="1"/>
  <c r="AQ693" i="25" s="1"/>
  <c r="AQ1023" i="25" s="1"/>
  <c r="H689" i="25"/>
  <c r="K156" i="25"/>
  <c r="J259" i="25"/>
  <c r="I658" i="25"/>
  <c r="I659" i="25" s="1"/>
  <c r="I674" i="25"/>
  <c r="I691" i="25" s="1"/>
  <c r="I1021" i="25" s="1"/>
  <c r="K106" i="25"/>
  <c r="J184" i="25"/>
  <c r="J311" i="25" s="1"/>
  <c r="K103" i="25"/>
  <c r="J181" i="25"/>
  <c r="J308" i="25" s="1"/>
  <c r="J260" i="25"/>
  <c r="K157" i="25"/>
  <c r="AH694" i="25"/>
  <c r="AH695" i="25" s="1"/>
  <c r="M202" i="25"/>
  <c r="M898" i="25" s="1"/>
  <c r="N123" i="25"/>
  <c r="J264" i="25"/>
  <c r="K161" i="25"/>
  <c r="K87" i="25"/>
  <c r="J238" i="25"/>
  <c r="H658" i="25"/>
  <c r="H674" i="25"/>
  <c r="H691" i="25" s="1"/>
  <c r="H1021" i="25" s="1"/>
  <c r="L93" i="25"/>
  <c r="K244" i="25"/>
  <c r="J180" i="25"/>
  <c r="J307" i="25" s="1"/>
  <c r="K102" i="25"/>
  <c r="K127" i="25"/>
  <c r="J206" i="25"/>
  <c r="J902" i="25" s="1"/>
  <c r="K204" i="25"/>
  <c r="K900" i="25" s="1"/>
  <c r="L125" i="25"/>
  <c r="M674" i="25"/>
  <c r="M691" i="25" s="1"/>
  <c r="M1021" i="25" s="1"/>
  <c r="M658" i="25"/>
  <c r="I247" i="25"/>
  <c r="I248" i="25" s="1"/>
  <c r="AJ658" i="25"/>
  <c r="AJ659" i="25" s="1"/>
  <c r="AJ674" i="25"/>
  <c r="AJ691" i="25" s="1"/>
  <c r="K91" i="25"/>
  <c r="J242" i="25"/>
  <c r="AH677" i="25"/>
  <c r="AH678" i="25" s="1"/>
  <c r="M689" i="25"/>
  <c r="AL674" i="25"/>
  <c r="AL658" i="25"/>
  <c r="AP691" i="25"/>
  <c r="W674" i="25"/>
  <c r="W658" i="25"/>
  <c r="W676" i="25" s="1"/>
  <c r="W693" i="25" s="1"/>
  <c r="W1023" i="25" s="1"/>
  <c r="AC1017" i="25"/>
  <c r="M94" i="25"/>
  <c r="L245" i="25"/>
  <c r="AR658" i="25"/>
  <c r="AR676" i="25" s="1"/>
  <c r="AR693" i="25" s="1"/>
  <c r="AR1023" i="25" s="1"/>
  <c r="AR674" i="25"/>
  <c r="Z658" i="25"/>
  <c r="Z674" i="25"/>
  <c r="K163" i="25"/>
  <c r="J266" i="25"/>
  <c r="K120" i="25"/>
  <c r="J199" i="25"/>
  <c r="J895" i="25" s="1"/>
  <c r="K160" i="25"/>
  <c r="J263" i="25"/>
  <c r="W689" i="25"/>
  <c r="W1019" i="25" s="1"/>
  <c r="K128" i="25"/>
  <c r="J207" i="25"/>
  <c r="J903" i="25" s="1"/>
  <c r="AA674" i="25"/>
  <c r="AA658" i="25"/>
  <c r="AA659" i="25"/>
  <c r="G689" i="25"/>
  <c r="X658" i="25"/>
  <c r="X674" i="25"/>
  <c r="X691" i="25" s="1"/>
  <c r="X1021" i="25" s="1"/>
  <c r="T676" i="25"/>
  <c r="T693" i="25" s="1"/>
  <c r="T1023" i="25" s="1"/>
  <c r="T659" i="25"/>
  <c r="T660" i="25" s="1"/>
  <c r="AG689" i="25"/>
  <c r="L162" i="25"/>
  <c r="K265" i="25"/>
  <c r="R1019" i="25"/>
  <c r="I892" i="25"/>
  <c r="I209" i="25"/>
  <c r="I210" i="25" s="1"/>
  <c r="AI674" i="25"/>
  <c r="AI691" i="25" s="1"/>
  <c r="AI1021" i="25" s="1"/>
  <c r="AI658" i="25"/>
  <c r="P689" i="25"/>
  <c r="AQ689" i="25"/>
  <c r="AQ677" i="25"/>
  <c r="P214" i="25"/>
  <c r="K187" i="25"/>
  <c r="K314" i="25" s="1"/>
  <c r="L109" i="25"/>
  <c r="AK674" i="25"/>
  <c r="AK658" i="25"/>
  <c r="O658" i="25"/>
  <c r="O676" i="25" s="1"/>
  <c r="O693" i="25" s="1"/>
  <c r="O1023" i="25" s="1"/>
  <c r="O674" i="25"/>
  <c r="J200" i="25"/>
  <c r="J896" i="25" s="1"/>
  <c r="K121" i="25"/>
  <c r="G674" i="25"/>
  <c r="G691" i="25" s="1"/>
  <c r="G1021" i="25" s="1"/>
  <c r="G658" i="25"/>
  <c r="G676" i="25" s="1"/>
  <c r="G693" i="25" s="1"/>
  <c r="G1023" i="25" s="1"/>
  <c r="X689" i="25"/>
  <c r="U658" i="25"/>
  <c r="U676" i="25" s="1"/>
  <c r="U693" i="25" s="1"/>
  <c r="U1023" i="25" s="1"/>
  <c r="U674" i="25"/>
  <c r="U691" i="25" s="1"/>
  <c r="U1021" i="25" s="1"/>
  <c r="K203" i="25"/>
  <c r="K899" i="25" s="1"/>
  <c r="L124" i="25"/>
  <c r="J196" i="25"/>
  <c r="J131" i="25"/>
  <c r="K117" i="25"/>
  <c r="AB674" i="25"/>
  <c r="AB691" i="25" s="1"/>
  <c r="AB1021" i="25" s="1"/>
  <c r="AB658" i="25"/>
  <c r="AB676" i="25" s="1"/>
  <c r="AB693" i="25" s="1"/>
  <c r="AB1023" i="25" s="1"/>
  <c r="AI689" i="25"/>
  <c r="AN674" i="25"/>
  <c r="AN658" i="25"/>
  <c r="AN676" i="25" s="1"/>
  <c r="AN693" i="25" s="1"/>
  <c r="AN1023" i="25" s="1"/>
  <c r="N689" i="25"/>
  <c r="L85" i="25"/>
  <c r="K236" i="25"/>
  <c r="AF658" i="25"/>
  <c r="AF674" i="25"/>
  <c r="K689" i="25"/>
  <c r="I305" i="25"/>
  <c r="I191" i="25"/>
  <c r="I318" i="25" s="1"/>
  <c r="AN689" i="25"/>
  <c r="N674" i="25"/>
  <c r="N691" i="25" s="1"/>
  <c r="N1021" i="25" s="1"/>
  <c r="N658" i="25"/>
  <c r="N676" i="25" s="1"/>
  <c r="N693" i="25" s="1"/>
  <c r="N1023" i="25" s="1"/>
  <c r="W1017" i="25"/>
  <c r="K188" i="25"/>
  <c r="K315" i="25" s="1"/>
  <c r="L110" i="25"/>
  <c r="M104" i="25"/>
  <c r="L182" i="25"/>
  <c r="L309" i="25" s="1"/>
  <c r="M90" i="25"/>
  <c r="L241" i="25"/>
  <c r="AM658" i="25"/>
  <c r="AM674" i="25"/>
  <c r="AM691" i="25" s="1"/>
  <c r="AM1021" i="25" s="1"/>
  <c r="Y689" i="25"/>
  <c r="J179" i="25"/>
  <c r="J306" i="25" s="1"/>
  <c r="K101" i="25"/>
  <c r="Q676" i="25"/>
  <c r="Q677" i="25" s="1"/>
  <c r="Q659" i="25"/>
  <c r="Q660" i="25" s="1"/>
  <c r="AE1017" i="25"/>
  <c r="K153" i="25"/>
  <c r="J256" i="25"/>
  <c r="K658" i="25"/>
  <c r="K676" i="25" s="1"/>
  <c r="K693" i="25" s="1"/>
  <c r="K1023" i="25" s="1"/>
  <c r="K674" i="25"/>
  <c r="K691" i="25" s="1"/>
  <c r="K1021" i="25" s="1"/>
  <c r="K155" i="25"/>
  <c r="J258" i="25"/>
  <c r="J114" i="25"/>
  <c r="J178" i="25"/>
  <c r="K100" i="25"/>
  <c r="L122" i="25"/>
  <c r="K201" i="25"/>
  <c r="K897" i="25" s="1"/>
  <c r="K111" i="25"/>
  <c r="J189" i="25"/>
  <c r="J316" i="25" s="1"/>
  <c r="AH659" i="25"/>
  <c r="AH660" i="25" s="1"/>
  <c r="AM689" i="25"/>
  <c r="Y658" i="25"/>
  <c r="Y674" i="25"/>
  <c r="J261" i="25"/>
  <c r="K158" i="25"/>
  <c r="Q691" i="25"/>
  <c r="Q1021" i="25" s="1"/>
  <c r="L235" i="25"/>
  <c r="M84" i="25"/>
  <c r="O1017" i="25"/>
  <c r="F674" i="25"/>
  <c r="F658" i="25"/>
  <c r="M108" i="25"/>
  <c r="L186" i="25"/>
  <c r="L313" i="25" s="1"/>
  <c r="S676" i="25"/>
  <c r="S677" i="25" s="1"/>
  <c r="S659" i="25"/>
  <c r="S660" i="25"/>
  <c r="AE658" i="25"/>
  <c r="AE674" i="25"/>
  <c r="K151" i="25"/>
  <c r="J254" i="25"/>
  <c r="V1017" i="25"/>
  <c r="D672" i="25"/>
  <c r="D689" i="25" s="1"/>
  <c r="D1019" i="25" s="1"/>
  <c r="D656" i="25"/>
  <c r="L262" i="25"/>
  <c r="M159" i="25"/>
  <c r="R676" i="25"/>
  <c r="R693" i="25" s="1"/>
  <c r="R1023" i="25" s="1"/>
  <c r="R659" i="25"/>
  <c r="R660" i="25" s="1"/>
  <c r="J674" i="25"/>
  <c r="J691" i="25" s="1"/>
  <c r="J1021" i="25" s="1"/>
  <c r="J658" i="25"/>
  <c r="AO674" i="25"/>
  <c r="AO658" i="25"/>
  <c r="AO659" i="25" s="1"/>
  <c r="H192" i="25"/>
  <c r="M96" i="25"/>
  <c r="S691" i="25"/>
  <c r="M107" i="25"/>
  <c r="L185" i="25"/>
  <c r="L312" i="25" s="1"/>
  <c r="E674" i="25"/>
  <c r="E691" i="25" s="1"/>
  <c r="E1021" i="25" s="1"/>
  <c r="E658" i="25"/>
  <c r="V674" i="25"/>
  <c r="V658" i="25"/>
  <c r="W659" i="25" l="1"/>
  <c r="W660" i="25" s="1"/>
  <c r="AB659" i="25"/>
  <c r="AB660" i="25" s="1"/>
  <c r="G659" i="25"/>
  <c r="G660" i="25" s="1"/>
  <c r="K677" i="25"/>
  <c r="K678" i="25" s="1"/>
  <c r="K659" i="25"/>
  <c r="K660" i="25" s="1"/>
  <c r="AQ678" i="25"/>
  <c r="AR659" i="25"/>
  <c r="AR660" i="25" s="1"/>
  <c r="L118" i="25"/>
  <c r="K197" i="25"/>
  <c r="K893" i="25" s="1"/>
  <c r="U677" i="25"/>
  <c r="U678" i="25" s="1"/>
  <c r="U694" i="25"/>
  <c r="U695" i="25" s="1"/>
  <c r="N126" i="25"/>
  <c r="M205" i="25"/>
  <c r="M901" i="25" s="1"/>
  <c r="L154" i="25"/>
  <c r="K257" i="25"/>
  <c r="L119" i="25"/>
  <c r="K198" i="25"/>
  <c r="K894" i="25" s="1"/>
  <c r="AQ659" i="25"/>
  <c r="AQ660" i="25" s="1"/>
  <c r="K243" i="25"/>
  <c r="L92" i="25"/>
  <c r="K240" i="25"/>
  <c r="L89" i="25"/>
  <c r="K208" i="25"/>
  <c r="K904" i="25" s="1"/>
  <c r="L129" i="25"/>
  <c r="M86" i="25"/>
  <c r="L237" i="25"/>
  <c r="U659" i="25"/>
  <c r="U660" i="25" s="1"/>
  <c r="O659" i="25"/>
  <c r="O660" i="25" s="1"/>
  <c r="K183" i="25"/>
  <c r="K310" i="25" s="1"/>
  <c r="L105" i="25"/>
  <c r="K239" i="25"/>
  <c r="L88" i="25"/>
  <c r="N104" i="25"/>
  <c r="M182" i="25"/>
  <c r="M309" i="25" s="1"/>
  <c r="K114" i="25"/>
  <c r="K178" i="25"/>
  <c r="L100" i="25"/>
  <c r="L153" i="25"/>
  <c r="K256" i="25"/>
  <c r="Y1019" i="25"/>
  <c r="AN1019" i="25"/>
  <c r="L236" i="25"/>
  <c r="M85" i="25"/>
  <c r="AJ1021" i="25"/>
  <c r="M122" i="25"/>
  <c r="L201" i="25"/>
  <c r="L897" i="25" s="1"/>
  <c r="AR691" i="25"/>
  <c r="AR677" i="25"/>
  <c r="AR678" i="25" s="1"/>
  <c r="L127" i="25"/>
  <c r="K206" i="25"/>
  <c r="K902" i="25" s="1"/>
  <c r="N96" i="25"/>
  <c r="AO676" i="25"/>
  <c r="AO693" i="25" s="1"/>
  <c r="AO1023" i="25" s="1"/>
  <c r="AO660" i="25"/>
  <c r="J267" i="25"/>
  <c r="J268" i="25"/>
  <c r="N1019" i="25"/>
  <c r="N694" i="25"/>
  <c r="N695" i="25" s="1"/>
  <c r="K200" i="25"/>
  <c r="K896" i="25" s="1"/>
  <c r="L121" i="25"/>
  <c r="L163" i="25"/>
  <c r="K266" i="25"/>
  <c r="K181" i="25"/>
  <c r="K308" i="25" s="1"/>
  <c r="L103" i="25"/>
  <c r="I676" i="25"/>
  <c r="I660" i="25"/>
  <c r="AA1019" i="25"/>
  <c r="AB694" i="25"/>
  <c r="AB695" i="25" s="1"/>
  <c r="M162" i="25"/>
  <c r="L265" i="25"/>
  <c r="N107" i="25"/>
  <c r="M185" i="25"/>
  <c r="M312" i="25" s="1"/>
  <c r="AB677" i="25"/>
  <c r="AB678" i="25" s="1"/>
  <c r="Y691" i="25"/>
  <c r="Y1021" i="25" s="1"/>
  <c r="I319" i="25"/>
  <c r="M124" i="25"/>
  <c r="L203" i="25"/>
  <c r="L899" i="25" s="1"/>
  <c r="AL676" i="25"/>
  <c r="AL693" i="25" s="1"/>
  <c r="AL1023" i="25" s="1"/>
  <c r="AL659" i="25"/>
  <c r="AL660" i="25"/>
  <c r="M125" i="25"/>
  <c r="L204" i="25"/>
  <c r="L900" i="25" s="1"/>
  <c r="H676" i="25"/>
  <c r="H693" i="25" s="1"/>
  <c r="H1023" i="25" s="1"/>
  <c r="L106" i="25"/>
  <c r="K184" i="25"/>
  <c r="K311" i="25" s="1"/>
  <c r="M235" i="25"/>
  <c r="N84" i="25"/>
  <c r="Y676" i="25"/>
  <c r="Y659" i="25"/>
  <c r="Y660" i="25" s="1"/>
  <c r="J305" i="25"/>
  <c r="J191" i="25"/>
  <c r="J318" i="25" s="1"/>
  <c r="J192" i="25"/>
  <c r="P1019" i="25"/>
  <c r="AA676" i="25"/>
  <c r="AA693" i="25" s="1"/>
  <c r="AA1023" i="25" s="1"/>
  <c r="AA660" i="25"/>
  <c r="AL691" i="25"/>
  <c r="AJ676" i="25"/>
  <c r="AJ660" i="25"/>
  <c r="K260" i="25"/>
  <c r="L157" i="25"/>
  <c r="J1019" i="25"/>
  <c r="S1021" i="25"/>
  <c r="AM676" i="25"/>
  <c r="AM693" i="25" s="1"/>
  <c r="AM1023" i="25" s="1"/>
  <c r="AM659" i="25"/>
  <c r="AM660" i="25" s="1"/>
  <c r="L188" i="25"/>
  <c r="L315" i="25" s="1"/>
  <c r="M110" i="25"/>
  <c r="N677" i="25"/>
  <c r="N678" i="25" s="1"/>
  <c r="AI676" i="25"/>
  <c r="AI659" i="25"/>
  <c r="AI660" i="25" s="1"/>
  <c r="AG1019" i="25"/>
  <c r="X676" i="25"/>
  <c r="X659" i="25"/>
  <c r="X660" i="25"/>
  <c r="AA691" i="25"/>
  <c r="AA1021" i="25" s="1"/>
  <c r="L160" i="25"/>
  <c r="K263" i="25"/>
  <c r="U1024" i="25"/>
  <c r="U1025" i="25"/>
  <c r="J247" i="25"/>
  <c r="J248" i="25" s="1"/>
  <c r="AG676" i="25"/>
  <c r="AG659" i="25"/>
  <c r="AG660" i="25" s="1"/>
  <c r="K1019" i="25"/>
  <c r="K694" i="25"/>
  <c r="K695" i="25" s="1"/>
  <c r="AI1019" i="25"/>
  <c r="L112" i="25"/>
  <c r="K190" i="25"/>
  <c r="K317" i="25" s="1"/>
  <c r="K246" i="25"/>
  <c r="L95" i="25"/>
  <c r="N659" i="25"/>
  <c r="N660" i="25" s="1"/>
  <c r="AO691" i="25"/>
  <c r="AO677" i="25"/>
  <c r="AO678" i="25" s="1"/>
  <c r="M262" i="25"/>
  <c r="N159" i="25"/>
  <c r="L151" i="25"/>
  <c r="K254" i="25"/>
  <c r="S693" i="25"/>
  <c r="S1023" i="25" s="1"/>
  <c r="S678" i="25"/>
  <c r="Q693" i="25"/>
  <c r="Q678" i="25"/>
  <c r="AK676" i="25"/>
  <c r="AK659" i="25"/>
  <c r="AK660" i="25" s="1"/>
  <c r="Q214" i="25"/>
  <c r="I905" i="25"/>
  <c r="I906" i="25" s="1"/>
  <c r="G677" i="25"/>
  <c r="G678" i="25" s="1"/>
  <c r="R677" i="25"/>
  <c r="R678" i="25" s="1"/>
  <c r="K180" i="25"/>
  <c r="K307" i="25" s="1"/>
  <c r="L102" i="25"/>
  <c r="L87" i="25"/>
  <c r="K238" i="25"/>
  <c r="L255" i="25"/>
  <c r="M152" i="25"/>
  <c r="K97" i="25"/>
  <c r="K234" i="25"/>
  <c r="L83" i="25"/>
  <c r="J676" i="25"/>
  <c r="J659" i="25"/>
  <c r="J660" i="25" s="1"/>
  <c r="K189" i="25"/>
  <c r="K316" i="25" s="1"/>
  <c r="L111" i="25"/>
  <c r="AM1019" i="25"/>
  <c r="L155" i="25"/>
  <c r="K258" i="25"/>
  <c r="L101" i="25"/>
  <c r="K179" i="25"/>
  <c r="K306" i="25" s="1"/>
  <c r="N90" i="25"/>
  <c r="M241" i="25"/>
  <c r="AK691" i="25"/>
  <c r="G1019" i="25"/>
  <c r="G694" i="25"/>
  <c r="G695" i="25" s="1"/>
  <c r="AP1021" i="25"/>
  <c r="AP1024" i="25" s="1"/>
  <c r="AP1025" i="25" s="1"/>
  <c r="AP694" i="25"/>
  <c r="AP695" i="25" s="1"/>
  <c r="K264" i="25"/>
  <c r="L161" i="25"/>
  <c r="L691" i="25"/>
  <c r="AB1024" i="25"/>
  <c r="AB1025" i="25" s="1"/>
  <c r="V676" i="25"/>
  <c r="V693" i="25" s="1"/>
  <c r="V1023" i="25" s="1"/>
  <c r="V659" i="25"/>
  <c r="V660" i="25" s="1"/>
  <c r="N108" i="25"/>
  <c r="M186" i="25"/>
  <c r="M313" i="25" s="1"/>
  <c r="AN691" i="25"/>
  <c r="AN1021" i="25" s="1"/>
  <c r="AN677" i="25"/>
  <c r="AN678" i="25" s="1"/>
  <c r="K131" i="25"/>
  <c r="L117" i="25"/>
  <c r="K196" i="25"/>
  <c r="K259" i="25"/>
  <c r="L156" i="25"/>
  <c r="AN659" i="25"/>
  <c r="AN660" i="25" s="1"/>
  <c r="AD676" i="25"/>
  <c r="AD659" i="25"/>
  <c r="AD660" i="25" s="1"/>
  <c r="L676" i="25"/>
  <c r="L693" i="25" s="1"/>
  <c r="L1023" i="25" s="1"/>
  <c r="L659" i="25"/>
  <c r="L660" i="25" s="1"/>
  <c r="AD1019" i="25"/>
  <c r="V691" i="25"/>
  <c r="AE691" i="25"/>
  <c r="F676" i="25"/>
  <c r="F693" i="25" s="1"/>
  <c r="F1023" i="25" s="1"/>
  <c r="F659" i="25"/>
  <c r="F660" i="25" s="1"/>
  <c r="K261" i="25"/>
  <c r="L158" i="25"/>
  <c r="X1019" i="25"/>
  <c r="O691" i="25"/>
  <c r="O677" i="25"/>
  <c r="O678" i="25" s="1"/>
  <c r="AQ1019" i="25"/>
  <c r="AQ694" i="25"/>
  <c r="AQ695" i="25" s="1"/>
  <c r="R694" i="25"/>
  <c r="R695" i="25" s="1"/>
  <c r="K207" i="25"/>
  <c r="K903" i="25" s="1"/>
  <c r="L128" i="25"/>
  <c r="L120" i="25"/>
  <c r="K199" i="25"/>
  <c r="K895" i="25" s="1"/>
  <c r="W691" i="25"/>
  <c r="W677" i="25"/>
  <c r="W678" i="25" s="1"/>
  <c r="M1019" i="25"/>
  <c r="L244" i="25"/>
  <c r="M93" i="25"/>
  <c r="N202" i="25"/>
  <c r="N898" i="25" s="1"/>
  <c r="O123" i="25"/>
  <c r="AD691" i="25"/>
  <c r="AD1021" i="25" s="1"/>
  <c r="E676" i="25"/>
  <c r="E677" i="25" s="1"/>
  <c r="E659" i="25"/>
  <c r="E660" i="25" s="1"/>
  <c r="D658" i="25"/>
  <c r="D674" i="25"/>
  <c r="AE676" i="25"/>
  <c r="AE693" i="25" s="1"/>
  <c r="AE1023" i="25" s="1"/>
  <c r="AE659" i="25"/>
  <c r="AE660" i="25" s="1"/>
  <c r="F691" i="25"/>
  <c r="AF691" i="25"/>
  <c r="J892" i="25"/>
  <c r="J209" i="25"/>
  <c r="J210" i="25"/>
  <c r="R1024" i="25"/>
  <c r="R1025" i="25" s="1"/>
  <c r="Z691" i="25"/>
  <c r="N94" i="25"/>
  <c r="M245" i="25"/>
  <c r="K242" i="25"/>
  <c r="L91" i="25"/>
  <c r="T677" i="25"/>
  <c r="T678" i="25" s="1"/>
  <c r="AC676" i="25"/>
  <c r="AC659" i="25"/>
  <c r="AC660" i="25" s="1"/>
  <c r="I192" i="25"/>
  <c r="AF676" i="25"/>
  <c r="AF659" i="25"/>
  <c r="AF660" i="25" s="1"/>
  <c r="M109" i="25"/>
  <c r="L187" i="25"/>
  <c r="L314" i="25" s="1"/>
  <c r="Z676" i="25"/>
  <c r="Z693" i="25" s="1"/>
  <c r="Z1023" i="25" s="1"/>
  <c r="Z659" i="25"/>
  <c r="Z660" i="25" s="1"/>
  <c r="M676" i="25"/>
  <c r="M693" i="25" s="1"/>
  <c r="M1023" i="25" s="1"/>
  <c r="M659" i="25"/>
  <c r="M660" i="25" s="1"/>
  <c r="H659" i="25"/>
  <c r="H660" i="25" s="1"/>
  <c r="H1019" i="25"/>
  <c r="P676" i="25"/>
  <c r="P659" i="25"/>
  <c r="P660" i="25" s="1"/>
  <c r="T1021" i="25"/>
  <c r="T694" i="25"/>
  <c r="T695" i="25" s="1"/>
  <c r="Z677" i="25" l="1"/>
  <c r="Z678" i="25" s="1"/>
  <c r="AA677" i="25"/>
  <c r="AA678" i="25" s="1"/>
  <c r="F677" i="25"/>
  <c r="F678" i="25" s="1"/>
  <c r="AM694" i="25"/>
  <c r="AM695" i="25" s="1"/>
  <c r="S694" i="25"/>
  <c r="S695" i="25" s="1"/>
  <c r="AA694" i="25"/>
  <c r="AA695" i="25" s="1"/>
  <c r="V677" i="25"/>
  <c r="V678" i="25" s="1"/>
  <c r="J319" i="25"/>
  <c r="L257" i="25"/>
  <c r="M154" i="25"/>
  <c r="M677" i="25"/>
  <c r="M678" i="25" s="1"/>
  <c r="N205" i="25"/>
  <c r="N901" i="25" s="1"/>
  <c r="O126" i="25"/>
  <c r="M694" i="25"/>
  <c r="M695" i="25" s="1"/>
  <c r="L183" i="25"/>
  <c r="L310" i="25" s="1"/>
  <c r="M105" i="25"/>
  <c r="H694" i="25"/>
  <c r="AE677" i="25"/>
  <c r="AE678" i="25" s="1"/>
  <c r="AM677" i="25"/>
  <c r="AM678" i="25" s="1"/>
  <c r="M88" i="25"/>
  <c r="L239" i="25"/>
  <c r="L240" i="25"/>
  <c r="M89" i="25"/>
  <c r="L243" i="25"/>
  <c r="M92" i="25"/>
  <c r="M237" i="25"/>
  <c r="N86" i="25"/>
  <c r="M129" i="25"/>
  <c r="L208" i="25"/>
  <c r="L904" i="25" s="1"/>
  <c r="AN694" i="25"/>
  <c r="AN695" i="25" s="1"/>
  <c r="M119" i="25"/>
  <c r="L198" i="25"/>
  <c r="L894" i="25" s="1"/>
  <c r="M118" i="25"/>
  <c r="L197" i="25"/>
  <c r="L893" i="25" s="1"/>
  <c r="L234" i="25"/>
  <c r="L97" i="25"/>
  <c r="M83" i="25"/>
  <c r="Z1021" i="25"/>
  <c r="Z1024" i="25" s="1"/>
  <c r="Z694" i="25"/>
  <c r="Z695" i="25" s="1"/>
  <c r="L1021" i="25"/>
  <c r="L694" i="25"/>
  <c r="L695" i="25"/>
  <c r="K247" i="25"/>
  <c r="K248" i="25"/>
  <c r="AN1024" i="25"/>
  <c r="AN1025" i="25" s="1"/>
  <c r="L199" i="25"/>
  <c r="L895" i="25" s="1"/>
  <c r="M120" i="25"/>
  <c r="L207" i="25"/>
  <c r="L903" i="25" s="1"/>
  <c r="M128" i="25"/>
  <c r="V1021" i="25"/>
  <c r="V694" i="25"/>
  <c r="V695" i="25" s="1"/>
  <c r="L189" i="25"/>
  <c r="L316" i="25" s="1"/>
  <c r="M111" i="25"/>
  <c r="M203" i="25"/>
  <c r="M899" i="25" s="1"/>
  <c r="N124" i="25"/>
  <c r="T1024" i="25"/>
  <c r="T1025" i="25" s="1"/>
  <c r="N245" i="25"/>
  <c r="O94" i="25"/>
  <c r="O1021" i="25"/>
  <c r="O694" i="25"/>
  <c r="O695" i="25" s="1"/>
  <c r="M155" i="25"/>
  <c r="L258" i="25"/>
  <c r="AO1021" i="25"/>
  <c r="AO694" i="25"/>
  <c r="AO695" i="25" s="1"/>
  <c r="L181" i="25"/>
  <c r="L308" i="25" s="1"/>
  <c r="M103" i="25"/>
  <c r="H1024" i="25"/>
  <c r="H1025" i="25" s="1"/>
  <c r="AF693" i="25"/>
  <c r="AF677" i="25"/>
  <c r="AF678" i="25" s="1"/>
  <c r="M244" i="25"/>
  <c r="N93" i="25"/>
  <c r="L677" i="25"/>
  <c r="L678" i="25" s="1"/>
  <c r="Q1023" i="25"/>
  <c r="Q694" i="25"/>
  <c r="Q695" i="25" s="1"/>
  <c r="AR1021" i="25"/>
  <c r="AR694" i="25"/>
  <c r="AR695" i="25"/>
  <c r="E693" i="25"/>
  <c r="E678" i="25"/>
  <c r="AE1021" i="25"/>
  <c r="AE694" i="25"/>
  <c r="AE695" i="25" s="1"/>
  <c r="L246" i="25"/>
  <c r="M95" i="25"/>
  <c r="L260" i="25"/>
  <c r="M157" i="25"/>
  <c r="N162" i="25"/>
  <c r="M265" i="25"/>
  <c r="N182" i="25"/>
  <c r="N309" i="25" s="1"/>
  <c r="O104" i="25"/>
  <c r="AD693" i="25"/>
  <c r="AD677" i="25"/>
  <c r="AD678" i="25" s="1"/>
  <c r="O108" i="25"/>
  <c r="N186" i="25"/>
  <c r="N313" i="25" s="1"/>
  <c r="AM1024" i="25"/>
  <c r="AM1025" i="25" s="1"/>
  <c r="AG693" i="25"/>
  <c r="AG677" i="25"/>
  <c r="AG678" i="25"/>
  <c r="L184" i="25"/>
  <c r="L311" i="25" s="1"/>
  <c r="M106" i="25"/>
  <c r="L238" i="25"/>
  <c r="M87" i="25"/>
  <c r="AI693" i="25"/>
  <c r="AI677" i="25"/>
  <c r="AI678" i="25" s="1"/>
  <c r="O107" i="25"/>
  <c r="N185" i="25"/>
  <c r="N312" i="25" s="1"/>
  <c r="L200" i="25"/>
  <c r="L896" i="25" s="1"/>
  <c r="M121" i="25"/>
  <c r="F1021" i="25"/>
  <c r="F694" i="25"/>
  <c r="F695" i="25" s="1"/>
  <c r="L242" i="25"/>
  <c r="M91" i="25"/>
  <c r="L259" i="25"/>
  <c r="M156" i="25"/>
  <c r="M161" i="25"/>
  <c r="L264" i="25"/>
  <c r="N152" i="25"/>
  <c r="M255" i="25"/>
  <c r="L180" i="25"/>
  <c r="L307" i="25" s="1"/>
  <c r="M102" i="25"/>
  <c r="R214" i="25"/>
  <c r="K267" i="25"/>
  <c r="K268" i="25" s="1"/>
  <c r="L190" i="25"/>
  <c r="L317" i="25" s="1"/>
  <c r="M112" i="25"/>
  <c r="L263" i="25"/>
  <c r="M160" i="25"/>
  <c r="N122" i="25"/>
  <c r="M201" i="25"/>
  <c r="M897" i="25" s="1"/>
  <c r="M158" i="25"/>
  <c r="L261" i="25"/>
  <c r="K892" i="25"/>
  <c r="K209" i="25"/>
  <c r="K210" i="25" s="1"/>
  <c r="N241" i="25"/>
  <c r="O90" i="25"/>
  <c r="L254" i="25"/>
  <c r="M151" i="25"/>
  <c r="M188" i="25"/>
  <c r="M315" i="25" s="1"/>
  <c r="N110" i="25"/>
  <c r="O96" i="25"/>
  <c r="L196" i="25"/>
  <c r="M117" i="25"/>
  <c r="L131" i="25"/>
  <c r="G1024" i="25"/>
  <c r="G1025" i="25" s="1"/>
  <c r="J693" i="25"/>
  <c r="J677" i="25"/>
  <c r="J678" i="25" s="1"/>
  <c r="AK693" i="25"/>
  <c r="AK1023" i="25" s="1"/>
  <c r="AK677" i="25"/>
  <c r="AK678" i="25" s="1"/>
  <c r="O159" i="25"/>
  <c r="N262" i="25"/>
  <c r="S1024" i="25"/>
  <c r="S1025" i="25" s="1"/>
  <c r="AJ693" i="25"/>
  <c r="L266" i="25"/>
  <c r="M163" i="25"/>
  <c r="N1024" i="25"/>
  <c r="N1025" i="25" s="1"/>
  <c r="L256" i="25"/>
  <c r="M153" i="25"/>
  <c r="AC693" i="25"/>
  <c r="AC677" i="25"/>
  <c r="AC678" i="25" s="1"/>
  <c r="J905" i="25"/>
  <c r="J906" i="25" s="1"/>
  <c r="M1024" i="25"/>
  <c r="M1025" i="25"/>
  <c r="AL677" i="25"/>
  <c r="AL678" i="25" s="1"/>
  <c r="Y693" i="25"/>
  <c r="Y677" i="25"/>
  <c r="Y678" i="25" s="1"/>
  <c r="AA1024" i="25"/>
  <c r="AA1025" i="25" s="1"/>
  <c r="M127" i="25"/>
  <c r="L206" i="25"/>
  <c r="L902" i="25" s="1"/>
  <c r="M100" i="25"/>
  <c r="L178" i="25"/>
  <c r="L114" i="25"/>
  <c r="P693" i="25"/>
  <c r="P677" i="25"/>
  <c r="P678" i="25" s="1"/>
  <c r="D691" i="25"/>
  <c r="AQ1024" i="25"/>
  <c r="AQ1025" i="25" s="1"/>
  <c r="AK1021" i="25"/>
  <c r="M101" i="25"/>
  <c r="L179" i="25"/>
  <c r="L306" i="25" s="1"/>
  <c r="K1024" i="25"/>
  <c r="K1025" i="25" s="1"/>
  <c r="N125" i="25"/>
  <c r="M204" i="25"/>
  <c r="M900" i="25" s="1"/>
  <c r="M236" i="25"/>
  <c r="N85" i="25"/>
  <c r="K305" i="25"/>
  <c r="K191" i="25"/>
  <c r="K318" i="25" s="1"/>
  <c r="H695" i="25"/>
  <c r="N109" i="25"/>
  <c r="M187" i="25"/>
  <c r="M314" i="25" s="1"/>
  <c r="H677" i="25"/>
  <c r="H678" i="25" s="1"/>
  <c r="AF1021" i="25"/>
  <c r="D676" i="25"/>
  <c r="D693" i="25" s="1"/>
  <c r="D1023" i="25" s="1"/>
  <c r="D659" i="25"/>
  <c r="D660" i="25" s="1"/>
  <c r="P123" i="25"/>
  <c r="O202" i="25"/>
  <c r="O898" i="25" s="1"/>
  <c r="W1021" i="25"/>
  <c r="W694" i="25"/>
  <c r="W695" i="25" s="1"/>
  <c r="AJ677" i="25"/>
  <c r="AJ678" i="25" s="1"/>
  <c r="X693" i="25"/>
  <c r="X677" i="25"/>
  <c r="X678" i="25" s="1"/>
  <c r="AL1021" i="25"/>
  <c r="AL694" i="25"/>
  <c r="AL695" i="25" s="1"/>
  <c r="N235" i="25"/>
  <c r="O84" i="25"/>
  <c r="I693" i="25"/>
  <c r="I677" i="25"/>
  <c r="I678" i="25" s="1"/>
  <c r="K319" i="25" l="1"/>
  <c r="AF1023" i="25"/>
  <c r="AF694" i="25"/>
  <c r="AF695" i="25" s="1"/>
  <c r="N129" i="25"/>
  <c r="M208" i="25"/>
  <c r="M904" i="25" s="1"/>
  <c r="N88" i="25"/>
  <c r="M239" i="25"/>
  <c r="N154" i="25"/>
  <c r="M257" i="25"/>
  <c r="M198" i="25"/>
  <c r="M894" i="25" s="1"/>
  <c r="N119" i="25"/>
  <c r="N92" i="25"/>
  <c r="M243" i="25"/>
  <c r="M240" i="25"/>
  <c r="N89" i="25"/>
  <c r="P126" i="25"/>
  <c r="O205" i="25"/>
  <c r="O901" i="25" s="1"/>
  <c r="O86" i="25"/>
  <c r="N237" i="25"/>
  <c r="M183" i="25"/>
  <c r="M310" i="25" s="1"/>
  <c r="N105" i="25"/>
  <c r="AK694" i="25"/>
  <c r="AK695" i="25" s="1"/>
  <c r="M197" i="25"/>
  <c r="M893" i="25" s="1"/>
  <c r="N118" i="25"/>
  <c r="P159" i="25"/>
  <c r="O262" i="25"/>
  <c r="AI1023" i="25"/>
  <c r="AI694" i="25"/>
  <c r="AI695" i="25" s="1"/>
  <c r="O182" i="25"/>
  <c r="O309" i="25" s="1"/>
  <c r="P104" i="25"/>
  <c r="M266" i="25"/>
  <c r="N163" i="25"/>
  <c r="P96" i="25"/>
  <c r="N201" i="25"/>
  <c r="N897" i="25" s="1"/>
  <c r="O122" i="25"/>
  <c r="N102" i="25"/>
  <c r="M180" i="25"/>
  <c r="M307" i="25" s="1"/>
  <c r="N120" i="25"/>
  <c r="M199" i="25"/>
  <c r="M895" i="25" s="1"/>
  <c r="AK1024" i="25"/>
  <c r="AK1025" i="25" s="1"/>
  <c r="M242" i="25"/>
  <c r="N91" i="25"/>
  <c r="P108" i="25"/>
  <c r="O186" i="25"/>
  <c r="O313" i="25" s="1"/>
  <c r="Q1024" i="25"/>
  <c r="Q1025" i="25" s="1"/>
  <c r="Z1025" i="25"/>
  <c r="AG1023" i="25"/>
  <c r="AG694" i="25"/>
  <c r="AG695" i="25" s="1"/>
  <c r="N103" i="25"/>
  <c r="M181" i="25"/>
  <c r="M308" i="25" s="1"/>
  <c r="P90" i="25"/>
  <c r="O241" i="25"/>
  <c r="O124" i="25"/>
  <c r="N203" i="25"/>
  <c r="N899" i="25" s="1"/>
  <c r="M179" i="25"/>
  <c r="M306" i="25" s="1"/>
  <c r="N101" i="25"/>
  <c r="S214" i="25"/>
  <c r="M246" i="25"/>
  <c r="N95" i="25"/>
  <c r="N187" i="25"/>
  <c r="N314" i="25" s="1"/>
  <c r="O109" i="25"/>
  <c r="D677" i="25"/>
  <c r="D678" i="25" s="1"/>
  <c r="N127" i="25"/>
  <c r="M206" i="25"/>
  <c r="M902" i="25" s="1"/>
  <c r="V1024" i="25"/>
  <c r="V1025" i="25" s="1"/>
  <c r="AL1024" i="25"/>
  <c r="AL1025" i="25" s="1"/>
  <c r="W1024" i="25"/>
  <c r="W1025" i="25" s="1"/>
  <c r="D1021" i="25"/>
  <c r="D694" i="25"/>
  <c r="D695" i="25" s="1"/>
  <c r="M263" i="25"/>
  <c r="N160" i="25"/>
  <c r="M238" i="25"/>
  <c r="N87" i="25"/>
  <c r="AR1024" i="25"/>
  <c r="AR1025" i="25" s="1"/>
  <c r="N128" i="25"/>
  <c r="M207" i="25"/>
  <c r="M903" i="25" s="1"/>
  <c r="Y1023" i="25"/>
  <c r="Y694" i="25"/>
  <c r="Y695" i="25" s="1"/>
  <c r="AC1023" i="25"/>
  <c r="AC694" i="25"/>
  <c r="AC695" i="25"/>
  <c r="J1023" i="25"/>
  <c r="J694" i="25"/>
  <c r="J695" i="25" s="1"/>
  <c r="P202" i="25"/>
  <c r="P898" i="25" s="1"/>
  <c r="Q123" i="25"/>
  <c r="K192" i="25"/>
  <c r="K905" i="25"/>
  <c r="K906" i="25" s="1"/>
  <c r="O152" i="25"/>
  <c r="N255" i="25"/>
  <c r="N106" i="25"/>
  <c r="M184" i="25"/>
  <c r="M311" i="25" s="1"/>
  <c r="L267" i="25"/>
  <c r="L268" i="25" s="1"/>
  <c r="X1023" i="25"/>
  <c r="X694" i="25"/>
  <c r="X695" i="25" s="1"/>
  <c r="M256" i="25"/>
  <c r="N153" i="25"/>
  <c r="AD1023" i="25"/>
  <c r="AD694" i="25"/>
  <c r="AD695" i="25"/>
  <c r="O1024" i="25"/>
  <c r="O1025" i="25" s="1"/>
  <c r="I1023" i="25"/>
  <c r="I694" i="25"/>
  <c r="I695" i="25" s="1"/>
  <c r="O85" i="25"/>
  <c r="N236" i="25"/>
  <c r="N204" i="25"/>
  <c r="N900" i="25" s="1"/>
  <c r="O125" i="25"/>
  <c r="P1023" i="25"/>
  <c r="P694" i="25"/>
  <c r="P695" i="25" s="1"/>
  <c r="M190" i="25"/>
  <c r="M317" i="25" s="1"/>
  <c r="N112" i="25"/>
  <c r="O185" i="25"/>
  <c r="O312" i="25" s="1"/>
  <c r="P107" i="25"/>
  <c r="N265" i="25"/>
  <c r="O162" i="25"/>
  <c r="AE1024" i="25"/>
  <c r="AE1025" i="25" s="1"/>
  <c r="M234" i="25"/>
  <c r="N83" i="25"/>
  <c r="M97" i="25"/>
  <c r="AJ1023" i="25"/>
  <c r="AJ694" i="25"/>
  <c r="AJ695" i="25" s="1"/>
  <c r="N117" i="25"/>
  <c r="M131" i="25"/>
  <c r="M196" i="25"/>
  <c r="O110" i="25"/>
  <c r="N188" i="25"/>
  <c r="N315" i="25" s="1"/>
  <c r="M264" i="25"/>
  <c r="N161" i="25"/>
  <c r="F1024" i="25"/>
  <c r="F1025" i="25" s="1"/>
  <c r="AO1024" i="25"/>
  <c r="AO1025" i="25" s="1"/>
  <c r="L191" i="25"/>
  <c r="L318" i="25" s="1"/>
  <c r="L305" i="25"/>
  <c r="L319" i="25" s="1"/>
  <c r="L892" i="25"/>
  <c r="L209" i="25"/>
  <c r="L210" i="25"/>
  <c r="N158" i="25"/>
  <c r="M261" i="25"/>
  <c r="N156" i="25"/>
  <c r="M259" i="25"/>
  <c r="N157" i="25"/>
  <c r="M260" i="25"/>
  <c r="E1023" i="25"/>
  <c r="E694" i="25"/>
  <c r="E695" i="25" s="1"/>
  <c r="P94" i="25"/>
  <c r="O245" i="25"/>
  <c r="L247" i="25"/>
  <c r="L248" i="25"/>
  <c r="P84" i="25"/>
  <c r="O235" i="25"/>
  <c r="AF1024" i="25"/>
  <c r="AF1025" i="25"/>
  <c r="M178" i="25"/>
  <c r="N100" i="25"/>
  <c r="M114" i="25"/>
  <c r="N151" i="25"/>
  <c r="M254" i="25"/>
  <c r="M200" i="25"/>
  <c r="M896" i="25" s="1"/>
  <c r="N121" i="25"/>
  <c r="N244" i="25"/>
  <c r="O93" i="25"/>
  <c r="M258" i="25"/>
  <c r="N155" i="25"/>
  <c r="M189" i="25"/>
  <c r="M316" i="25" s="1"/>
  <c r="N111" i="25"/>
  <c r="L1024" i="25"/>
  <c r="L1025" i="25" s="1"/>
  <c r="O118" i="25" l="1"/>
  <c r="N197" i="25"/>
  <c r="N893" i="25" s="1"/>
  <c r="N198" i="25"/>
  <c r="N894" i="25" s="1"/>
  <c r="O119" i="25"/>
  <c r="N183" i="25"/>
  <c r="N310" i="25" s="1"/>
  <c r="O105" i="25"/>
  <c r="P86" i="25"/>
  <c r="O237" i="25"/>
  <c r="O88" i="25"/>
  <c r="N239" i="25"/>
  <c r="Q126" i="25"/>
  <c r="P205" i="25"/>
  <c r="P901" i="25" s="1"/>
  <c r="N243" i="25"/>
  <c r="O92" i="25"/>
  <c r="O154" i="25"/>
  <c r="N257" i="25"/>
  <c r="N240" i="25"/>
  <c r="O89" i="25"/>
  <c r="N208" i="25"/>
  <c r="N904" i="25" s="1"/>
  <c r="O129" i="25"/>
  <c r="Q84" i="25"/>
  <c r="P235" i="25"/>
  <c r="AC1024" i="25"/>
  <c r="AC1025" i="25" s="1"/>
  <c r="O201" i="25"/>
  <c r="O897" i="25" s="1"/>
  <c r="P122" i="25"/>
  <c r="O111" i="25"/>
  <c r="N189" i="25"/>
  <c r="N316" i="25" s="1"/>
  <c r="Y1024" i="25"/>
  <c r="Y1025" i="25"/>
  <c r="Q90" i="25"/>
  <c r="P241" i="25"/>
  <c r="O151" i="25"/>
  <c r="N254" i="25"/>
  <c r="E1024" i="25"/>
  <c r="E1025" i="25" s="1"/>
  <c r="N190" i="25"/>
  <c r="N317" i="25" s="1"/>
  <c r="O112" i="25"/>
  <c r="AG1024" i="25"/>
  <c r="AG1025" i="25" s="1"/>
  <c r="P124" i="25"/>
  <c r="O203" i="25"/>
  <c r="O899" i="25" s="1"/>
  <c r="Q159" i="25"/>
  <c r="P262" i="25"/>
  <c r="P85" i="25"/>
  <c r="O236" i="25"/>
  <c r="R123" i="25"/>
  <c r="Q202" i="25"/>
  <c r="Q898" i="25" s="1"/>
  <c r="N264" i="25"/>
  <c r="O161" i="25"/>
  <c r="P185" i="25"/>
  <c r="P312" i="25" s="1"/>
  <c r="Q107" i="25"/>
  <c r="X1024" i="25"/>
  <c r="X1025" i="25" s="1"/>
  <c r="D1024" i="25"/>
  <c r="D1025" i="25" s="1"/>
  <c r="AI1024" i="25"/>
  <c r="AI1025" i="25" s="1"/>
  <c r="M267" i="25"/>
  <c r="M268" i="25" s="1"/>
  <c r="L905" i="25"/>
  <c r="L906" i="25" s="1"/>
  <c r="AJ1024" i="25"/>
  <c r="AJ1025" i="25"/>
  <c r="O106" i="25"/>
  <c r="N184" i="25"/>
  <c r="N311" i="25" s="1"/>
  <c r="N246" i="25"/>
  <c r="O95" i="25"/>
  <c r="O101" i="25"/>
  <c r="N179" i="25"/>
  <c r="N306" i="25" s="1"/>
  <c r="Q96" i="25"/>
  <c r="N258" i="25"/>
  <c r="O155" i="25"/>
  <c r="I1024" i="25"/>
  <c r="I1025" i="25" s="1"/>
  <c r="N266" i="25"/>
  <c r="O163" i="25"/>
  <c r="N178" i="25"/>
  <c r="O100" i="25"/>
  <c r="N114" i="25"/>
  <c r="O157" i="25"/>
  <c r="N260" i="25"/>
  <c r="L192" i="25"/>
  <c r="N234" i="25"/>
  <c r="O83" i="25"/>
  <c r="N97" i="25"/>
  <c r="AD1024" i="25"/>
  <c r="AD1025" i="25" s="1"/>
  <c r="M191" i="25"/>
  <c r="M318" i="25" s="1"/>
  <c r="M305" i="25"/>
  <c r="M319" i="25" s="1"/>
  <c r="O153" i="25"/>
  <c r="N256" i="25"/>
  <c r="O244" i="25"/>
  <c r="P93" i="25"/>
  <c r="N200" i="25"/>
  <c r="N896" i="25" s="1"/>
  <c r="O121" i="25"/>
  <c r="Q94" i="25"/>
  <c r="P245" i="25"/>
  <c r="M247" i="25"/>
  <c r="M248" i="25" s="1"/>
  <c r="P152" i="25"/>
  <c r="O255" i="25"/>
  <c r="N238" i="25"/>
  <c r="O87" i="25"/>
  <c r="O120" i="25"/>
  <c r="N199" i="25"/>
  <c r="N895" i="25" s="1"/>
  <c r="P110" i="25"/>
  <c r="O188" i="25"/>
  <c r="O315" i="25" s="1"/>
  <c r="P1024" i="25"/>
  <c r="P1025" i="25" s="1"/>
  <c r="O128" i="25"/>
  <c r="N207" i="25"/>
  <c r="N903" i="25" s="1"/>
  <c r="N206" i="25"/>
  <c r="N902" i="25" s="1"/>
  <c r="O127" i="25"/>
  <c r="N259" i="25"/>
  <c r="O156" i="25"/>
  <c r="M892" i="25"/>
  <c r="M209" i="25"/>
  <c r="M210" i="25" s="1"/>
  <c r="O204" i="25"/>
  <c r="O900" i="25" s="1"/>
  <c r="P125" i="25"/>
  <c r="J1024" i="25"/>
  <c r="J1025" i="25" s="1"/>
  <c r="O160" i="25"/>
  <c r="N263" i="25"/>
  <c r="T214" i="25"/>
  <c r="P186" i="25"/>
  <c r="P313" i="25" s="1"/>
  <c r="Q108" i="25"/>
  <c r="P182" i="25"/>
  <c r="P309" i="25" s="1"/>
  <c r="Q104" i="25"/>
  <c r="P109" i="25"/>
  <c r="O187" i="25"/>
  <c r="O314" i="25" s="1"/>
  <c r="O103" i="25"/>
  <c r="N181" i="25"/>
  <c r="N308" i="25" s="1"/>
  <c r="O158" i="25"/>
  <c r="N261" i="25"/>
  <c r="O117" i="25"/>
  <c r="N196" i="25"/>
  <c r="N131" i="25"/>
  <c r="P162" i="25"/>
  <c r="O265" i="25"/>
  <c r="N242" i="25"/>
  <c r="O91" i="25"/>
  <c r="N180" i="25"/>
  <c r="N307" i="25" s="1"/>
  <c r="O102" i="25"/>
  <c r="Q205" i="25" l="1"/>
  <c r="Q901" i="25" s="1"/>
  <c r="R126" i="25"/>
  <c r="O239" i="25"/>
  <c r="P88" i="25"/>
  <c r="P89" i="25"/>
  <c r="O240" i="25"/>
  <c r="Q86" i="25"/>
  <c r="P237" i="25"/>
  <c r="P105" i="25"/>
  <c r="O183" i="25"/>
  <c r="O310" i="25" s="1"/>
  <c r="M192" i="25"/>
  <c r="O257" i="25"/>
  <c r="P154" i="25"/>
  <c r="O198" i="25"/>
  <c r="O894" i="25" s="1"/>
  <c r="P119" i="25"/>
  <c r="O243" i="25"/>
  <c r="P92" i="25"/>
  <c r="O208" i="25"/>
  <c r="O904" i="25" s="1"/>
  <c r="P129" i="25"/>
  <c r="O197" i="25"/>
  <c r="O893" i="25" s="1"/>
  <c r="P118" i="25"/>
  <c r="O207" i="25"/>
  <c r="O903" i="25" s="1"/>
  <c r="P128" i="25"/>
  <c r="P106" i="25"/>
  <c r="O184" i="25"/>
  <c r="O311" i="25" s="1"/>
  <c r="Q241" i="25"/>
  <c r="R90" i="25"/>
  <c r="P265" i="25"/>
  <c r="Q162" i="25"/>
  <c r="P91" i="25"/>
  <c r="O242" i="25"/>
  <c r="O181" i="25"/>
  <c r="O308" i="25" s="1"/>
  <c r="P103" i="25"/>
  <c r="U214" i="25"/>
  <c r="N892" i="25"/>
  <c r="N209" i="25"/>
  <c r="N210" i="25" s="1"/>
  <c r="P153" i="25"/>
  <c r="O256" i="25"/>
  <c r="P236" i="25"/>
  <c r="Q85" i="25"/>
  <c r="P203" i="25"/>
  <c r="P899" i="25" s="1"/>
  <c r="Q124" i="25"/>
  <c r="S123" i="25"/>
  <c r="R202" i="25"/>
  <c r="R898" i="25" s="1"/>
  <c r="O189" i="25"/>
  <c r="O316" i="25" s="1"/>
  <c r="P111" i="25"/>
  <c r="O180" i="25"/>
  <c r="O307" i="25" s="1"/>
  <c r="P102" i="25"/>
  <c r="P157" i="25"/>
  <c r="O260" i="25"/>
  <c r="Q93" i="25"/>
  <c r="P244" i="25"/>
  <c r="O179" i="25"/>
  <c r="O306" i="25" s="1"/>
  <c r="P101" i="25"/>
  <c r="O190" i="25"/>
  <c r="O317" i="25" s="1"/>
  <c r="P112" i="25"/>
  <c r="P255" i="25"/>
  <c r="Q152" i="25"/>
  <c r="O178" i="25"/>
  <c r="O114" i="25"/>
  <c r="P100" i="25"/>
  <c r="P201" i="25"/>
  <c r="P897" i="25" s="1"/>
  <c r="Q122" i="25"/>
  <c r="P204" i="25"/>
  <c r="P900" i="25" s="1"/>
  <c r="Q125" i="25"/>
  <c r="O199" i="25"/>
  <c r="O895" i="25" s="1"/>
  <c r="P120" i="25"/>
  <c r="N191" i="25"/>
  <c r="N318" i="25" s="1"/>
  <c r="N192" i="25"/>
  <c r="N305" i="25"/>
  <c r="P95" i="25"/>
  <c r="O246" i="25"/>
  <c r="O131" i="25"/>
  <c r="O196" i="25"/>
  <c r="P117" i="25"/>
  <c r="Q109" i="25"/>
  <c r="P187" i="25"/>
  <c r="P314" i="25" s="1"/>
  <c r="P160" i="25"/>
  <c r="O263" i="25"/>
  <c r="Q110" i="25"/>
  <c r="P188" i="25"/>
  <c r="P315" i="25" s="1"/>
  <c r="P155" i="25"/>
  <c r="O258" i="25"/>
  <c r="R107" i="25"/>
  <c r="Q185" i="25"/>
  <c r="Q312" i="25" s="1"/>
  <c r="R96" i="25"/>
  <c r="O266" i="25"/>
  <c r="P163" i="25"/>
  <c r="O261" i="25"/>
  <c r="P158" i="25"/>
  <c r="R104" i="25"/>
  <c r="Q182" i="25"/>
  <c r="Q309" i="25" s="1"/>
  <c r="M905" i="25"/>
  <c r="M906" i="25" s="1"/>
  <c r="O264" i="25"/>
  <c r="P161" i="25"/>
  <c r="O259" i="25"/>
  <c r="P156" i="25"/>
  <c r="P83" i="25"/>
  <c r="O97" i="25"/>
  <c r="O234" i="25"/>
  <c r="N267" i="25"/>
  <c r="N268" i="25" s="1"/>
  <c r="O206" i="25"/>
  <c r="O902" i="25" s="1"/>
  <c r="P127" i="25"/>
  <c r="O238" i="25"/>
  <c r="P87" i="25"/>
  <c r="Q245" i="25"/>
  <c r="R94" i="25"/>
  <c r="N247" i="25"/>
  <c r="N248" i="25"/>
  <c r="O254" i="25"/>
  <c r="P151" i="25"/>
  <c r="Q186" i="25"/>
  <c r="Q313" i="25" s="1"/>
  <c r="R108" i="25"/>
  <c r="P121" i="25"/>
  <c r="O200" i="25"/>
  <c r="O896" i="25" s="1"/>
  <c r="R159" i="25"/>
  <c r="Q262" i="25"/>
  <c r="Q235" i="25"/>
  <c r="R84" i="25"/>
  <c r="P208" i="25" l="1"/>
  <c r="P904" i="25" s="1"/>
  <c r="Q129" i="25"/>
  <c r="Q237" i="25"/>
  <c r="R86" i="25"/>
  <c r="Q92" i="25"/>
  <c r="P243" i="25"/>
  <c r="P198" i="25"/>
  <c r="P894" i="25" s="1"/>
  <c r="Q119" i="25"/>
  <c r="Q89" i="25"/>
  <c r="P240" i="25"/>
  <c r="P239" i="25"/>
  <c r="Q88" i="25"/>
  <c r="Q154" i="25"/>
  <c r="P257" i="25"/>
  <c r="R205" i="25"/>
  <c r="R901" i="25" s="1"/>
  <c r="S126" i="25"/>
  <c r="P197" i="25"/>
  <c r="P893" i="25" s="1"/>
  <c r="Q118" i="25"/>
  <c r="Q105" i="25"/>
  <c r="P183" i="25"/>
  <c r="P310" i="25" s="1"/>
  <c r="P266" i="25"/>
  <c r="Q163" i="25"/>
  <c r="S108" i="25"/>
  <c r="R186" i="25"/>
  <c r="R313" i="25" s="1"/>
  <c r="Q160" i="25"/>
  <c r="P263" i="25"/>
  <c r="N905" i="25"/>
  <c r="N906" i="25" s="1"/>
  <c r="P234" i="25"/>
  <c r="P97" i="25"/>
  <c r="Q83" i="25"/>
  <c r="P131" i="25"/>
  <c r="P196" i="25"/>
  <c r="Q117" i="25"/>
  <c r="N319" i="25"/>
  <c r="S159" i="25"/>
  <c r="R262" i="25"/>
  <c r="S107" i="25"/>
  <c r="R185" i="25"/>
  <c r="R312" i="25" s="1"/>
  <c r="R124" i="25"/>
  <c r="Q203" i="25"/>
  <c r="Q899" i="25" s="1"/>
  <c r="Q244" i="25"/>
  <c r="R93" i="25"/>
  <c r="P180" i="25"/>
  <c r="P307" i="25" s="1"/>
  <c r="Q102" i="25"/>
  <c r="P258" i="25"/>
  <c r="Q155" i="25"/>
  <c r="Q265" i="25"/>
  <c r="R162" i="25"/>
  <c r="P246" i="25"/>
  <c r="Q95" i="25"/>
  <c r="Q153" i="25"/>
  <c r="P256" i="25"/>
  <c r="S94" i="25"/>
  <c r="R245" i="25"/>
  <c r="O892" i="25"/>
  <c r="O209" i="25"/>
  <c r="O210" i="25" s="1"/>
  <c r="P179" i="25"/>
  <c r="P306" i="25" s="1"/>
  <c r="Q101" i="25"/>
  <c r="T123" i="25"/>
  <c r="S202" i="25"/>
  <c r="S898" i="25" s="1"/>
  <c r="P200" i="25"/>
  <c r="P896" i="25" s="1"/>
  <c r="Q121" i="25"/>
  <c r="R182" i="25"/>
  <c r="R309" i="25" s="1"/>
  <c r="S104" i="25"/>
  <c r="Q100" i="25"/>
  <c r="P178" i="25"/>
  <c r="P114" i="25"/>
  <c r="Q157" i="25"/>
  <c r="P260" i="25"/>
  <c r="P261" i="25"/>
  <c r="Q158" i="25"/>
  <c r="P199" i="25"/>
  <c r="P895" i="25" s="1"/>
  <c r="Q120" i="25"/>
  <c r="P184" i="25"/>
  <c r="P311" i="25" s="1"/>
  <c r="Q106" i="25"/>
  <c r="R110" i="25"/>
  <c r="Q188" i="25"/>
  <c r="Q315" i="25" s="1"/>
  <c r="Q91" i="25"/>
  <c r="P242" i="25"/>
  <c r="Q204" i="25"/>
  <c r="Q900" i="25" s="1"/>
  <c r="R125" i="25"/>
  <c r="P206" i="25"/>
  <c r="P902" i="25" s="1"/>
  <c r="Q127" i="25"/>
  <c r="S96" i="25"/>
  <c r="R152" i="25"/>
  <c r="Q255" i="25"/>
  <c r="Q201" i="25"/>
  <c r="Q897" i="25" s="1"/>
  <c r="R122" i="25"/>
  <c r="O247" i="25"/>
  <c r="O248" i="25" s="1"/>
  <c r="Q111" i="25"/>
  <c r="P189" i="25"/>
  <c r="P316" i="25" s="1"/>
  <c r="Q236" i="25"/>
  <c r="R85" i="25"/>
  <c r="P207" i="25"/>
  <c r="P903" i="25" s="1"/>
  <c r="Q128" i="25"/>
  <c r="Q187" i="25"/>
  <c r="Q314" i="25" s="1"/>
  <c r="R109" i="25"/>
  <c r="Q112" i="25"/>
  <c r="P190" i="25"/>
  <c r="P317" i="25" s="1"/>
  <c r="P254" i="25"/>
  <c r="Q151" i="25"/>
  <c r="P264" i="25"/>
  <c r="Q161" i="25"/>
  <c r="V214" i="25"/>
  <c r="R241" i="25"/>
  <c r="S90" i="25"/>
  <c r="O267" i="25"/>
  <c r="O268" i="25"/>
  <c r="Q103" i="25"/>
  <c r="P181" i="25"/>
  <c r="P308" i="25" s="1"/>
  <c r="R235" i="25"/>
  <c r="S84" i="25"/>
  <c r="P238" i="25"/>
  <c r="Q87" i="25"/>
  <c r="Q156" i="25"/>
  <c r="P259" i="25"/>
  <c r="O305" i="25"/>
  <c r="O191" i="25"/>
  <c r="O318" i="25" s="1"/>
  <c r="O192" i="25"/>
  <c r="R237" i="25" l="1"/>
  <c r="S86" i="25"/>
  <c r="Q240" i="25"/>
  <c r="R89" i="25"/>
  <c r="Q198" i="25"/>
  <c r="Q894" i="25" s="1"/>
  <c r="R119" i="25"/>
  <c r="Q243" i="25"/>
  <c r="R92" i="25"/>
  <c r="R154" i="25"/>
  <c r="Q257" i="25"/>
  <c r="R129" i="25"/>
  <c r="Q208" i="25"/>
  <c r="Q904" i="25" s="1"/>
  <c r="Q183" i="25"/>
  <c r="Q310" i="25" s="1"/>
  <c r="R105" i="25"/>
  <c r="Q197" i="25"/>
  <c r="Q893" i="25" s="1"/>
  <c r="R118" i="25"/>
  <c r="T126" i="25"/>
  <c r="S205" i="25"/>
  <c r="S901" i="25" s="1"/>
  <c r="Q239" i="25"/>
  <c r="R88" i="25"/>
  <c r="R244" i="25"/>
  <c r="S93" i="25"/>
  <c r="R155" i="25"/>
  <c r="Q258" i="25"/>
  <c r="T108" i="25"/>
  <c r="S186" i="25"/>
  <c r="S313" i="25" s="1"/>
  <c r="Q242" i="25"/>
  <c r="R91" i="25"/>
  <c r="Q180" i="25"/>
  <c r="Q307" i="25" s="1"/>
  <c r="R102" i="25"/>
  <c r="Q266" i="25"/>
  <c r="R163" i="25"/>
  <c r="R156" i="25"/>
  <c r="Q259" i="25"/>
  <c r="R112" i="25"/>
  <c r="Q190" i="25"/>
  <c r="Q317" i="25" s="1"/>
  <c r="S125" i="25"/>
  <c r="R204" i="25"/>
  <c r="R900" i="25" s="1"/>
  <c r="S182" i="25"/>
  <c r="S309" i="25" s="1"/>
  <c r="T104" i="25"/>
  <c r="S245" i="25"/>
  <c r="T94" i="25"/>
  <c r="R161" i="25"/>
  <c r="Q264" i="25"/>
  <c r="Q207" i="25"/>
  <c r="Q903" i="25" s="1"/>
  <c r="R128" i="25"/>
  <c r="S110" i="25"/>
  <c r="R188" i="25"/>
  <c r="R315" i="25" s="1"/>
  <c r="P305" i="25"/>
  <c r="P191" i="25"/>
  <c r="P318" i="25" s="1"/>
  <c r="R101" i="25"/>
  <c r="Q179" i="25"/>
  <c r="Q306" i="25" s="1"/>
  <c r="Q246" i="25"/>
  <c r="R95" i="25"/>
  <c r="Q131" i="25"/>
  <c r="Q196" i="25"/>
  <c r="R117" i="25"/>
  <c r="R201" i="25"/>
  <c r="R897" i="25" s="1"/>
  <c r="S122" i="25"/>
  <c r="R100" i="25"/>
  <c r="Q178" i="25"/>
  <c r="Q114" i="25"/>
  <c r="P892" i="25"/>
  <c r="P209" i="25"/>
  <c r="P210" i="25" s="1"/>
  <c r="R160" i="25"/>
  <c r="Q263" i="25"/>
  <c r="Q261" i="25"/>
  <c r="R158" i="25"/>
  <c r="R87" i="25"/>
  <c r="Q238" i="25"/>
  <c r="Q181" i="25"/>
  <c r="Q308" i="25" s="1"/>
  <c r="R103" i="25"/>
  <c r="W214" i="25"/>
  <c r="R151" i="25"/>
  <c r="Q254" i="25"/>
  <c r="R236" i="25"/>
  <c r="S85" i="25"/>
  <c r="Q206" i="25"/>
  <c r="Q902" i="25" s="1"/>
  <c r="R127" i="25"/>
  <c r="T159" i="25"/>
  <c r="S262" i="25"/>
  <c r="P267" i="25"/>
  <c r="P268" i="25" s="1"/>
  <c r="O905" i="25"/>
  <c r="O906" i="25"/>
  <c r="R111" i="25"/>
  <c r="Q189" i="25"/>
  <c r="Q316" i="25" s="1"/>
  <c r="Q184" i="25"/>
  <c r="Q311" i="25" s="1"/>
  <c r="R106" i="25"/>
  <c r="R187" i="25"/>
  <c r="R314" i="25" s="1"/>
  <c r="S109" i="25"/>
  <c r="R255" i="25"/>
  <c r="S152" i="25"/>
  <c r="R121" i="25"/>
  <c r="Q200" i="25"/>
  <c r="Q896" i="25" s="1"/>
  <c r="Q234" i="25"/>
  <c r="Q97" i="25"/>
  <c r="R83" i="25"/>
  <c r="Q260" i="25"/>
  <c r="R157" i="25"/>
  <c r="O319" i="25"/>
  <c r="S235" i="25"/>
  <c r="T84" i="25"/>
  <c r="T96" i="25"/>
  <c r="Q199" i="25"/>
  <c r="Q895" i="25" s="1"/>
  <c r="R120" i="25"/>
  <c r="R265" i="25"/>
  <c r="S162" i="25"/>
  <c r="S124" i="25"/>
  <c r="R203" i="25"/>
  <c r="R899" i="25" s="1"/>
  <c r="P247" i="25"/>
  <c r="P248" i="25" s="1"/>
  <c r="S241" i="25"/>
  <c r="T90" i="25"/>
  <c r="U123" i="25"/>
  <c r="T202" i="25"/>
  <c r="T898" i="25" s="1"/>
  <c r="Q256" i="25"/>
  <c r="R153" i="25"/>
  <c r="S185" i="25"/>
  <c r="S312" i="25" s="1"/>
  <c r="T107" i="25"/>
  <c r="S119" i="25" l="1"/>
  <c r="R198" i="25"/>
  <c r="R894" i="25" s="1"/>
  <c r="S129" i="25"/>
  <c r="R208" i="25"/>
  <c r="R904" i="25" s="1"/>
  <c r="S89" i="25"/>
  <c r="R240" i="25"/>
  <c r="S88" i="25"/>
  <c r="R239" i="25"/>
  <c r="T205" i="25"/>
  <c r="T901" i="25" s="1"/>
  <c r="U126" i="25"/>
  <c r="S92" i="25"/>
  <c r="R243" i="25"/>
  <c r="S237" i="25"/>
  <c r="T86" i="25"/>
  <c r="S105" i="25"/>
  <c r="R183" i="25"/>
  <c r="R310" i="25" s="1"/>
  <c r="R257" i="25"/>
  <c r="S154" i="25"/>
  <c r="S118" i="25"/>
  <c r="R197" i="25"/>
  <c r="R893" i="25" s="1"/>
  <c r="R189" i="25"/>
  <c r="R316" i="25" s="1"/>
  <c r="S111" i="25"/>
  <c r="T262" i="25"/>
  <c r="U159" i="25"/>
  <c r="P905" i="25"/>
  <c r="P906" i="25"/>
  <c r="S201" i="25"/>
  <c r="S897" i="25" s="1"/>
  <c r="T122" i="25"/>
  <c r="S101" i="25"/>
  <c r="R179" i="25"/>
  <c r="R306" i="25" s="1"/>
  <c r="U104" i="25"/>
  <c r="T182" i="25"/>
  <c r="T309" i="25" s="1"/>
  <c r="S163" i="25"/>
  <c r="R266" i="25"/>
  <c r="U90" i="25"/>
  <c r="T241" i="25"/>
  <c r="Q267" i="25"/>
  <c r="Q268" i="25" s="1"/>
  <c r="R196" i="25"/>
  <c r="R131" i="25"/>
  <c r="S117" i="25"/>
  <c r="S203" i="25"/>
  <c r="S899" i="25" s="1"/>
  <c r="T124" i="25"/>
  <c r="S255" i="25"/>
  <c r="T152" i="25"/>
  <c r="S151" i="25"/>
  <c r="R254" i="25"/>
  <c r="Q892" i="25"/>
  <c r="Q209" i="25"/>
  <c r="Q210" i="25" s="1"/>
  <c r="P319" i="25"/>
  <c r="R256" i="25"/>
  <c r="S153" i="25"/>
  <c r="T162" i="25"/>
  <c r="S265" i="25"/>
  <c r="U84" i="25"/>
  <c r="T235" i="25"/>
  <c r="R97" i="25"/>
  <c r="S83" i="25"/>
  <c r="R234" i="25"/>
  <c r="P192" i="25"/>
  <c r="T109" i="25"/>
  <c r="S187" i="25"/>
  <c r="S314" i="25" s="1"/>
  <c r="T125" i="25"/>
  <c r="S204" i="25"/>
  <c r="S900" i="25" s="1"/>
  <c r="S102" i="25"/>
  <c r="R180" i="25"/>
  <c r="R307" i="25" s="1"/>
  <c r="T93" i="25"/>
  <c r="S244" i="25"/>
  <c r="R260" i="25"/>
  <c r="S157" i="25"/>
  <c r="Q247" i="25"/>
  <c r="Q248" i="25" s="1"/>
  <c r="T110" i="25"/>
  <c r="S188" i="25"/>
  <c r="S315" i="25" s="1"/>
  <c r="U202" i="25"/>
  <c r="U898" i="25" s="1"/>
  <c r="V123" i="25"/>
  <c r="R199" i="25"/>
  <c r="R895" i="25" s="1"/>
  <c r="S120" i="25"/>
  <c r="X214" i="25"/>
  <c r="S128" i="25"/>
  <c r="R207" i="25"/>
  <c r="R903" i="25" s="1"/>
  <c r="R181" i="25"/>
  <c r="R308" i="25" s="1"/>
  <c r="S103" i="25"/>
  <c r="R184" i="25"/>
  <c r="R311" i="25" s="1"/>
  <c r="S106" i="25"/>
  <c r="S91" i="25"/>
  <c r="R242" i="25"/>
  <c r="T186" i="25"/>
  <c r="T313" i="25" s="1"/>
  <c r="U108" i="25"/>
  <c r="U96" i="25"/>
  <c r="R206" i="25"/>
  <c r="R902" i="25" s="1"/>
  <c r="S127" i="25"/>
  <c r="R246" i="25"/>
  <c r="S95" i="25"/>
  <c r="R190" i="25"/>
  <c r="R317" i="25" s="1"/>
  <c r="S112" i="25"/>
  <c r="S158" i="25"/>
  <c r="R261" i="25"/>
  <c r="R263" i="25"/>
  <c r="S160" i="25"/>
  <c r="Q192" i="25"/>
  <c r="Q305" i="25"/>
  <c r="Q191" i="25"/>
  <c r="Q318" i="25" s="1"/>
  <c r="S161" i="25"/>
  <c r="R264" i="25"/>
  <c r="U94" i="25"/>
  <c r="T245" i="25"/>
  <c r="S155" i="25"/>
  <c r="R258" i="25"/>
  <c r="S121" i="25"/>
  <c r="R200" i="25"/>
  <c r="R896" i="25" s="1"/>
  <c r="S87" i="25"/>
  <c r="R238" i="25"/>
  <c r="S100" i="25"/>
  <c r="R114" i="25"/>
  <c r="R178" i="25"/>
  <c r="T185" i="25"/>
  <c r="T312" i="25" s="1"/>
  <c r="U107" i="25"/>
  <c r="S236" i="25"/>
  <c r="T85" i="25"/>
  <c r="S156" i="25"/>
  <c r="R259" i="25"/>
  <c r="T118" i="25" l="1"/>
  <c r="S197" i="25"/>
  <c r="S893" i="25" s="1"/>
  <c r="S240" i="25"/>
  <c r="T89" i="25"/>
  <c r="S198" i="25"/>
  <c r="S894" i="25" s="1"/>
  <c r="T119" i="25"/>
  <c r="T154" i="25"/>
  <c r="S257" i="25"/>
  <c r="T88" i="25"/>
  <c r="S239" i="25"/>
  <c r="T92" i="25"/>
  <c r="S243" i="25"/>
  <c r="U205" i="25"/>
  <c r="U901" i="25" s="1"/>
  <c r="V126" i="25"/>
  <c r="T129" i="25"/>
  <c r="S208" i="25"/>
  <c r="S904" i="25" s="1"/>
  <c r="T105" i="25"/>
  <c r="S183" i="25"/>
  <c r="S310" i="25" s="1"/>
  <c r="T237" i="25"/>
  <c r="U86" i="25"/>
  <c r="U241" i="25"/>
  <c r="V90" i="25"/>
  <c r="T163" i="25"/>
  <c r="S266" i="25"/>
  <c r="V104" i="25"/>
  <c r="U182" i="25"/>
  <c r="U309" i="25" s="1"/>
  <c r="T158" i="25"/>
  <c r="S261" i="25"/>
  <c r="T128" i="25"/>
  <c r="S207" i="25"/>
  <c r="S903" i="25" s="1"/>
  <c r="U262" i="25"/>
  <c r="V159" i="25"/>
  <c r="U109" i="25"/>
  <c r="T187" i="25"/>
  <c r="T314" i="25" s="1"/>
  <c r="T265" i="25"/>
  <c r="U162" i="25"/>
  <c r="S263" i="25"/>
  <c r="T160" i="25"/>
  <c r="U93" i="25"/>
  <c r="T244" i="25"/>
  <c r="R247" i="25"/>
  <c r="R248" i="25" s="1"/>
  <c r="T153" i="25"/>
  <c r="S256" i="25"/>
  <c r="R267" i="25"/>
  <c r="R268" i="25" s="1"/>
  <c r="T236" i="25"/>
  <c r="U85" i="25"/>
  <c r="S238" i="25"/>
  <c r="T87" i="25"/>
  <c r="T151" i="25"/>
  <c r="S254" i="25"/>
  <c r="S196" i="25"/>
  <c r="S131" i="25"/>
  <c r="T117" i="25"/>
  <c r="S242" i="25"/>
  <c r="T91" i="25"/>
  <c r="T204" i="25"/>
  <c r="T900" i="25" s="1"/>
  <c r="U125" i="25"/>
  <c r="S97" i="25"/>
  <c r="S234" i="25"/>
  <c r="T83" i="25"/>
  <c r="S258" i="25"/>
  <c r="T155" i="25"/>
  <c r="S206" i="25"/>
  <c r="S902" i="25" s="1"/>
  <c r="T127" i="25"/>
  <c r="S199" i="25"/>
  <c r="S895" i="25" s="1"/>
  <c r="T120" i="25"/>
  <c r="T102" i="25"/>
  <c r="S180" i="25"/>
  <c r="S307" i="25" s="1"/>
  <c r="R892" i="25"/>
  <c r="R209" i="25"/>
  <c r="R210" i="25"/>
  <c r="R305" i="25"/>
  <c r="R191" i="25"/>
  <c r="R318" i="25" s="1"/>
  <c r="U245" i="25"/>
  <c r="V94" i="25"/>
  <c r="T106" i="25"/>
  <c r="S184" i="25"/>
  <c r="S311" i="25" s="1"/>
  <c r="S181" i="25"/>
  <c r="S308" i="25" s="1"/>
  <c r="T103" i="25"/>
  <c r="T101" i="25"/>
  <c r="S179" i="25"/>
  <c r="S306" i="25" s="1"/>
  <c r="S200" i="25"/>
  <c r="S896" i="25" s="1"/>
  <c r="T121" i="25"/>
  <c r="S190" i="25"/>
  <c r="S317" i="25" s="1"/>
  <c r="T112" i="25"/>
  <c r="V202" i="25"/>
  <c r="V898" i="25" s="1"/>
  <c r="W123" i="25"/>
  <c r="U152" i="25"/>
  <c r="T255" i="25"/>
  <c r="T201" i="25"/>
  <c r="T897" i="25" s="1"/>
  <c r="U122" i="25"/>
  <c r="S189" i="25"/>
  <c r="S316" i="25" s="1"/>
  <c r="T111" i="25"/>
  <c r="S114" i="25"/>
  <c r="S178" i="25"/>
  <c r="T100" i="25"/>
  <c r="V96" i="25"/>
  <c r="T157" i="25"/>
  <c r="S260" i="25"/>
  <c r="U185" i="25"/>
  <c r="U312" i="25" s="1"/>
  <c r="V107" i="25"/>
  <c r="S264" i="25"/>
  <c r="T161" i="25"/>
  <c r="T95" i="25"/>
  <c r="S246" i="25"/>
  <c r="U186" i="25"/>
  <c r="U313" i="25" s="1"/>
  <c r="V108" i="25"/>
  <c r="Y214" i="25"/>
  <c r="T203" i="25"/>
  <c r="T899" i="25" s="1"/>
  <c r="U124" i="25"/>
  <c r="U235" i="25"/>
  <c r="V84" i="25"/>
  <c r="Q905" i="25"/>
  <c r="Q906" i="25" s="1"/>
  <c r="T156" i="25"/>
  <c r="S259" i="25"/>
  <c r="Q319" i="25"/>
  <c r="T188" i="25"/>
  <c r="T315" i="25" s="1"/>
  <c r="U110" i="25"/>
  <c r="U119" i="25" l="1"/>
  <c r="T198" i="25"/>
  <c r="T894" i="25" s="1"/>
  <c r="W126" i="25"/>
  <c r="V205" i="25"/>
  <c r="V901" i="25" s="1"/>
  <c r="T240" i="25"/>
  <c r="U89" i="25"/>
  <c r="U105" i="25"/>
  <c r="T183" i="25"/>
  <c r="T310" i="25" s="1"/>
  <c r="U154" i="25"/>
  <c r="T257" i="25"/>
  <c r="V86" i="25"/>
  <c r="U237" i="25"/>
  <c r="U118" i="25"/>
  <c r="T197" i="25"/>
  <c r="T893" i="25" s="1"/>
  <c r="T208" i="25"/>
  <c r="T904" i="25" s="1"/>
  <c r="U129" i="25"/>
  <c r="T243" i="25"/>
  <c r="U92" i="25"/>
  <c r="U88" i="25"/>
  <c r="T239" i="25"/>
  <c r="T259" i="25"/>
  <c r="U156" i="25"/>
  <c r="V110" i="25"/>
  <c r="U188" i="25"/>
  <c r="U315" i="25" s="1"/>
  <c r="U83" i="25"/>
  <c r="T234" i="25"/>
  <c r="T97" i="25"/>
  <c r="S247" i="25"/>
  <c r="S248" i="25" s="1"/>
  <c r="V186" i="25"/>
  <c r="V313" i="25" s="1"/>
  <c r="W108" i="25"/>
  <c r="T114" i="25"/>
  <c r="T178" i="25"/>
  <c r="U100" i="25"/>
  <c r="U163" i="25"/>
  <c r="T266" i="25"/>
  <c r="U158" i="25"/>
  <c r="T261" i="25"/>
  <c r="W96" i="25"/>
  <c r="T184" i="25"/>
  <c r="T311" i="25" s="1"/>
  <c r="U106" i="25"/>
  <c r="U120" i="25"/>
  <c r="T199" i="25"/>
  <c r="T895" i="25" s="1"/>
  <c r="U153" i="25"/>
  <c r="T256" i="25"/>
  <c r="V262" i="25"/>
  <c r="W159" i="25"/>
  <c r="U161" i="25"/>
  <c r="T264" i="25"/>
  <c r="T200" i="25"/>
  <c r="T896" i="25" s="1"/>
  <c r="U121" i="25"/>
  <c r="U265" i="25"/>
  <c r="V162" i="25"/>
  <c r="V152" i="25"/>
  <c r="U255" i="25"/>
  <c r="T206" i="25"/>
  <c r="T902" i="25" s="1"/>
  <c r="U127" i="25"/>
  <c r="W107" i="25"/>
  <c r="V185" i="25"/>
  <c r="V312" i="25" s="1"/>
  <c r="V245" i="25"/>
  <c r="W94" i="25"/>
  <c r="R905" i="25"/>
  <c r="R906" i="25"/>
  <c r="Z214" i="25"/>
  <c r="V85" i="25"/>
  <c r="U236" i="25"/>
  <c r="V109" i="25"/>
  <c r="U187" i="25"/>
  <c r="U314" i="25" s="1"/>
  <c r="W104" i="25"/>
  <c r="V182" i="25"/>
  <c r="V309" i="25" s="1"/>
  <c r="T179" i="25"/>
  <c r="T306" i="25" s="1"/>
  <c r="U101" i="25"/>
  <c r="V125" i="25"/>
  <c r="U204" i="25"/>
  <c r="U900" i="25" s="1"/>
  <c r="W84" i="25"/>
  <c r="V235" i="25"/>
  <c r="S305" i="25"/>
  <c r="S191" i="25"/>
  <c r="S318" i="25" s="1"/>
  <c r="W202" i="25"/>
  <c r="W898" i="25" s="1"/>
  <c r="X123" i="25"/>
  <c r="T196" i="25"/>
  <c r="T131" i="25"/>
  <c r="U117" i="25"/>
  <c r="U160" i="25"/>
  <c r="T263" i="25"/>
  <c r="V93" i="25"/>
  <c r="U244" i="25"/>
  <c r="U95" i="25"/>
  <c r="T246" i="25"/>
  <c r="T189" i="25"/>
  <c r="T316" i="25" s="1"/>
  <c r="U111" i="25"/>
  <c r="U103" i="25"/>
  <c r="T181" i="25"/>
  <c r="T308" i="25" s="1"/>
  <c r="R192" i="25"/>
  <c r="T258" i="25"/>
  <c r="U155" i="25"/>
  <c r="U91" i="25"/>
  <c r="T242" i="25"/>
  <c r="S209" i="25"/>
  <c r="S210" i="25" s="1"/>
  <c r="S892" i="25"/>
  <c r="V241" i="25"/>
  <c r="W90" i="25"/>
  <c r="T260" i="25"/>
  <c r="U157" i="25"/>
  <c r="T190" i="25"/>
  <c r="T317" i="25" s="1"/>
  <c r="U112" i="25"/>
  <c r="R319" i="25"/>
  <c r="S267" i="25"/>
  <c r="S268" i="25" s="1"/>
  <c r="V124" i="25"/>
  <c r="U203" i="25"/>
  <c r="U899" i="25" s="1"/>
  <c r="U201" i="25"/>
  <c r="U897" i="25" s="1"/>
  <c r="V122" i="25"/>
  <c r="U102" i="25"/>
  <c r="T180" i="25"/>
  <c r="T307" i="25" s="1"/>
  <c r="U151" i="25"/>
  <c r="T254" i="25"/>
  <c r="T238" i="25"/>
  <c r="U87" i="25"/>
  <c r="U128" i="25"/>
  <c r="T207" i="25"/>
  <c r="T903" i="25" s="1"/>
  <c r="S192" i="25" l="1"/>
  <c r="V154" i="25"/>
  <c r="U257" i="25"/>
  <c r="U208" i="25"/>
  <c r="U904" i="25" s="1"/>
  <c r="V129" i="25"/>
  <c r="U183" i="25"/>
  <c r="U310" i="25" s="1"/>
  <c r="V105" i="25"/>
  <c r="U239" i="25"/>
  <c r="V88" i="25"/>
  <c r="U243" i="25"/>
  <c r="V92" i="25"/>
  <c r="V89" i="25"/>
  <c r="U240" i="25"/>
  <c r="V118" i="25"/>
  <c r="U197" i="25"/>
  <c r="U893" i="25" s="1"/>
  <c r="W205" i="25"/>
  <c r="W901" i="25" s="1"/>
  <c r="X126" i="25"/>
  <c r="V237" i="25"/>
  <c r="W86" i="25"/>
  <c r="U198" i="25"/>
  <c r="U894" i="25" s="1"/>
  <c r="V119" i="25"/>
  <c r="W241" i="25"/>
  <c r="X90" i="25"/>
  <c r="T209" i="25"/>
  <c r="T210" i="25" s="1"/>
  <c r="T892" i="25"/>
  <c r="W235" i="25"/>
  <c r="X84" i="25"/>
  <c r="V102" i="25"/>
  <c r="U180" i="25"/>
  <c r="U307" i="25" s="1"/>
  <c r="V91" i="25"/>
  <c r="U242" i="25"/>
  <c r="U178" i="25"/>
  <c r="U114" i="25"/>
  <c r="V100" i="25"/>
  <c r="U238" i="25"/>
  <c r="V87" i="25"/>
  <c r="U258" i="25"/>
  <c r="V155" i="25"/>
  <c r="V187" i="25"/>
  <c r="V314" i="25" s="1"/>
  <c r="W109" i="25"/>
  <c r="V255" i="25"/>
  <c r="W152" i="25"/>
  <c r="U200" i="25"/>
  <c r="U896" i="25" s="1"/>
  <c r="V121" i="25"/>
  <c r="V83" i="25"/>
  <c r="U97" i="25"/>
  <c r="U234" i="25"/>
  <c r="V163" i="25"/>
  <c r="U266" i="25"/>
  <c r="V127" i="25"/>
  <c r="U206" i="25"/>
  <c r="U902" i="25" s="1"/>
  <c r="W262" i="25"/>
  <c r="X159" i="25"/>
  <c r="V120" i="25"/>
  <c r="U199" i="25"/>
  <c r="U895" i="25" s="1"/>
  <c r="U184" i="25"/>
  <c r="U311" i="25" s="1"/>
  <c r="V106" i="25"/>
  <c r="W125" i="25"/>
  <c r="V204" i="25"/>
  <c r="V900" i="25" s="1"/>
  <c r="T247" i="25"/>
  <c r="T248" i="25" s="1"/>
  <c r="V95" i="25"/>
  <c r="U246" i="25"/>
  <c r="T305" i="25"/>
  <c r="T191" i="25"/>
  <c r="T318" i="25" s="1"/>
  <c r="U190" i="25"/>
  <c r="U317" i="25" s="1"/>
  <c r="V112" i="25"/>
  <c r="V201" i="25"/>
  <c r="V897" i="25" s="1"/>
  <c r="W122" i="25"/>
  <c r="X202" i="25"/>
  <c r="X898" i="25" s="1"/>
  <c r="Y123" i="25"/>
  <c r="U179" i="25"/>
  <c r="U306" i="25" s="1"/>
  <c r="V101" i="25"/>
  <c r="AA214" i="25"/>
  <c r="W186" i="25"/>
  <c r="W313" i="25" s="1"/>
  <c r="X108" i="25"/>
  <c r="U207" i="25"/>
  <c r="U903" i="25" s="1"/>
  <c r="V128" i="25"/>
  <c r="U260" i="25"/>
  <c r="V157" i="25"/>
  <c r="U263" i="25"/>
  <c r="V160" i="25"/>
  <c r="V161" i="25"/>
  <c r="U264" i="25"/>
  <c r="X96" i="25"/>
  <c r="V103" i="25"/>
  <c r="U181" i="25"/>
  <c r="U308" i="25" s="1"/>
  <c r="W93" i="25"/>
  <c r="V244" i="25"/>
  <c r="W85" i="25"/>
  <c r="V236" i="25"/>
  <c r="W245" i="25"/>
  <c r="X94" i="25"/>
  <c r="V153" i="25"/>
  <c r="U256" i="25"/>
  <c r="U259" i="25"/>
  <c r="V156" i="25"/>
  <c r="W182" i="25"/>
  <c r="W309" i="25" s="1"/>
  <c r="X104" i="25"/>
  <c r="T267" i="25"/>
  <c r="T268" i="25"/>
  <c r="V203" i="25"/>
  <c r="V899" i="25" s="1"/>
  <c r="W124" i="25"/>
  <c r="S905" i="25"/>
  <c r="S906" i="25" s="1"/>
  <c r="V111" i="25"/>
  <c r="U189" i="25"/>
  <c r="U316" i="25" s="1"/>
  <c r="V117" i="25"/>
  <c r="U131" i="25"/>
  <c r="U196" i="25"/>
  <c r="S319" i="25"/>
  <c r="W162" i="25"/>
  <c r="V265" i="25"/>
  <c r="V158" i="25"/>
  <c r="U261" i="25"/>
  <c r="V188" i="25"/>
  <c r="V315" i="25" s="1"/>
  <c r="W110" i="25"/>
  <c r="V151" i="25"/>
  <c r="U254" i="25"/>
  <c r="X107" i="25"/>
  <c r="W185" i="25"/>
  <c r="W312" i="25" s="1"/>
  <c r="W105" i="25" l="1"/>
  <c r="V183" i="25"/>
  <c r="V310" i="25" s="1"/>
  <c r="V198" i="25"/>
  <c r="V894" i="25" s="1"/>
  <c r="W119" i="25"/>
  <c r="W118" i="25"/>
  <c r="V197" i="25"/>
  <c r="V893" i="25" s="1"/>
  <c r="W129" i="25"/>
  <c r="V208" i="25"/>
  <c r="V904" i="25" s="1"/>
  <c r="W237" i="25"/>
  <c r="X86" i="25"/>
  <c r="W89" i="25"/>
  <c r="V240" i="25"/>
  <c r="W92" i="25"/>
  <c r="V243" i="25"/>
  <c r="X205" i="25"/>
  <c r="X901" i="25" s="1"/>
  <c r="Y126" i="25"/>
  <c r="W88" i="25"/>
  <c r="V239" i="25"/>
  <c r="V257" i="25"/>
  <c r="W154" i="25"/>
  <c r="W163" i="25"/>
  <c r="V266" i="25"/>
  <c r="X182" i="25"/>
  <c r="X309" i="25" s="1"/>
  <c r="Y104" i="25"/>
  <c r="V264" i="25"/>
  <c r="W161" i="25"/>
  <c r="W128" i="25"/>
  <c r="V207" i="25"/>
  <c r="V903" i="25" s="1"/>
  <c r="AB214" i="25"/>
  <c r="X262" i="25"/>
  <c r="Y159" i="25"/>
  <c r="W187" i="25"/>
  <c r="W314" i="25" s="1"/>
  <c r="X109" i="25"/>
  <c r="V178" i="25"/>
  <c r="V114" i="25"/>
  <c r="W100" i="25"/>
  <c r="W102" i="25"/>
  <c r="V180" i="25"/>
  <c r="V307" i="25" s="1"/>
  <c r="W106" i="25"/>
  <c r="V184" i="25"/>
  <c r="V311" i="25" s="1"/>
  <c r="U247" i="25"/>
  <c r="U248" i="25" s="1"/>
  <c r="U191" i="25"/>
  <c r="U318" i="25" s="1"/>
  <c r="U192" i="25"/>
  <c r="U305" i="25"/>
  <c r="U319" i="25" s="1"/>
  <c r="W265" i="25"/>
  <c r="X162" i="25"/>
  <c r="Y108" i="25"/>
  <c r="X186" i="25"/>
  <c r="X313" i="25" s="1"/>
  <c r="W201" i="25"/>
  <c r="W897" i="25" s="1"/>
  <c r="X122" i="25"/>
  <c r="T319" i="25"/>
  <c r="W255" i="25"/>
  <c r="X152" i="25"/>
  <c r="T905" i="25"/>
  <c r="T906" i="25" s="1"/>
  <c r="W188" i="25"/>
  <c r="W315" i="25" s="1"/>
  <c r="X110" i="25"/>
  <c r="W203" i="25"/>
  <c r="W899" i="25" s="1"/>
  <c r="X124" i="25"/>
  <c r="Y96" i="25"/>
  <c r="V260" i="25"/>
  <c r="W157" i="25"/>
  <c r="W87" i="25"/>
  <c r="V238" i="25"/>
  <c r="W91" i="25"/>
  <c r="V242" i="25"/>
  <c r="V259" i="25"/>
  <c r="W156" i="25"/>
  <c r="U892" i="25"/>
  <c r="U209" i="25"/>
  <c r="U210" i="25" s="1"/>
  <c r="W95" i="25"/>
  <c r="V246" i="25"/>
  <c r="X125" i="25"/>
  <c r="W204" i="25"/>
  <c r="W900" i="25" s="1"/>
  <c r="W120" i="25"/>
  <c r="V199" i="25"/>
  <c r="V895" i="25" s="1"/>
  <c r="V131" i="25"/>
  <c r="W117" i="25"/>
  <c r="V196" i="25"/>
  <c r="W153" i="25"/>
  <c r="V256" i="25"/>
  <c r="W236" i="25"/>
  <c r="X85" i="25"/>
  <c r="V179" i="25"/>
  <c r="V306" i="25" s="1"/>
  <c r="W101" i="25"/>
  <c r="W158" i="25"/>
  <c r="V261" i="25"/>
  <c r="W244" i="25"/>
  <c r="X93" i="25"/>
  <c r="Y202" i="25"/>
  <c r="Y898" i="25" s="1"/>
  <c r="Z123" i="25"/>
  <c r="V190" i="25"/>
  <c r="V317" i="25" s="1"/>
  <c r="W112" i="25"/>
  <c r="W127" i="25"/>
  <c r="V206" i="25"/>
  <c r="V902" i="25" s="1"/>
  <c r="X235" i="25"/>
  <c r="Y84" i="25"/>
  <c r="X241" i="25"/>
  <c r="Y90" i="25"/>
  <c r="W111" i="25"/>
  <c r="V189" i="25"/>
  <c r="V316" i="25" s="1"/>
  <c r="W83" i="25"/>
  <c r="V97" i="25"/>
  <c r="V234" i="25"/>
  <c r="V258" i="25"/>
  <c r="W155" i="25"/>
  <c r="Y107" i="25"/>
  <c r="X185" i="25"/>
  <c r="X312" i="25" s="1"/>
  <c r="U267" i="25"/>
  <c r="U268" i="25" s="1"/>
  <c r="X245" i="25"/>
  <c r="Y94" i="25"/>
  <c r="V254" i="25"/>
  <c r="W151" i="25"/>
  <c r="W103" i="25"/>
  <c r="V181" i="25"/>
  <c r="V308" i="25" s="1"/>
  <c r="W160" i="25"/>
  <c r="V263" i="25"/>
  <c r="T192" i="25"/>
  <c r="V200" i="25"/>
  <c r="V896" i="25" s="1"/>
  <c r="W121" i="25"/>
  <c r="X92" i="25" l="1"/>
  <c r="W243" i="25"/>
  <c r="X118" i="25"/>
  <c r="W197" i="25"/>
  <c r="W893" i="25" s="1"/>
  <c r="X154" i="25"/>
  <c r="W257" i="25"/>
  <c r="W198" i="25"/>
  <c r="W894" i="25" s="1"/>
  <c r="X119" i="25"/>
  <c r="W208" i="25"/>
  <c r="W904" i="25" s="1"/>
  <c r="X129" i="25"/>
  <c r="W240" i="25"/>
  <c r="X89" i="25"/>
  <c r="Y86" i="25"/>
  <c r="X237" i="25"/>
  <c r="Z126" i="25"/>
  <c r="Y205" i="25"/>
  <c r="Y901" i="25" s="1"/>
  <c r="X88" i="25"/>
  <c r="W239" i="25"/>
  <c r="W183" i="25"/>
  <c r="W310" i="25" s="1"/>
  <c r="X105" i="25"/>
  <c r="W200" i="25"/>
  <c r="W896" i="25" s="1"/>
  <c r="X121" i="25"/>
  <c r="Z202" i="25"/>
  <c r="Z898" i="25" s="1"/>
  <c r="AA123" i="25"/>
  <c r="U905" i="25"/>
  <c r="U906" i="25" s="1"/>
  <c r="W242" i="25"/>
  <c r="X91" i="25"/>
  <c r="Z96" i="25"/>
  <c r="W180" i="25"/>
  <c r="W307" i="25" s="1"/>
  <c r="X102" i="25"/>
  <c r="Y185" i="25"/>
  <c r="Y312" i="25" s="1"/>
  <c r="Z107" i="25"/>
  <c r="V892" i="25"/>
  <c r="V209" i="25"/>
  <c r="V210" i="25"/>
  <c r="W254" i="25"/>
  <c r="X151" i="25"/>
  <c r="X117" i="25"/>
  <c r="W131" i="25"/>
  <c r="W196" i="25"/>
  <c r="X204" i="25"/>
  <c r="X900" i="25" s="1"/>
  <c r="Y125" i="25"/>
  <c r="Z108" i="25"/>
  <c r="Y186" i="25"/>
  <c r="Y313" i="25" s="1"/>
  <c r="X236" i="25"/>
  <c r="Y85" i="25"/>
  <c r="X188" i="25"/>
  <c r="X315" i="25" s="1"/>
  <c r="Y110" i="25"/>
  <c r="Y162" i="25"/>
  <c r="X265" i="25"/>
  <c r="W264" i="25"/>
  <c r="X161" i="25"/>
  <c r="X106" i="25"/>
  <c r="W184" i="25"/>
  <c r="W311" i="25" s="1"/>
  <c r="W190" i="25"/>
  <c r="W317" i="25" s="1"/>
  <c r="X112" i="25"/>
  <c r="X120" i="25"/>
  <c r="W199" i="25"/>
  <c r="W895" i="25" s="1"/>
  <c r="W260" i="25"/>
  <c r="X157" i="25"/>
  <c r="W97" i="25"/>
  <c r="W234" i="25"/>
  <c r="X83" i="25"/>
  <c r="X111" i="25"/>
  <c r="W189" i="25"/>
  <c r="W316" i="25" s="1"/>
  <c r="X127" i="25"/>
  <c r="W206" i="25"/>
  <c r="W902" i="25" s="1"/>
  <c r="Y122" i="25"/>
  <c r="X201" i="25"/>
  <c r="X897" i="25" s="1"/>
  <c r="Z104" i="25"/>
  <c r="Y182" i="25"/>
  <c r="Y309" i="25" s="1"/>
  <c r="W181" i="25"/>
  <c r="W308" i="25" s="1"/>
  <c r="X103" i="25"/>
  <c r="Z90" i="25"/>
  <c r="Y241" i="25"/>
  <c r="W114" i="25"/>
  <c r="X100" i="25"/>
  <c r="W178" i="25"/>
  <c r="W238" i="25"/>
  <c r="X87" i="25"/>
  <c r="X101" i="25"/>
  <c r="W179" i="25"/>
  <c r="W306" i="25" s="1"/>
  <c r="X156" i="25"/>
  <c r="W259" i="25"/>
  <c r="Y152" i="25"/>
  <c r="X255" i="25"/>
  <c r="W266" i="25"/>
  <c r="X163" i="25"/>
  <c r="X155" i="25"/>
  <c r="W258" i="25"/>
  <c r="X203" i="25"/>
  <c r="X899" i="25" s="1"/>
  <c r="Y124" i="25"/>
  <c r="Y109" i="25"/>
  <c r="X187" i="25"/>
  <c r="X314" i="25" s="1"/>
  <c r="V247" i="25"/>
  <c r="V248" i="25" s="1"/>
  <c r="Y262" i="25"/>
  <c r="Z159" i="25"/>
  <c r="X153" i="25"/>
  <c r="W256" i="25"/>
  <c r="V267" i="25"/>
  <c r="V268" i="25"/>
  <c r="Y245" i="25"/>
  <c r="Z94" i="25"/>
  <c r="Z84" i="25"/>
  <c r="Y235" i="25"/>
  <c r="X244" i="25"/>
  <c r="Y93" i="25"/>
  <c r="W246" i="25"/>
  <c r="X95" i="25"/>
  <c r="V191" i="25"/>
  <c r="V318" i="25" s="1"/>
  <c r="V305" i="25"/>
  <c r="V319" i="25" s="1"/>
  <c r="V192" i="25"/>
  <c r="AC214" i="25"/>
  <c r="X160" i="25"/>
  <c r="W263" i="25"/>
  <c r="W261" i="25"/>
  <c r="X158" i="25"/>
  <c r="W207" i="25"/>
  <c r="W903" i="25" s="1"/>
  <c r="X128" i="25"/>
  <c r="Z205" i="25" l="1"/>
  <c r="Z901" i="25" s="1"/>
  <c r="AA126" i="25"/>
  <c r="X240" i="25"/>
  <c r="Y89" i="25"/>
  <c r="X257" i="25"/>
  <c r="Y154" i="25"/>
  <c r="X198" i="25"/>
  <c r="X894" i="25" s="1"/>
  <c r="Y119" i="25"/>
  <c r="Y237" i="25"/>
  <c r="Z86" i="25"/>
  <c r="Y129" i="25"/>
  <c r="X208" i="25"/>
  <c r="X904" i="25" s="1"/>
  <c r="Y105" i="25"/>
  <c r="X183" i="25"/>
  <c r="X310" i="25" s="1"/>
  <c r="Y118" i="25"/>
  <c r="X197" i="25"/>
  <c r="X893" i="25" s="1"/>
  <c r="X239" i="25"/>
  <c r="Y88" i="25"/>
  <c r="X243" i="25"/>
  <c r="Y92" i="25"/>
  <c r="AD214" i="25"/>
  <c r="Z185" i="25"/>
  <c r="Z312" i="25" s="1"/>
  <c r="AA107" i="25"/>
  <c r="AA94" i="25"/>
  <c r="Z245" i="25"/>
  <c r="Y187" i="25"/>
  <c r="Y314" i="25" s="1"/>
  <c r="Z109" i="25"/>
  <c r="X238" i="25"/>
  <c r="Y87" i="25"/>
  <c r="Z122" i="25"/>
  <c r="Y201" i="25"/>
  <c r="Y897" i="25" s="1"/>
  <c r="AA96" i="25"/>
  <c r="Z262" i="25"/>
  <c r="AA159" i="25"/>
  <c r="Y101" i="25"/>
  <c r="X179" i="25"/>
  <c r="X306" i="25" s="1"/>
  <c r="X190" i="25"/>
  <c r="X317" i="25" s="1"/>
  <c r="Y112" i="25"/>
  <c r="X131" i="25"/>
  <c r="Y117" i="25"/>
  <c r="X196" i="25"/>
  <c r="Y127" i="25"/>
  <c r="X206" i="25"/>
  <c r="X902" i="25" s="1"/>
  <c r="AA108" i="25"/>
  <c r="Z186" i="25"/>
  <c r="Z313" i="25" s="1"/>
  <c r="Y157" i="25"/>
  <c r="X260" i="25"/>
  <c r="Y255" i="25"/>
  <c r="Z152" i="25"/>
  <c r="Y111" i="25"/>
  <c r="X189" i="25"/>
  <c r="X316" i="25" s="1"/>
  <c r="Z125" i="25"/>
  <c r="Y204" i="25"/>
  <c r="Y900" i="25" s="1"/>
  <c r="X261" i="25"/>
  <c r="Y158" i="25"/>
  <c r="AA104" i="25"/>
  <c r="Z182" i="25"/>
  <c r="Z309" i="25" s="1"/>
  <c r="Y83" i="25"/>
  <c r="X97" i="25"/>
  <c r="X234" i="25"/>
  <c r="Y156" i="25"/>
  <c r="X259" i="25"/>
  <c r="Y120" i="25"/>
  <c r="X199" i="25"/>
  <c r="X895" i="25" s="1"/>
  <c r="X264" i="25"/>
  <c r="Y161" i="25"/>
  <c r="W892" i="25"/>
  <c r="W209" i="25"/>
  <c r="W210" i="25"/>
  <c r="Y155" i="25"/>
  <c r="X258" i="25"/>
  <c r="X207" i="25"/>
  <c r="X903" i="25" s="1"/>
  <c r="Y128" i="25"/>
  <c r="AA90" i="25"/>
  <c r="Z241" i="25"/>
  <c r="Y188" i="25"/>
  <c r="Y315" i="25" s="1"/>
  <c r="Z110" i="25"/>
  <c r="Z124" i="25"/>
  <c r="Y203" i="25"/>
  <c r="Y899" i="25" s="1"/>
  <c r="Y106" i="25"/>
  <c r="X184" i="25"/>
  <c r="X311" i="25" s="1"/>
  <c r="Y236" i="25"/>
  <c r="Z85" i="25"/>
  <c r="X254" i="25"/>
  <c r="Y151" i="25"/>
  <c r="X180" i="25"/>
  <c r="X307" i="25" s="1"/>
  <c r="Y102" i="25"/>
  <c r="Y160" i="25"/>
  <c r="X263" i="25"/>
  <c r="X256" i="25"/>
  <c r="Y153" i="25"/>
  <c r="X178" i="25"/>
  <c r="Y100" i="25"/>
  <c r="X114" i="25"/>
  <c r="X181" i="25"/>
  <c r="X308" i="25" s="1"/>
  <c r="Y103" i="25"/>
  <c r="AA84" i="25"/>
  <c r="Z235" i="25"/>
  <c r="AB123" i="25"/>
  <c r="AA202" i="25"/>
  <c r="AA898" i="25" s="1"/>
  <c r="W247" i="25"/>
  <c r="W248" i="25" s="1"/>
  <c r="Y121" i="25"/>
  <c r="X200" i="25"/>
  <c r="X896" i="25" s="1"/>
  <c r="X246" i="25"/>
  <c r="Y95" i="25"/>
  <c r="Z162" i="25"/>
  <c r="Y265" i="25"/>
  <c r="X242" i="25"/>
  <c r="Y91" i="25"/>
  <c r="Z93" i="25"/>
  <c r="Y244" i="25"/>
  <c r="X266" i="25"/>
  <c r="Y163" i="25"/>
  <c r="W305" i="25"/>
  <c r="W191" i="25"/>
  <c r="W318" i="25" s="1"/>
  <c r="W267" i="25"/>
  <c r="W268" i="25" s="1"/>
  <c r="V905" i="25"/>
  <c r="V906" i="25"/>
  <c r="Y183" i="25" l="1"/>
  <c r="Y310" i="25" s="1"/>
  <c r="Z105" i="25"/>
  <c r="Z129" i="25"/>
  <c r="Y208" i="25"/>
  <c r="Y904" i="25" s="1"/>
  <c r="Z92" i="25"/>
  <c r="Y243" i="25"/>
  <c r="Y240" i="25"/>
  <c r="Z89" i="25"/>
  <c r="Y257" i="25"/>
  <c r="Z154" i="25"/>
  <c r="Y197" i="25"/>
  <c r="Y893" i="25" s="1"/>
  <c r="Z118" i="25"/>
  <c r="Y239" i="25"/>
  <c r="Z88" i="25"/>
  <c r="AA86" i="25"/>
  <c r="Z237" i="25"/>
  <c r="W319" i="25"/>
  <c r="AA205" i="25"/>
  <c r="AA901" i="25" s="1"/>
  <c r="AB126" i="25"/>
  <c r="Z119" i="25"/>
  <c r="Y198" i="25"/>
  <c r="Y894" i="25" s="1"/>
  <c r="AA110" i="25"/>
  <c r="Z188" i="25"/>
  <c r="Z315" i="25" s="1"/>
  <c r="AA182" i="25"/>
  <c r="AA309" i="25" s="1"/>
  <c r="AB104" i="25"/>
  <c r="Z244" i="25"/>
  <c r="AA93" i="25"/>
  <c r="Z100" i="25"/>
  <c r="Y178" i="25"/>
  <c r="Y114" i="25"/>
  <c r="Y259" i="25"/>
  <c r="Z156" i="25"/>
  <c r="Z83" i="25"/>
  <c r="Y97" i="25"/>
  <c r="Y234" i="25"/>
  <c r="AA122" i="25"/>
  <c r="Z201" i="25"/>
  <c r="Z897" i="25" s="1"/>
  <c r="X191" i="25"/>
  <c r="X318" i="25" s="1"/>
  <c r="X305" i="25"/>
  <c r="X319" i="25" s="1"/>
  <c r="AA85" i="25"/>
  <c r="Z236" i="25"/>
  <c r="Y189" i="25"/>
  <c r="Y316" i="25" s="1"/>
  <c r="Z111" i="25"/>
  <c r="Y238" i="25"/>
  <c r="Z87" i="25"/>
  <c r="Y256" i="25"/>
  <c r="Z153" i="25"/>
  <c r="X892" i="25"/>
  <c r="X209" i="25"/>
  <c r="X210" i="25"/>
  <c r="AB96" i="25"/>
  <c r="AB94" i="25"/>
  <c r="AA245" i="25"/>
  <c r="Y242" i="25"/>
  <c r="Z91" i="25"/>
  <c r="Y246" i="25"/>
  <c r="Z95" i="25"/>
  <c r="AB84" i="25"/>
  <c r="AA235" i="25"/>
  <c r="Z117" i="25"/>
  <c r="Y196" i="25"/>
  <c r="Y131" i="25"/>
  <c r="AA152" i="25"/>
  <c r="Z255" i="25"/>
  <c r="Z157" i="25"/>
  <c r="Y260" i="25"/>
  <c r="Z106" i="25"/>
  <c r="Y184" i="25"/>
  <c r="Y311" i="25" s="1"/>
  <c r="W192" i="25"/>
  <c r="Y263" i="25"/>
  <c r="Z160" i="25"/>
  <c r="W905" i="25"/>
  <c r="W906" i="25" s="1"/>
  <c r="Y261" i="25"/>
  <c r="Z158" i="25"/>
  <c r="AB108" i="25"/>
  <c r="AA186" i="25"/>
  <c r="AA313" i="25" s="1"/>
  <c r="Y190" i="25"/>
  <c r="Y317" i="25" s="1"/>
  <c r="Z112" i="25"/>
  <c r="AA185" i="25"/>
  <c r="AA312" i="25" s="1"/>
  <c r="AB107" i="25"/>
  <c r="Y264" i="25"/>
  <c r="Z161" i="25"/>
  <c r="Y180" i="25"/>
  <c r="Y307" i="25" s="1"/>
  <c r="Z102" i="25"/>
  <c r="Y207" i="25"/>
  <c r="Y903" i="25" s="1"/>
  <c r="Z128" i="25"/>
  <c r="Z127" i="25"/>
  <c r="Y206" i="25"/>
  <c r="Y902" i="25" s="1"/>
  <c r="AB159" i="25"/>
  <c r="AA262" i="25"/>
  <c r="AA109" i="25"/>
  <c r="Z187" i="25"/>
  <c r="Z314" i="25" s="1"/>
  <c r="Z103" i="25"/>
  <c r="Y181" i="25"/>
  <c r="Y308" i="25" s="1"/>
  <c r="AB90" i="25"/>
  <c r="AA241" i="25"/>
  <c r="Z204" i="25"/>
  <c r="Z900" i="25" s="1"/>
  <c r="AA125" i="25"/>
  <c r="AE214" i="25"/>
  <c r="Z163" i="25"/>
  <c r="Y266" i="25"/>
  <c r="Y200" i="25"/>
  <c r="Y896" i="25" s="1"/>
  <c r="Z121" i="25"/>
  <c r="Y254" i="25"/>
  <c r="Z151" i="25"/>
  <c r="AA124" i="25"/>
  <c r="Z203" i="25"/>
  <c r="Z899" i="25" s="1"/>
  <c r="Z120" i="25"/>
  <c r="Y199" i="25"/>
  <c r="Y895" i="25" s="1"/>
  <c r="X247" i="25"/>
  <c r="X248" i="25" s="1"/>
  <c r="Z265" i="25"/>
  <c r="AA162" i="25"/>
  <c r="AB202" i="25"/>
  <c r="AB898" i="25" s="1"/>
  <c r="AC123" i="25"/>
  <c r="X267" i="25"/>
  <c r="X268" i="25" s="1"/>
  <c r="Z155" i="25"/>
  <c r="Y258" i="25"/>
  <c r="Y179" i="25"/>
  <c r="Y306" i="25" s="1"/>
  <c r="Z101" i="25"/>
  <c r="Z240" i="25" l="1"/>
  <c r="AA89" i="25"/>
  <c r="AB86" i="25"/>
  <c r="AA237" i="25"/>
  <c r="Z243" i="25"/>
  <c r="AA92" i="25"/>
  <c r="Z239" i="25"/>
  <c r="AA88" i="25"/>
  <c r="AC126" i="25"/>
  <c r="AB205" i="25"/>
  <c r="AB901" i="25" s="1"/>
  <c r="AA154" i="25"/>
  <c r="Z257" i="25"/>
  <c r="AA129" i="25"/>
  <c r="Z208" i="25"/>
  <c r="Z904" i="25" s="1"/>
  <c r="AA118" i="25"/>
  <c r="Z197" i="25"/>
  <c r="Z893" i="25" s="1"/>
  <c r="AA105" i="25"/>
  <c r="Z183" i="25"/>
  <c r="Z310" i="25" s="1"/>
  <c r="X192" i="25"/>
  <c r="Z198" i="25"/>
  <c r="Z894" i="25" s="1"/>
  <c r="AA119" i="25"/>
  <c r="AB152" i="25"/>
  <c r="AA255" i="25"/>
  <c r="AA87" i="25"/>
  <c r="Z238" i="25"/>
  <c r="AB124" i="25"/>
  <c r="AA203" i="25"/>
  <c r="AA899" i="25" s="1"/>
  <c r="AA204" i="25"/>
  <c r="AA900" i="25" s="1"/>
  <c r="AB125" i="25"/>
  <c r="Z264" i="25"/>
  <c r="AA161" i="25"/>
  <c r="AA151" i="25"/>
  <c r="Z254" i="25"/>
  <c r="AB185" i="25"/>
  <c r="AB312" i="25" s="1"/>
  <c r="AC107" i="25"/>
  <c r="AA160" i="25"/>
  <c r="Z263" i="25"/>
  <c r="AF214" i="25"/>
  <c r="AA103" i="25"/>
  <c r="Z181" i="25"/>
  <c r="Z308" i="25" s="1"/>
  <c r="AC159" i="25"/>
  <c r="AB262" i="25"/>
  <c r="AA157" i="25"/>
  <c r="Z260" i="25"/>
  <c r="Z178" i="25"/>
  <c r="Z114" i="25"/>
  <c r="AA100" i="25"/>
  <c r="Z199" i="25"/>
  <c r="Z895" i="25" s="1"/>
  <c r="AA120" i="25"/>
  <c r="Z180" i="25"/>
  <c r="Z307" i="25" s="1"/>
  <c r="AA102" i="25"/>
  <c r="AA91" i="25"/>
  <c r="Z242" i="25"/>
  <c r="AA83" i="25"/>
  <c r="Z97" i="25"/>
  <c r="Z234" i="25"/>
  <c r="AB162" i="25"/>
  <c r="AA265" i="25"/>
  <c r="Z206" i="25"/>
  <c r="Z902" i="25" s="1"/>
  <c r="AA127" i="25"/>
  <c r="AB85" i="25"/>
  <c r="AA236" i="25"/>
  <c r="Z184" i="25"/>
  <c r="Z311" i="25" s="1"/>
  <c r="AA106" i="25"/>
  <c r="Z259" i="25"/>
  <c r="AA156" i="25"/>
  <c r="AA155" i="25"/>
  <c r="Z258" i="25"/>
  <c r="Y267" i="25"/>
  <c r="Y268" i="25" s="1"/>
  <c r="AC94" i="25"/>
  <c r="AB245" i="25"/>
  <c r="AB182" i="25"/>
  <c r="AB309" i="25" s="1"/>
  <c r="AC104" i="25"/>
  <c r="Z190" i="25"/>
  <c r="Z317" i="25" s="1"/>
  <c r="AA112" i="25"/>
  <c r="AC84" i="25"/>
  <c r="AB235" i="25"/>
  <c r="Z256" i="25"/>
  <c r="AA153" i="25"/>
  <c r="Z189" i="25"/>
  <c r="Z316" i="25" s="1"/>
  <c r="AA111" i="25"/>
  <c r="AA244" i="25"/>
  <c r="AB93" i="25"/>
  <c r="AA121" i="25"/>
  <c r="Z200" i="25"/>
  <c r="Z896" i="25" s="1"/>
  <c r="AC96" i="25"/>
  <c r="AC90" i="25"/>
  <c r="AB241" i="25"/>
  <c r="Y209" i="25"/>
  <c r="Y210" i="25" s="1"/>
  <c r="Y892" i="25"/>
  <c r="AA95" i="25"/>
  <c r="Z246" i="25"/>
  <c r="AB110" i="25"/>
  <c r="AA188" i="25"/>
  <c r="AA315" i="25" s="1"/>
  <c r="AC202" i="25"/>
  <c r="AC898" i="25" s="1"/>
  <c r="AD123" i="25"/>
  <c r="AA187" i="25"/>
  <c r="AA314" i="25" s="1"/>
  <c r="AB109" i="25"/>
  <c r="AA128" i="25"/>
  <c r="Z207" i="25"/>
  <c r="Z903" i="25" s="1"/>
  <c r="AB186" i="25"/>
  <c r="AB313" i="25" s="1"/>
  <c r="AC108" i="25"/>
  <c r="AA117" i="25"/>
  <c r="Z196" i="25"/>
  <c r="Z131" i="25"/>
  <c r="AB122" i="25"/>
  <c r="AA201" i="25"/>
  <c r="AA897" i="25" s="1"/>
  <c r="AA101" i="25"/>
  <c r="Z179" i="25"/>
  <c r="Z306" i="25" s="1"/>
  <c r="AA163" i="25"/>
  <c r="Z266" i="25"/>
  <c r="AA158" i="25"/>
  <c r="Z261" i="25"/>
  <c r="X905" i="25"/>
  <c r="X906" i="25" s="1"/>
  <c r="Y247" i="25"/>
  <c r="Y248" i="25" s="1"/>
  <c r="Y305" i="25"/>
  <c r="Y191" i="25"/>
  <c r="Y318" i="25" s="1"/>
  <c r="AA239" i="25" l="1"/>
  <c r="AB88" i="25"/>
  <c r="AB92" i="25"/>
  <c r="AA243" i="25"/>
  <c r="AB105" i="25"/>
  <c r="AA183" i="25"/>
  <c r="AA310" i="25" s="1"/>
  <c r="AA197" i="25"/>
  <c r="AA893" i="25" s="1"/>
  <c r="AB118" i="25"/>
  <c r="AC86" i="25"/>
  <c r="AB237" i="25"/>
  <c r="AB119" i="25"/>
  <c r="AA198" i="25"/>
  <c r="AA894" i="25" s="1"/>
  <c r="AA208" i="25"/>
  <c r="AA904" i="25" s="1"/>
  <c r="AB129" i="25"/>
  <c r="AA240" i="25"/>
  <c r="AB89" i="25"/>
  <c r="AD126" i="25"/>
  <c r="AC205" i="25"/>
  <c r="AC901" i="25" s="1"/>
  <c r="AA257" i="25"/>
  <c r="AB154" i="25"/>
  <c r="AB87" i="25"/>
  <c r="AA238" i="25"/>
  <c r="AB188" i="25"/>
  <c r="AB315" i="25" s="1"/>
  <c r="AC110" i="25"/>
  <c r="AC85" i="25"/>
  <c r="AB236" i="25"/>
  <c r="AC122" i="25"/>
  <c r="AB201" i="25"/>
  <c r="AB897" i="25" s="1"/>
  <c r="AD84" i="25"/>
  <c r="AC235" i="25"/>
  <c r="AA263" i="25"/>
  <c r="AB160" i="25"/>
  <c r="AA256" i="25"/>
  <c r="AB153" i="25"/>
  <c r="AA178" i="25"/>
  <c r="AA114" i="25"/>
  <c r="AB100" i="25"/>
  <c r="AB101" i="25"/>
  <c r="AA179" i="25"/>
  <c r="AA306" i="25" s="1"/>
  <c r="AD94" i="25"/>
  <c r="AC245" i="25"/>
  <c r="AA259" i="25"/>
  <c r="AB156" i="25"/>
  <c r="Z247" i="25"/>
  <c r="Z248" i="25" s="1"/>
  <c r="AC262" i="25"/>
  <c r="AD159" i="25"/>
  <c r="AB255" i="25"/>
  <c r="AC152" i="25"/>
  <c r="AB158" i="25"/>
  <c r="AA261" i="25"/>
  <c r="AC186" i="25"/>
  <c r="AC313" i="25" s="1"/>
  <c r="AD108" i="25"/>
  <c r="Z305" i="25"/>
  <c r="Z191" i="25"/>
  <c r="Z318" i="25" s="1"/>
  <c r="AA234" i="25"/>
  <c r="AB83" i="25"/>
  <c r="AA97" i="25"/>
  <c r="AA181" i="25"/>
  <c r="AA308" i="25" s="1"/>
  <c r="AB103" i="25"/>
  <c r="AB204" i="25"/>
  <c r="AB900" i="25" s="1"/>
  <c r="AC125" i="25"/>
  <c r="AC182" i="25"/>
  <c r="AC309" i="25" s="1"/>
  <c r="AD104" i="25"/>
  <c r="AB127" i="25"/>
  <c r="AA206" i="25"/>
  <c r="AA902" i="25" s="1"/>
  <c r="AB128" i="25"/>
  <c r="AA207" i="25"/>
  <c r="AA903" i="25" s="1"/>
  <c r="AA190" i="25"/>
  <c r="AA317" i="25" s="1"/>
  <c r="AB112" i="25"/>
  <c r="AB102" i="25"/>
  <c r="AA180" i="25"/>
  <c r="AA307" i="25" s="1"/>
  <c r="AG214" i="25"/>
  <c r="AD107" i="25"/>
  <c r="AC185" i="25"/>
  <c r="AC312" i="25" s="1"/>
  <c r="AA200" i="25"/>
  <c r="AA896" i="25" s="1"/>
  <c r="AB121" i="25"/>
  <c r="AB187" i="25"/>
  <c r="AB314" i="25" s="1"/>
  <c r="AC109" i="25"/>
  <c r="AC241" i="25"/>
  <c r="AD90" i="25"/>
  <c r="AC93" i="25"/>
  <c r="AB244" i="25"/>
  <c r="AA184" i="25"/>
  <c r="AA311" i="25" s="1"/>
  <c r="AB106" i="25"/>
  <c r="AB157" i="25"/>
  <c r="AA260" i="25"/>
  <c r="AC124" i="25"/>
  <c r="AB203" i="25"/>
  <c r="AB899" i="25" s="1"/>
  <c r="AB95" i="25"/>
  <c r="AA246" i="25"/>
  <c r="AD96" i="25"/>
  <c r="Z267" i="25"/>
  <c r="Z268" i="25" s="1"/>
  <c r="Y192" i="25"/>
  <c r="AA266" i="25"/>
  <c r="AB163" i="25"/>
  <c r="Z892" i="25"/>
  <c r="Z209" i="25"/>
  <c r="Z210" i="25"/>
  <c r="AA199" i="25"/>
  <c r="AA895" i="25" s="1"/>
  <c r="AB120" i="25"/>
  <c r="AA254" i="25"/>
  <c r="AB151" i="25"/>
  <c r="Y319" i="25"/>
  <c r="AA131" i="25"/>
  <c r="AA196" i="25"/>
  <c r="AB117" i="25"/>
  <c r="AE123" i="25"/>
  <c r="AD202" i="25"/>
  <c r="AD898" i="25" s="1"/>
  <c r="AB111" i="25"/>
  <c r="AA189" i="25"/>
  <c r="AA316" i="25" s="1"/>
  <c r="AB91" i="25"/>
  <c r="AA242" i="25"/>
  <c r="Y905" i="25"/>
  <c r="Y906" i="25" s="1"/>
  <c r="AB155" i="25"/>
  <c r="AA258" i="25"/>
  <c r="AC162" i="25"/>
  <c r="AB265" i="25"/>
  <c r="AA264" i="25"/>
  <c r="AB161" i="25"/>
  <c r="Z319" i="25" l="1"/>
  <c r="AC154" i="25"/>
  <c r="AB257" i="25"/>
  <c r="AD86" i="25"/>
  <c r="AC237" i="25"/>
  <c r="AC118" i="25"/>
  <c r="AB197" i="25"/>
  <c r="AB893" i="25" s="1"/>
  <c r="AE126" i="25"/>
  <c r="AD205" i="25"/>
  <c r="AD901" i="25" s="1"/>
  <c r="AC89" i="25"/>
  <c r="AB240" i="25"/>
  <c r="AC105" i="25"/>
  <c r="AB183" i="25"/>
  <c r="AB310" i="25" s="1"/>
  <c r="AC129" i="25"/>
  <c r="AB208" i="25"/>
  <c r="AB904" i="25" s="1"/>
  <c r="AC92" i="25"/>
  <c r="AB243" i="25"/>
  <c r="AC119" i="25"/>
  <c r="AB198" i="25"/>
  <c r="AB894" i="25" s="1"/>
  <c r="AB239" i="25"/>
  <c r="AC88" i="25"/>
  <c r="AD124" i="25"/>
  <c r="AC203" i="25"/>
  <c r="AC899" i="25" s="1"/>
  <c r="AA191" i="25"/>
  <c r="AA318" i="25" s="1"/>
  <c r="AA305" i="25"/>
  <c r="AB263" i="25"/>
  <c r="AC160" i="25"/>
  <c r="AB206" i="25"/>
  <c r="AB902" i="25" s="1"/>
  <c r="AC127" i="25"/>
  <c r="AB261" i="25"/>
  <c r="AC158" i="25"/>
  <c r="AA267" i="25"/>
  <c r="AA268" i="25" s="1"/>
  <c r="AD152" i="25"/>
  <c r="AC255" i="25"/>
  <c r="AB264" i="25"/>
  <c r="AC161" i="25"/>
  <c r="AC111" i="25"/>
  <c r="AB189" i="25"/>
  <c r="AB316" i="25" s="1"/>
  <c r="AD93" i="25"/>
  <c r="AC244" i="25"/>
  <c r="AH214" i="25"/>
  <c r="AD186" i="25"/>
  <c r="AD313" i="25" s="1"/>
  <c r="AE108" i="25"/>
  <c r="AD245" i="25"/>
  <c r="AE94" i="25"/>
  <c r="AB260" i="25"/>
  <c r="AC157" i="25"/>
  <c r="AD182" i="25"/>
  <c r="AD309" i="25" s="1"/>
  <c r="AE104" i="25"/>
  <c r="AB181" i="25"/>
  <c r="AB308" i="25" s="1"/>
  <c r="AC103" i="25"/>
  <c r="AC112" i="25"/>
  <c r="AB190" i="25"/>
  <c r="AB317" i="25" s="1"/>
  <c r="AD235" i="25"/>
  <c r="AE84" i="25"/>
  <c r="AB254" i="25"/>
  <c r="AC151" i="25"/>
  <c r="AE96" i="25"/>
  <c r="AB180" i="25"/>
  <c r="AB307" i="25" s="1"/>
  <c r="AC102" i="25"/>
  <c r="AB199" i="25"/>
  <c r="AB895" i="25" s="1"/>
  <c r="AC120" i="25"/>
  <c r="AC106" i="25"/>
  <c r="AB184" i="25"/>
  <c r="AB311" i="25" s="1"/>
  <c r="AD241" i="25"/>
  <c r="AE90" i="25"/>
  <c r="AB200" i="25"/>
  <c r="AB896" i="25" s="1"/>
  <c r="AC121" i="25"/>
  <c r="Z192" i="25"/>
  <c r="AB179" i="25"/>
  <c r="AB306" i="25" s="1"/>
  <c r="AC101" i="25"/>
  <c r="AC201" i="25"/>
  <c r="AC897" i="25" s="1"/>
  <c r="AD122" i="25"/>
  <c r="AD85" i="25"/>
  <c r="AC236" i="25"/>
  <c r="AD162" i="25"/>
  <c r="AC265" i="25"/>
  <c r="AC91" i="25"/>
  <c r="AB242" i="25"/>
  <c r="AF123" i="25"/>
  <c r="AE202" i="25"/>
  <c r="AE898" i="25" s="1"/>
  <c r="AB246" i="25"/>
  <c r="AC95" i="25"/>
  <c r="AB259" i="25"/>
  <c r="AC156" i="25"/>
  <c r="AB256" i="25"/>
  <c r="AC153" i="25"/>
  <c r="AC188" i="25"/>
  <c r="AC315" i="25" s="1"/>
  <c r="AD110" i="25"/>
  <c r="AB131" i="25"/>
  <c r="AB196" i="25"/>
  <c r="AC117" i="25"/>
  <c r="AC187" i="25"/>
  <c r="AC314" i="25" s="1"/>
  <c r="AD109" i="25"/>
  <c r="AA892" i="25"/>
  <c r="AA209" i="25"/>
  <c r="AA210" i="25" s="1"/>
  <c r="Z905" i="25"/>
  <c r="Z906" i="25" s="1"/>
  <c r="AC128" i="25"/>
  <c r="AB207" i="25"/>
  <c r="AB903" i="25" s="1"/>
  <c r="AB234" i="25"/>
  <c r="AC83" i="25"/>
  <c r="AB97" i="25"/>
  <c r="AB258" i="25"/>
  <c r="AC155" i="25"/>
  <c r="AB266" i="25"/>
  <c r="AC163" i="25"/>
  <c r="AD125" i="25"/>
  <c r="AC204" i="25"/>
  <c r="AC900" i="25" s="1"/>
  <c r="AA247" i="25"/>
  <c r="AA248" i="25"/>
  <c r="AC100" i="25"/>
  <c r="AB114" i="25"/>
  <c r="AB178" i="25"/>
  <c r="AC87" i="25"/>
  <c r="AB238" i="25"/>
  <c r="AE107" i="25"/>
  <c r="AD185" i="25"/>
  <c r="AD312" i="25" s="1"/>
  <c r="AD262" i="25"/>
  <c r="AE159" i="25"/>
  <c r="AC197" i="25" l="1"/>
  <c r="AC893" i="25" s="1"/>
  <c r="AD118" i="25"/>
  <c r="AC243" i="25"/>
  <c r="AD92" i="25"/>
  <c r="AA319" i="25"/>
  <c r="AE86" i="25"/>
  <c r="AD237" i="25"/>
  <c r="AD88" i="25"/>
  <c r="AC239" i="25"/>
  <c r="AC183" i="25"/>
  <c r="AC310" i="25" s="1"/>
  <c r="AD105" i="25"/>
  <c r="AC198" i="25"/>
  <c r="AC894" i="25" s="1"/>
  <c r="AD119" i="25"/>
  <c r="AD89" i="25"/>
  <c r="AC240" i="25"/>
  <c r="AC257" i="25"/>
  <c r="AD154" i="25"/>
  <c r="AC208" i="25"/>
  <c r="AC904" i="25" s="1"/>
  <c r="AD129" i="25"/>
  <c r="AE205" i="25"/>
  <c r="AE901" i="25" s="1"/>
  <c r="AF126" i="25"/>
  <c r="AD121" i="25"/>
  <c r="AC200" i="25"/>
  <c r="AC896" i="25" s="1"/>
  <c r="AF94" i="25"/>
  <c r="AE245" i="25"/>
  <c r="AE93" i="25"/>
  <c r="AD244" i="25"/>
  <c r="AD160" i="25"/>
  <c r="AC263" i="25"/>
  <c r="AF107" i="25"/>
  <c r="AE185" i="25"/>
  <c r="AE312" i="25" s="1"/>
  <c r="AA192" i="25"/>
  <c r="AC260" i="25"/>
  <c r="AD157" i="25"/>
  <c r="AC189" i="25"/>
  <c r="AC316" i="25" s="1"/>
  <c r="AD111" i="25"/>
  <c r="AC266" i="25"/>
  <c r="AD163" i="25"/>
  <c r="AD100" i="25"/>
  <c r="AC114" i="25"/>
  <c r="AC178" i="25"/>
  <c r="AD236" i="25"/>
  <c r="AE85" i="25"/>
  <c r="AC181" i="25"/>
  <c r="AC308" i="25" s="1"/>
  <c r="AD103" i="25"/>
  <c r="AC131" i="25"/>
  <c r="AC196" i="25"/>
  <c r="AD117" i="25"/>
  <c r="AC261" i="25"/>
  <c r="AD158" i="25"/>
  <c r="AB892" i="25"/>
  <c r="AB209" i="25"/>
  <c r="AB210" i="25" s="1"/>
  <c r="AD201" i="25"/>
  <c r="AD897" i="25" s="1"/>
  <c r="AE122" i="25"/>
  <c r="AF90" i="25"/>
  <c r="AE241" i="25"/>
  <c r="AE182" i="25"/>
  <c r="AE309" i="25" s="1"/>
  <c r="AF104" i="25"/>
  <c r="AE186" i="25"/>
  <c r="AE313" i="25" s="1"/>
  <c r="AF108" i="25"/>
  <c r="AD87" i="25"/>
  <c r="AC238" i="25"/>
  <c r="AC180" i="25"/>
  <c r="AC307" i="25" s="1"/>
  <c r="AD102" i="25"/>
  <c r="AF96" i="25"/>
  <c r="AE235" i="25"/>
  <c r="AF84" i="25"/>
  <c r="AG123" i="25"/>
  <c r="AF202" i="25"/>
  <c r="AF898" i="25" s="1"/>
  <c r="AC184" i="25"/>
  <c r="AC311" i="25" s="1"/>
  <c r="AD106" i="25"/>
  <c r="AE152" i="25"/>
  <c r="AD255" i="25"/>
  <c r="AD204" i="25"/>
  <c r="AD900" i="25" s="1"/>
  <c r="AE125" i="25"/>
  <c r="AD188" i="25"/>
  <c r="AD315" i="25" s="1"/>
  <c r="AE110" i="25"/>
  <c r="AD101" i="25"/>
  <c r="AC179" i="25"/>
  <c r="AC306" i="25" s="1"/>
  <c r="AD203" i="25"/>
  <c r="AD899" i="25" s="1"/>
  <c r="AE124" i="25"/>
  <c r="AE262" i="25"/>
  <c r="AF159" i="25"/>
  <c r="AC234" i="25"/>
  <c r="AD83" i="25"/>
  <c r="AC97" i="25"/>
  <c r="AC242" i="25"/>
  <c r="AD91" i="25"/>
  <c r="AC254" i="25"/>
  <c r="AD151" i="25"/>
  <c r="AD161" i="25"/>
  <c r="AC264" i="25"/>
  <c r="AC206" i="25"/>
  <c r="AC902" i="25" s="1"/>
  <c r="AD127" i="25"/>
  <c r="AB247" i="25"/>
  <c r="AB248" i="25"/>
  <c r="AC256" i="25"/>
  <c r="AD153" i="25"/>
  <c r="AB267" i="25"/>
  <c r="AB268" i="25"/>
  <c r="AI214" i="25"/>
  <c r="AC258" i="25"/>
  <c r="AD155" i="25"/>
  <c r="AA905" i="25"/>
  <c r="AA906" i="25"/>
  <c r="AD187" i="25"/>
  <c r="AD314" i="25" s="1"/>
  <c r="AE109" i="25"/>
  <c r="AD112" i="25"/>
  <c r="AC190" i="25"/>
  <c r="AC317" i="25" s="1"/>
  <c r="AB305" i="25"/>
  <c r="AB191" i="25"/>
  <c r="AB318" i="25" s="1"/>
  <c r="AD128" i="25"/>
  <c r="AC207" i="25"/>
  <c r="AC903" i="25" s="1"/>
  <c r="AC259" i="25"/>
  <c r="AD156" i="25"/>
  <c r="AC246" i="25"/>
  <c r="AD95" i="25"/>
  <c r="AD265" i="25"/>
  <c r="AE162" i="25"/>
  <c r="AC199" i="25"/>
  <c r="AC895" i="25" s="1"/>
  <c r="AD120" i="25"/>
  <c r="AE92" i="25" l="1"/>
  <c r="AD243" i="25"/>
  <c r="AD239" i="25"/>
  <c r="AE88" i="25"/>
  <c r="AE89" i="25"/>
  <c r="AD240" i="25"/>
  <c r="AD208" i="25"/>
  <c r="AD904" i="25" s="1"/>
  <c r="AE129" i="25"/>
  <c r="AE105" i="25"/>
  <c r="AD183" i="25"/>
  <c r="AD310" i="25" s="1"/>
  <c r="AE237" i="25"/>
  <c r="AF86" i="25"/>
  <c r="AF205" i="25"/>
  <c r="AF901" i="25" s="1"/>
  <c r="AG126" i="25"/>
  <c r="AE119" i="25"/>
  <c r="AD198" i="25"/>
  <c r="AD894" i="25" s="1"/>
  <c r="AE154" i="25"/>
  <c r="AD257" i="25"/>
  <c r="AD197" i="25"/>
  <c r="AD893" i="25" s="1"/>
  <c r="AE118" i="25"/>
  <c r="AD258" i="25"/>
  <c r="AE155" i="25"/>
  <c r="AF152" i="25"/>
  <c r="AE255" i="25"/>
  <c r="AF235" i="25"/>
  <c r="AG84" i="25"/>
  <c r="AE163" i="25"/>
  <c r="AD266" i="25"/>
  <c r="AE106" i="25"/>
  <c r="AD184" i="25"/>
  <c r="AD311" i="25" s="1"/>
  <c r="AF186" i="25"/>
  <c r="AF313" i="25" s="1"/>
  <c r="AG108" i="25"/>
  <c r="AC209" i="25"/>
  <c r="AC210" i="25" s="1"/>
  <c r="AC892" i="25"/>
  <c r="AE156" i="25"/>
  <c r="AD259" i="25"/>
  <c r="AD254" i="25"/>
  <c r="AE151" i="25"/>
  <c r="AC247" i="25"/>
  <c r="AC248" i="25" s="1"/>
  <c r="AF241" i="25"/>
  <c r="AG90" i="25"/>
  <c r="AE236" i="25"/>
  <c r="AF85" i="25"/>
  <c r="AD114" i="25"/>
  <c r="AD178" i="25"/>
  <c r="AE100" i="25"/>
  <c r="AD189" i="25"/>
  <c r="AD316" i="25" s="1"/>
  <c r="AE111" i="25"/>
  <c r="AC267" i="25"/>
  <c r="AC268" i="25" s="1"/>
  <c r="AG104" i="25"/>
  <c r="AF182" i="25"/>
  <c r="AF309" i="25" s="1"/>
  <c r="AF122" i="25"/>
  <c r="AE201" i="25"/>
  <c r="AE897" i="25" s="1"/>
  <c r="AE157" i="25"/>
  <c r="AD260" i="25"/>
  <c r="AE244" i="25"/>
  <c r="AF93" i="25"/>
  <c r="AD190" i="25"/>
  <c r="AD317" i="25" s="1"/>
  <c r="AE112" i="25"/>
  <c r="AE120" i="25"/>
  <c r="AD199" i="25"/>
  <c r="AD895" i="25" s="1"/>
  <c r="AE128" i="25"/>
  <c r="AD207" i="25"/>
  <c r="AD903" i="25" s="1"/>
  <c r="AD256" i="25"/>
  <c r="AE153" i="25"/>
  <c r="AE127" i="25"/>
  <c r="AD206" i="25"/>
  <c r="AD902" i="25" s="1"/>
  <c r="AD242" i="25"/>
  <c r="AE91" i="25"/>
  <c r="AF125" i="25"/>
  <c r="AE204" i="25"/>
  <c r="AE900" i="25" s="1"/>
  <c r="AD261" i="25"/>
  <c r="AE158" i="25"/>
  <c r="AD263" i="25"/>
  <c r="AE160" i="25"/>
  <c r="AJ214" i="25"/>
  <c r="AD234" i="25"/>
  <c r="AD97" i="25"/>
  <c r="AE83" i="25"/>
  <c r="AG159" i="25"/>
  <c r="AF262" i="25"/>
  <c r="AG94" i="25"/>
  <c r="AF245" i="25"/>
  <c r="AE265" i="25"/>
  <c r="AF162" i="25"/>
  <c r="AB319" i="25"/>
  <c r="AG96" i="25"/>
  <c r="AD238" i="25"/>
  <c r="AE87" i="25"/>
  <c r="AB192" i="25"/>
  <c r="AE161" i="25"/>
  <c r="AD264" i="25"/>
  <c r="AE101" i="25"/>
  <c r="AD179" i="25"/>
  <c r="AD306" i="25" s="1"/>
  <c r="AH123" i="25"/>
  <c r="AG202" i="25"/>
  <c r="AG898" i="25" s="1"/>
  <c r="AB905" i="25"/>
  <c r="AB906" i="25"/>
  <c r="AG107" i="25"/>
  <c r="AF185" i="25"/>
  <c r="AF312" i="25" s="1"/>
  <c r="AF109" i="25"/>
  <c r="AE187" i="25"/>
  <c r="AE314" i="25" s="1"/>
  <c r="AE188" i="25"/>
  <c r="AE315" i="25" s="1"/>
  <c r="AF110" i="25"/>
  <c r="AE102" i="25"/>
  <c r="AD180" i="25"/>
  <c r="AD307" i="25" s="1"/>
  <c r="AE103" i="25"/>
  <c r="AD181" i="25"/>
  <c r="AD308" i="25" s="1"/>
  <c r="AD246" i="25"/>
  <c r="AE95" i="25"/>
  <c r="AE203" i="25"/>
  <c r="AE899" i="25" s="1"/>
  <c r="AF124" i="25"/>
  <c r="AD196" i="25"/>
  <c r="AD131" i="25"/>
  <c r="AE117" i="25"/>
  <c r="AC191" i="25"/>
  <c r="AC318" i="25" s="1"/>
  <c r="AC305" i="25"/>
  <c r="AC319" i="25" s="1"/>
  <c r="AE121" i="25"/>
  <c r="AD200" i="25"/>
  <c r="AD896" i="25" s="1"/>
  <c r="AE183" i="25" l="1"/>
  <c r="AE310" i="25" s="1"/>
  <c r="AF105" i="25"/>
  <c r="AE198" i="25"/>
  <c r="AE894" i="25" s="1"/>
  <c r="AF119" i="25"/>
  <c r="AH126" i="25"/>
  <c r="AG205" i="25"/>
  <c r="AG901" i="25" s="1"/>
  <c r="AE197" i="25"/>
  <c r="AE893" i="25" s="1"/>
  <c r="AF118" i="25"/>
  <c r="AE240" i="25"/>
  <c r="AF89" i="25"/>
  <c r="AE257" i="25"/>
  <c r="AF154" i="25"/>
  <c r="AE239" i="25"/>
  <c r="AF88" i="25"/>
  <c r="AE208" i="25"/>
  <c r="AE904" i="25" s="1"/>
  <c r="AF129" i="25"/>
  <c r="AG86" i="25"/>
  <c r="AF237" i="25"/>
  <c r="AF92" i="25"/>
  <c r="AE243" i="25"/>
  <c r="AF236" i="25"/>
  <c r="AG85" i="25"/>
  <c r="AF106" i="25"/>
  <c r="AE184" i="25"/>
  <c r="AE311" i="25" s="1"/>
  <c r="AE242" i="25"/>
  <c r="AF91" i="25"/>
  <c r="AF120" i="25"/>
  <c r="AE199" i="25"/>
  <c r="AE895" i="25" s="1"/>
  <c r="AE181" i="25"/>
  <c r="AE308" i="25" s="1"/>
  <c r="AF103" i="25"/>
  <c r="AG185" i="25"/>
  <c r="AG312" i="25" s="1"/>
  <c r="AH107" i="25"/>
  <c r="AI123" i="25"/>
  <c r="AH202" i="25"/>
  <c r="AH898" i="25" s="1"/>
  <c r="AE190" i="25"/>
  <c r="AE317" i="25" s="1"/>
  <c r="AF112" i="25"/>
  <c r="AG235" i="25"/>
  <c r="AH84" i="25"/>
  <c r="AF153" i="25"/>
  <c r="AE256" i="25"/>
  <c r="AE97" i="25"/>
  <c r="AE234" i="25"/>
  <c r="AF83" i="25"/>
  <c r="AF128" i="25"/>
  <c r="AE207" i="25"/>
  <c r="AE903" i="25" s="1"/>
  <c r="AG241" i="25"/>
  <c r="AH90" i="25"/>
  <c r="AE261" i="25"/>
  <c r="AF158" i="25"/>
  <c r="AF204" i="25"/>
  <c r="AF900" i="25" s="1"/>
  <c r="AG125" i="25"/>
  <c r="AF163" i="25"/>
  <c r="AE266" i="25"/>
  <c r="AE246" i="25"/>
  <c r="AF95" i="25"/>
  <c r="AE238" i="25"/>
  <c r="AF87" i="25"/>
  <c r="AF201" i="25"/>
  <c r="AF897" i="25" s="1"/>
  <c r="AG122" i="25"/>
  <c r="AF156" i="25"/>
  <c r="AE259" i="25"/>
  <c r="AD247" i="25"/>
  <c r="AD248" i="25" s="1"/>
  <c r="AF157" i="25"/>
  <c r="AE260" i="25"/>
  <c r="AC192" i="25"/>
  <c r="AH104" i="25"/>
  <c r="AG182" i="25"/>
  <c r="AG309" i="25" s="1"/>
  <c r="AE196" i="25"/>
  <c r="AF117" i="25"/>
  <c r="AE131" i="25"/>
  <c r="AF102" i="25"/>
  <c r="AE180" i="25"/>
  <c r="AE307" i="25" s="1"/>
  <c r="AH96" i="25"/>
  <c r="AK214" i="25"/>
  <c r="AF188" i="25"/>
  <c r="AF315" i="25" s="1"/>
  <c r="AG110" i="25"/>
  <c r="AG245" i="25"/>
  <c r="AH94" i="25"/>
  <c r="AF127" i="25"/>
  <c r="AE206" i="25"/>
  <c r="AE902" i="25" s="1"/>
  <c r="AC905" i="25"/>
  <c r="AC906" i="25"/>
  <c r="AD892" i="25"/>
  <c r="AD209" i="25"/>
  <c r="AD210" i="25" s="1"/>
  <c r="AF203" i="25"/>
  <c r="AF899" i="25" s="1"/>
  <c r="AG124" i="25"/>
  <c r="AF101" i="25"/>
  <c r="AE179" i="25"/>
  <c r="AE306" i="25" s="1"/>
  <c r="AE189" i="25"/>
  <c r="AE316" i="25" s="1"/>
  <c r="AF111" i="25"/>
  <c r="AF151" i="25"/>
  <c r="AE254" i="25"/>
  <c r="AH159" i="25"/>
  <c r="AG262" i="25"/>
  <c r="AE263" i="25"/>
  <c r="AF160" i="25"/>
  <c r="AD267" i="25"/>
  <c r="AD268" i="25" s="1"/>
  <c r="AG152" i="25"/>
  <c r="AF255" i="25"/>
  <c r="AG109" i="25"/>
  <c r="AF187" i="25"/>
  <c r="AF314" i="25" s="1"/>
  <c r="AF265" i="25"/>
  <c r="AG162" i="25"/>
  <c r="AE114" i="25"/>
  <c r="AE178" i="25"/>
  <c r="AF100" i="25"/>
  <c r="AG186" i="25"/>
  <c r="AG313" i="25" s="1"/>
  <c r="AH108" i="25"/>
  <c r="AF121" i="25"/>
  <c r="AE200" i="25"/>
  <c r="AE896" i="25" s="1"/>
  <c r="AF161" i="25"/>
  <c r="AE264" i="25"/>
  <c r="AF244" i="25"/>
  <c r="AG93" i="25"/>
  <c r="AD191" i="25"/>
  <c r="AD318" i="25" s="1"/>
  <c r="AD305" i="25"/>
  <c r="AD319" i="25" s="1"/>
  <c r="AE258" i="25"/>
  <c r="AF155" i="25"/>
  <c r="AG118" i="25" l="1"/>
  <c r="AF197" i="25"/>
  <c r="AF893" i="25" s="1"/>
  <c r="AG129" i="25"/>
  <c r="AF208" i="25"/>
  <c r="AF904" i="25" s="1"/>
  <c r="AI126" i="25"/>
  <c r="AH205" i="25"/>
  <c r="AH901" i="25" s="1"/>
  <c r="AG154" i="25"/>
  <c r="AF257" i="25"/>
  <c r="AG105" i="25"/>
  <c r="AF183" i="25"/>
  <c r="AF310" i="25" s="1"/>
  <c r="AF243" i="25"/>
  <c r="AG92" i="25"/>
  <c r="AG88" i="25"/>
  <c r="AF239" i="25"/>
  <c r="AF240" i="25"/>
  <c r="AG89" i="25"/>
  <c r="AF198" i="25"/>
  <c r="AF894" i="25" s="1"/>
  <c r="AG119" i="25"/>
  <c r="AG237" i="25"/>
  <c r="AH86" i="25"/>
  <c r="AG117" i="25"/>
  <c r="AF131" i="25"/>
  <c r="AF196" i="25"/>
  <c r="AF238" i="25"/>
  <c r="AG87" i="25"/>
  <c r="AF258" i="25"/>
  <c r="AG155" i="25"/>
  <c r="AH93" i="25"/>
  <c r="AG244" i="25"/>
  <c r="AF114" i="25"/>
  <c r="AG100" i="25"/>
  <c r="AF178" i="25"/>
  <c r="AD905" i="25"/>
  <c r="AD906" i="25"/>
  <c r="AH245" i="25"/>
  <c r="AI94" i="25"/>
  <c r="AI202" i="25"/>
  <c r="AI898" i="25" s="1"/>
  <c r="AJ123" i="25"/>
  <c r="AE305" i="25"/>
  <c r="AE191" i="25"/>
  <c r="AE318" i="25" s="1"/>
  <c r="AE192" i="25"/>
  <c r="AG187" i="25"/>
  <c r="AG314" i="25" s="1"/>
  <c r="AH109" i="25"/>
  <c r="AH124" i="25"/>
  <c r="AG203" i="25"/>
  <c r="AG899" i="25" s="1"/>
  <c r="AI107" i="25"/>
  <c r="AH185" i="25"/>
  <c r="AH312" i="25" s="1"/>
  <c r="AL214" i="25"/>
  <c r="AH125" i="25"/>
  <c r="AG204" i="25"/>
  <c r="AG900" i="25" s="1"/>
  <c r="AG128" i="25"/>
  <c r="AF207" i="25"/>
  <c r="AF903" i="25" s="1"/>
  <c r="AF184" i="25"/>
  <c r="AF311" i="25" s="1"/>
  <c r="AG106" i="25"/>
  <c r="AF199" i="25"/>
  <c r="AF895" i="25" s="1"/>
  <c r="AG120" i="25"/>
  <c r="AE892" i="25"/>
  <c r="AE209" i="25"/>
  <c r="AE210" i="25"/>
  <c r="AI90" i="25"/>
  <c r="AH241" i="25"/>
  <c r="AF242" i="25"/>
  <c r="AG91" i="25"/>
  <c r="AG161" i="25"/>
  <c r="AF264" i="25"/>
  <c r="AG265" i="25"/>
  <c r="AH162" i="25"/>
  <c r="AG255" i="25"/>
  <c r="AH152" i="25"/>
  <c r="AG101" i="25"/>
  <c r="AF179" i="25"/>
  <c r="AF306" i="25" s="1"/>
  <c r="AG163" i="25"/>
  <c r="AF266" i="25"/>
  <c r="AF206" i="25"/>
  <c r="AF902" i="25" s="1"/>
  <c r="AG127" i="25"/>
  <c r="AF200" i="25"/>
  <c r="AF896" i="25" s="1"/>
  <c r="AG121" i="25"/>
  <c r="AF263" i="25"/>
  <c r="AG160" i="25"/>
  <c r="AG156" i="25"/>
  <c r="AF259" i="25"/>
  <c r="AF246" i="25"/>
  <c r="AG95" i="25"/>
  <c r="AF181" i="25"/>
  <c r="AF308" i="25" s="1"/>
  <c r="AG103" i="25"/>
  <c r="AH85" i="25"/>
  <c r="AG236" i="25"/>
  <c r="AE267" i="25"/>
  <c r="AE268" i="25" s="1"/>
  <c r="AI96" i="25"/>
  <c r="AF260" i="25"/>
  <c r="AG157" i="25"/>
  <c r="AG158" i="25"/>
  <c r="AF261" i="25"/>
  <c r="AG151" i="25"/>
  <c r="AF254" i="25"/>
  <c r="AI104" i="25"/>
  <c r="AH182" i="25"/>
  <c r="AH309" i="25" s="1"/>
  <c r="AF190" i="25"/>
  <c r="AF317" i="25" s="1"/>
  <c r="AG112" i="25"/>
  <c r="AD192" i="25"/>
  <c r="AH186" i="25"/>
  <c r="AH313" i="25" s="1"/>
  <c r="AI108" i="25"/>
  <c r="AH262" i="25"/>
  <c r="AI159" i="25"/>
  <c r="AF189" i="25"/>
  <c r="AF316" i="25" s="1"/>
  <c r="AG111" i="25"/>
  <c r="AF180" i="25"/>
  <c r="AF307" i="25" s="1"/>
  <c r="AG102" i="25"/>
  <c r="AF234" i="25"/>
  <c r="AF97" i="25"/>
  <c r="AG83" i="25"/>
  <c r="AG153" i="25"/>
  <c r="AF256" i="25"/>
  <c r="AG188" i="25"/>
  <c r="AG315" i="25" s="1"/>
  <c r="AH110" i="25"/>
  <c r="AH122" i="25"/>
  <c r="AG201" i="25"/>
  <c r="AG897" i="25" s="1"/>
  <c r="AE247" i="25"/>
  <c r="AE248" i="25" s="1"/>
  <c r="AH235" i="25"/>
  <c r="AI84" i="25"/>
  <c r="AH154" i="25" l="1"/>
  <c r="AG257" i="25"/>
  <c r="AI205" i="25"/>
  <c r="AI901" i="25" s="1"/>
  <c r="AJ126" i="25"/>
  <c r="AG239" i="25"/>
  <c r="AH88" i="25"/>
  <c r="AH129" i="25"/>
  <c r="AG208" i="25"/>
  <c r="AG904" i="25" s="1"/>
  <c r="AI86" i="25"/>
  <c r="AH237" i="25"/>
  <c r="AH89" i="25"/>
  <c r="AG240" i="25"/>
  <c r="AG243" i="25"/>
  <c r="AH92" i="25"/>
  <c r="AH105" i="25"/>
  <c r="AG183" i="25"/>
  <c r="AG310" i="25" s="1"/>
  <c r="AH119" i="25"/>
  <c r="AG198" i="25"/>
  <c r="AG894" i="25" s="1"/>
  <c r="AH118" i="25"/>
  <c r="AG197" i="25"/>
  <c r="AG893" i="25" s="1"/>
  <c r="AI85" i="25"/>
  <c r="AH236" i="25"/>
  <c r="AG238" i="25"/>
  <c r="AH87" i="25"/>
  <c r="AG181" i="25"/>
  <c r="AG308" i="25" s="1"/>
  <c r="AH103" i="25"/>
  <c r="AI110" i="25"/>
  <c r="AH188" i="25"/>
  <c r="AH315" i="25" s="1"/>
  <c r="AE905" i="25"/>
  <c r="AE906" i="25" s="1"/>
  <c r="AG207" i="25"/>
  <c r="AG903" i="25" s="1"/>
  <c r="AH128" i="25"/>
  <c r="AG258" i="25"/>
  <c r="AH155" i="25"/>
  <c r="AH201" i="25"/>
  <c r="AH897" i="25" s="1"/>
  <c r="AI122" i="25"/>
  <c r="AI186" i="25"/>
  <c r="AI313" i="25" s="1"/>
  <c r="AJ108" i="25"/>
  <c r="AM214" i="25"/>
  <c r="AI109" i="25"/>
  <c r="AH187" i="25"/>
  <c r="AH314" i="25" s="1"/>
  <c r="AI245" i="25"/>
  <c r="AJ94" i="25"/>
  <c r="AH83" i="25"/>
  <c r="AG234" i="25"/>
  <c r="AG97" i="25"/>
  <c r="AH163" i="25"/>
  <c r="AG266" i="25"/>
  <c r="AG179" i="25"/>
  <c r="AG306" i="25" s="1"/>
  <c r="AH101" i="25"/>
  <c r="AF247" i="25"/>
  <c r="AF248" i="25" s="1"/>
  <c r="AG180" i="25"/>
  <c r="AG307" i="25" s="1"/>
  <c r="AH102" i="25"/>
  <c r="AG263" i="25"/>
  <c r="AH160" i="25"/>
  <c r="AG199" i="25"/>
  <c r="AG895" i="25" s="1"/>
  <c r="AH120" i="25"/>
  <c r="AI93" i="25"/>
  <c r="AH244" i="25"/>
  <c r="AG190" i="25"/>
  <c r="AG317" i="25" s="1"/>
  <c r="AH112" i="25"/>
  <c r="AH255" i="25"/>
  <c r="AI152" i="25"/>
  <c r="AE319" i="25"/>
  <c r="AI235" i="25"/>
  <c r="AJ84" i="25"/>
  <c r="AJ104" i="25"/>
  <c r="AI182" i="25"/>
  <c r="AI309" i="25" s="1"/>
  <c r="AH95" i="25"/>
  <c r="AG246" i="25"/>
  <c r="AG200" i="25"/>
  <c r="AG896" i="25" s="1"/>
  <c r="AH121" i="25"/>
  <c r="AH265" i="25"/>
  <c r="AI162" i="25"/>
  <c r="AF892" i="25"/>
  <c r="AF209" i="25"/>
  <c r="AF210" i="25" s="1"/>
  <c r="AH158" i="25"/>
  <c r="AG261" i="25"/>
  <c r="AI241" i="25"/>
  <c r="AJ90" i="25"/>
  <c r="AI125" i="25"/>
  <c r="AH204" i="25"/>
  <c r="AH900" i="25" s="1"/>
  <c r="AJ202" i="25"/>
  <c r="AJ898" i="25" s="1"/>
  <c r="AK123" i="25"/>
  <c r="AH111" i="25"/>
  <c r="AG189" i="25"/>
  <c r="AG316" i="25" s="1"/>
  <c r="AG260" i="25"/>
  <c r="AH157" i="25"/>
  <c r="AF305" i="25"/>
  <c r="AF191" i="25"/>
  <c r="AF318" i="25" s="1"/>
  <c r="AG131" i="25"/>
  <c r="AH117" i="25"/>
  <c r="AG196" i="25"/>
  <c r="AF267" i="25"/>
  <c r="AF268" i="25"/>
  <c r="AG206" i="25"/>
  <c r="AG902" i="25" s="1"/>
  <c r="AH127" i="25"/>
  <c r="AG264" i="25"/>
  <c r="AH161" i="25"/>
  <c r="AG184" i="25"/>
  <c r="AG311" i="25" s="1"/>
  <c r="AH106" i="25"/>
  <c r="AI124" i="25"/>
  <c r="AH203" i="25"/>
  <c r="AH899" i="25" s="1"/>
  <c r="AH100" i="25"/>
  <c r="AG178" i="25"/>
  <c r="AG114" i="25"/>
  <c r="AI262" i="25"/>
  <c r="AJ159" i="25"/>
  <c r="AH151" i="25"/>
  <c r="AG254" i="25"/>
  <c r="AG259" i="25"/>
  <c r="AH156" i="25"/>
  <c r="AH91" i="25"/>
  <c r="AG242" i="25"/>
  <c r="AI185" i="25"/>
  <c r="AI312" i="25" s="1"/>
  <c r="AJ107" i="25"/>
  <c r="AH153" i="25"/>
  <c r="AG256" i="25"/>
  <c r="AJ96" i="25"/>
  <c r="AI88" i="25" l="1"/>
  <c r="AH239" i="25"/>
  <c r="AI105" i="25"/>
  <c r="AH183" i="25"/>
  <c r="AH310" i="25" s="1"/>
  <c r="AJ205" i="25"/>
  <c r="AJ901" i="25" s="1"/>
  <c r="AK126" i="25"/>
  <c r="AI89" i="25"/>
  <c r="AH240" i="25"/>
  <c r="AH197" i="25"/>
  <c r="AH893" i="25" s="1"/>
  <c r="AI118" i="25"/>
  <c r="AJ86" i="25"/>
  <c r="AI237" i="25"/>
  <c r="AH257" i="25"/>
  <c r="AI154" i="25"/>
  <c r="AI129" i="25"/>
  <c r="AH208" i="25"/>
  <c r="AH904" i="25" s="1"/>
  <c r="AH198" i="25"/>
  <c r="AH894" i="25" s="1"/>
  <c r="AI119" i="25"/>
  <c r="AI92" i="25"/>
  <c r="AH243" i="25"/>
  <c r="AF192" i="25"/>
  <c r="AG267" i="25"/>
  <c r="AG268" i="25" s="1"/>
  <c r="AI155" i="25"/>
  <c r="AH258" i="25"/>
  <c r="AI236" i="25"/>
  <c r="AJ85" i="25"/>
  <c r="AI151" i="25"/>
  <c r="AH254" i="25"/>
  <c r="AH200" i="25"/>
  <c r="AH896" i="25" s="1"/>
  <c r="AI121" i="25"/>
  <c r="AJ125" i="25"/>
  <c r="AI204" i="25"/>
  <c r="AI900" i="25" s="1"/>
  <c r="AI158" i="25"/>
  <c r="AH261" i="25"/>
  <c r="AI112" i="25"/>
  <c r="AH190" i="25"/>
  <c r="AH317" i="25" s="1"/>
  <c r="AH206" i="25"/>
  <c r="AH902" i="25" s="1"/>
  <c r="AI127" i="25"/>
  <c r="AG892" i="25"/>
  <c r="AG209" i="25"/>
  <c r="AG210" i="25" s="1"/>
  <c r="AI111" i="25"/>
  <c r="AH189" i="25"/>
  <c r="AH316" i="25" s="1"/>
  <c r="AJ245" i="25"/>
  <c r="AK94" i="25"/>
  <c r="AI87" i="25"/>
  <c r="AH238" i="25"/>
  <c r="AH196" i="25"/>
  <c r="AI117" i="25"/>
  <c r="AH131" i="25"/>
  <c r="AI95" i="25"/>
  <c r="AH246" i="25"/>
  <c r="AK108" i="25"/>
  <c r="AJ186" i="25"/>
  <c r="AJ313" i="25" s="1"/>
  <c r="AI153" i="25"/>
  <c r="AH256" i="25"/>
  <c r="AG191" i="25"/>
  <c r="AG318" i="25" s="1"/>
  <c r="AG305" i="25"/>
  <c r="AJ241" i="25"/>
  <c r="AK90" i="25"/>
  <c r="AJ235" i="25"/>
  <c r="AK84" i="25"/>
  <c r="AI244" i="25"/>
  <c r="AJ93" i="25"/>
  <c r="AH178" i="25"/>
  <c r="AI100" i="25"/>
  <c r="AH114" i="25"/>
  <c r="AI201" i="25"/>
  <c r="AI897" i="25" s="1"/>
  <c r="AJ122" i="25"/>
  <c r="AI156" i="25"/>
  <c r="AH259" i="25"/>
  <c r="AI265" i="25"/>
  <c r="AJ162" i="25"/>
  <c r="AI120" i="25"/>
  <c r="AH199" i="25"/>
  <c r="AH895" i="25" s="1"/>
  <c r="AJ109" i="25"/>
  <c r="AI187" i="25"/>
  <c r="AI314" i="25" s="1"/>
  <c r="AK107" i="25"/>
  <c r="AJ185" i="25"/>
  <c r="AJ312" i="25" s="1"/>
  <c r="AI203" i="25"/>
  <c r="AI899" i="25" s="1"/>
  <c r="AJ124" i="25"/>
  <c r="AK202" i="25"/>
  <c r="AK898" i="25" s="1"/>
  <c r="AL123" i="25"/>
  <c r="AN214" i="25"/>
  <c r="AJ182" i="25"/>
  <c r="AJ309" i="25" s="1"/>
  <c r="AK104" i="25"/>
  <c r="AI255" i="25"/>
  <c r="AJ152" i="25"/>
  <c r="AG247" i="25"/>
  <c r="AG248" i="25"/>
  <c r="AI188" i="25"/>
  <c r="AI315" i="25" s="1"/>
  <c r="AJ110" i="25"/>
  <c r="AH180" i="25"/>
  <c r="AH307" i="25" s="1"/>
  <c r="AI102" i="25"/>
  <c r="AI103" i="25"/>
  <c r="AH181" i="25"/>
  <c r="AH308" i="25" s="1"/>
  <c r="AI106" i="25"/>
  <c r="AH184" i="25"/>
  <c r="AH311" i="25" s="1"/>
  <c r="AH179" i="25"/>
  <c r="AH306" i="25" s="1"/>
  <c r="AI101" i="25"/>
  <c r="AH264" i="25"/>
  <c r="AI161" i="25"/>
  <c r="AF319" i="25"/>
  <c r="AI83" i="25"/>
  <c r="AH97" i="25"/>
  <c r="AH234" i="25"/>
  <c r="AK96" i="25"/>
  <c r="AH260" i="25"/>
  <c r="AI157" i="25"/>
  <c r="AI160" i="25"/>
  <c r="AH263" i="25"/>
  <c r="AH266" i="25"/>
  <c r="AI163" i="25"/>
  <c r="AH207" i="25"/>
  <c r="AH903" i="25" s="1"/>
  <c r="AI128" i="25"/>
  <c r="AI91" i="25"/>
  <c r="AH242" i="25"/>
  <c r="AJ262" i="25"/>
  <c r="AK159" i="25"/>
  <c r="AF905" i="25"/>
  <c r="AF906" i="25"/>
  <c r="AK205" i="25" l="1"/>
  <c r="AK901" i="25" s="1"/>
  <c r="AL126" i="25"/>
  <c r="AJ154" i="25"/>
  <c r="AI257" i="25"/>
  <c r="AJ118" i="25"/>
  <c r="AI197" i="25"/>
  <c r="AI893" i="25" s="1"/>
  <c r="AI239" i="25"/>
  <c r="AJ88" i="25"/>
  <c r="AI243" i="25"/>
  <c r="AJ92" i="25"/>
  <c r="AI208" i="25"/>
  <c r="AI904" i="25" s="1"/>
  <c r="AJ129" i="25"/>
  <c r="AJ119" i="25"/>
  <c r="AI198" i="25"/>
  <c r="AI894" i="25" s="1"/>
  <c r="AI240" i="25"/>
  <c r="AJ89" i="25"/>
  <c r="AJ105" i="25"/>
  <c r="AI183" i="25"/>
  <c r="AI310" i="25" s="1"/>
  <c r="AK86" i="25"/>
  <c r="AJ237" i="25"/>
  <c r="AK241" i="25"/>
  <c r="AL90" i="25"/>
  <c r="AI254" i="25"/>
  <c r="AJ151" i="25"/>
  <c r="AJ120" i="25"/>
  <c r="AI199" i="25"/>
  <c r="AI895" i="25" s="1"/>
  <c r="AI246" i="25"/>
  <c r="AJ95" i="25"/>
  <c r="AI242" i="25"/>
  <c r="AJ91" i="25"/>
  <c r="AO214" i="25"/>
  <c r="AK85" i="25"/>
  <c r="AJ236" i="25"/>
  <c r="AI238" i="25"/>
  <c r="AJ87" i="25"/>
  <c r="AJ127" i="25"/>
  <c r="AI206" i="25"/>
  <c r="AI902" i="25" s="1"/>
  <c r="AJ158" i="25"/>
  <c r="AI261" i="25"/>
  <c r="AI181" i="25"/>
  <c r="AI308" i="25" s="1"/>
  <c r="AJ103" i="25"/>
  <c r="AJ102" i="25"/>
  <c r="AI180" i="25"/>
  <c r="AI307" i="25" s="1"/>
  <c r="AL108" i="25"/>
  <c r="AK186" i="25"/>
  <c r="AK313" i="25" s="1"/>
  <c r="AJ204" i="25"/>
  <c r="AJ900" i="25" s="1"/>
  <c r="AK125" i="25"/>
  <c r="AJ160" i="25"/>
  <c r="AI263" i="25"/>
  <c r="AJ101" i="25"/>
  <c r="AI179" i="25"/>
  <c r="AI306" i="25" s="1"/>
  <c r="AJ255" i="25"/>
  <c r="AK152" i="25"/>
  <c r="AL107" i="25"/>
  <c r="AK185" i="25"/>
  <c r="AK312" i="25" s="1"/>
  <c r="AK162" i="25"/>
  <c r="AJ265" i="25"/>
  <c r="AI196" i="25"/>
  <c r="AJ117" i="25"/>
  <c r="AI131" i="25"/>
  <c r="AH209" i="25"/>
  <c r="AH210" i="25" s="1"/>
  <c r="AH892" i="25"/>
  <c r="AK182" i="25"/>
  <c r="AK309" i="25" s="1"/>
  <c r="AL104" i="25"/>
  <c r="AK93" i="25"/>
  <c r="AJ244" i="25"/>
  <c r="AG192" i="25"/>
  <c r="AH247" i="25"/>
  <c r="AH248" i="25" s="1"/>
  <c r="AJ188" i="25"/>
  <c r="AJ315" i="25" s="1"/>
  <c r="AK110" i="25"/>
  <c r="AG319" i="25"/>
  <c r="AI266" i="25"/>
  <c r="AJ163" i="25"/>
  <c r="AI259" i="25"/>
  <c r="AJ156" i="25"/>
  <c r="AI260" i="25"/>
  <c r="AJ157" i="25"/>
  <c r="AJ100" i="25"/>
  <c r="AI178" i="25"/>
  <c r="AI114" i="25"/>
  <c r="AL84" i="25"/>
  <c r="AK235" i="25"/>
  <c r="AL94" i="25"/>
  <c r="AK245" i="25"/>
  <c r="AI97" i="25"/>
  <c r="AI234" i="25"/>
  <c r="AJ83" i="25"/>
  <c r="AM123" i="25"/>
  <c r="AL202" i="25"/>
  <c r="AL898" i="25" s="1"/>
  <c r="AH191" i="25"/>
  <c r="AH318" i="25" s="1"/>
  <c r="AH192" i="25"/>
  <c r="AH305" i="25"/>
  <c r="AH319" i="25" s="1"/>
  <c r="AI189" i="25"/>
  <c r="AI316" i="25" s="1"/>
  <c r="AJ111" i="25"/>
  <c r="AI207" i="25"/>
  <c r="AI903" i="25" s="1"/>
  <c r="AJ128" i="25"/>
  <c r="AJ106" i="25"/>
  <c r="AI184" i="25"/>
  <c r="AI311" i="25" s="1"/>
  <c r="AK122" i="25"/>
  <c r="AJ201" i="25"/>
  <c r="AJ897" i="25" s="1"/>
  <c r="AI190" i="25"/>
  <c r="AI317" i="25" s="1"/>
  <c r="AJ112" i="25"/>
  <c r="AI200" i="25"/>
  <c r="AI896" i="25" s="1"/>
  <c r="AJ121" i="25"/>
  <c r="AJ155" i="25"/>
  <c r="AI258" i="25"/>
  <c r="AL159" i="25"/>
  <c r="AK262" i="25"/>
  <c r="AL96" i="25"/>
  <c r="AI264" i="25"/>
  <c r="AJ161" i="25"/>
  <c r="AK124" i="25"/>
  <c r="AJ203" i="25"/>
  <c r="AJ899" i="25" s="1"/>
  <c r="AK109" i="25"/>
  <c r="AJ187" i="25"/>
  <c r="AJ314" i="25" s="1"/>
  <c r="AJ153" i="25"/>
  <c r="AI256" i="25"/>
  <c r="AG905" i="25"/>
  <c r="AG906" i="25" s="1"/>
  <c r="AH267" i="25"/>
  <c r="AH268" i="25"/>
  <c r="AJ197" i="25" l="1"/>
  <c r="AJ893" i="25" s="1"/>
  <c r="AK118" i="25"/>
  <c r="AJ198" i="25"/>
  <c r="AJ894" i="25" s="1"/>
  <c r="AK119" i="25"/>
  <c r="AJ257" i="25"/>
  <c r="AK154" i="25"/>
  <c r="AK237" i="25"/>
  <c r="AL86" i="25"/>
  <c r="AM126" i="25"/>
  <c r="AL205" i="25"/>
  <c r="AL901" i="25" s="1"/>
  <c r="AK89" i="25"/>
  <c r="AJ240" i="25"/>
  <c r="AJ243" i="25"/>
  <c r="AK92" i="25"/>
  <c r="AK105" i="25"/>
  <c r="AJ183" i="25"/>
  <c r="AJ310" i="25" s="1"/>
  <c r="AK88" i="25"/>
  <c r="AJ239" i="25"/>
  <c r="AJ208" i="25"/>
  <c r="AJ904" i="25" s="1"/>
  <c r="AK129" i="25"/>
  <c r="AJ181" i="25"/>
  <c r="AJ308" i="25" s="1"/>
  <c r="AK103" i="25"/>
  <c r="AJ254" i="25"/>
  <c r="AK151" i="25"/>
  <c r="AM84" i="25"/>
  <c r="AL235" i="25"/>
  <c r="AI267" i="25"/>
  <c r="AI268" i="25"/>
  <c r="AL241" i="25"/>
  <c r="AM90" i="25"/>
  <c r="AI305" i="25"/>
  <c r="AI191" i="25"/>
  <c r="AI318" i="25" s="1"/>
  <c r="AI192" i="25"/>
  <c r="AH905" i="25"/>
  <c r="AH906" i="25" s="1"/>
  <c r="AK101" i="25"/>
  <c r="AJ179" i="25"/>
  <c r="AJ306" i="25" s="1"/>
  <c r="AL186" i="25"/>
  <c r="AL313" i="25" s="1"/>
  <c r="AM108" i="25"/>
  <c r="AJ246" i="25"/>
  <c r="AK95" i="25"/>
  <c r="AM96" i="25"/>
  <c r="AL185" i="25"/>
  <c r="AL312" i="25" s="1"/>
  <c r="AM107" i="25"/>
  <c r="AN123" i="25"/>
  <c r="AM202" i="25"/>
  <c r="AM898" i="25" s="1"/>
  <c r="AK163" i="25"/>
  <c r="AJ266" i="25"/>
  <c r="AL182" i="25"/>
  <c r="AL309" i="25" s="1"/>
  <c r="AM104" i="25"/>
  <c r="AL152" i="25"/>
  <c r="AK255" i="25"/>
  <c r="AL125" i="25"/>
  <c r="AK204" i="25"/>
  <c r="AK900" i="25" s="1"/>
  <c r="AP214" i="25"/>
  <c r="AK153" i="25"/>
  <c r="AJ256" i="25"/>
  <c r="AJ131" i="25"/>
  <c r="AJ196" i="25"/>
  <c r="AK117" i="25"/>
  <c r="AJ242" i="25"/>
  <c r="AK91" i="25"/>
  <c r="AJ189" i="25"/>
  <c r="AJ316" i="25" s="1"/>
  <c r="AK111" i="25"/>
  <c r="AI892" i="25"/>
  <c r="AI209" i="25"/>
  <c r="AI210" i="25" s="1"/>
  <c r="AL262" i="25"/>
  <c r="AM159" i="25"/>
  <c r="AL122" i="25"/>
  <c r="AK201" i="25"/>
  <c r="AK897" i="25" s="1"/>
  <c r="AK155" i="25"/>
  <c r="AJ258" i="25"/>
  <c r="AJ178" i="25"/>
  <c r="AK100" i="25"/>
  <c r="AJ114" i="25"/>
  <c r="AJ260" i="25"/>
  <c r="AK157" i="25"/>
  <c r="AK158" i="25"/>
  <c r="AJ261" i="25"/>
  <c r="AL85" i="25"/>
  <c r="AK236" i="25"/>
  <c r="AK187" i="25"/>
  <c r="AK314" i="25" s="1"/>
  <c r="AL109" i="25"/>
  <c r="AJ200" i="25"/>
  <c r="AJ896" i="25" s="1"/>
  <c r="AK121" i="25"/>
  <c r="AJ184" i="25"/>
  <c r="AJ311" i="25" s="1"/>
  <c r="AK106" i="25"/>
  <c r="AK83" i="25"/>
  <c r="AJ234" i="25"/>
  <c r="AJ97" i="25"/>
  <c r="AL245" i="25"/>
  <c r="AM94" i="25"/>
  <c r="AJ263" i="25"/>
  <c r="AK160" i="25"/>
  <c r="AK127" i="25"/>
  <c r="AJ206" i="25"/>
  <c r="AJ902" i="25" s="1"/>
  <c r="AK203" i="25"/>
  <c r="AK899" i="25" s="1"/>
  <c r="AL124" i="25"/>
  <c r="AJ190" i="25"/>
  <c r="AJ317" i="25" s="1"/>
  <c r="AK112" i="25"/>
  <c r="AJ207" i="25"/>
  <c r="AJ903" i="25" s="1"/>
  <c r="AK128" i="25"/>
  <c r="AI247" i="25"/>
  <c r="AI248" i="25"/>
  <c r="AK156" i="25"/>
  <c r="AJ259" i="25"/>
  <c r="AL93" i="25"/>
  <c r="AK244" i="25"/>
  <c r="AK87" i="25"/>
  <c r="AJ238" i="25"/>
  <c r="AK161" i="25"/>
  <c r="AJ264" i="25"/>
  <c r="AK188" i="25"/>
  <c r="AK315" i="25" s="1"/>
  <c r="AL110" i="25"/>
  <c r="AL162" i="25"/>
  <c r="AK265" i="25"/>
  <c r="AJ199" i="25"/>
  <c r="AJ895" i="25" s="1"/>
  <c r="AK120" i="25"/>
  <c r="AK102" i="25"/>
  <c r="AJ180" i="25"/>
  <c r="AJ307" i="25" s="1"/>
  <c r="AK257" i="25" l="1"/>
  <c r="AL154" i="25"/>
  <c r="AL89" i="25"/>
  <c r="AK240" i="25"/>
  <c r="AL119" i="25"/>
  <c r="AK198" i="25"/>
  <c r="AK894" i="25" s="1"/>
  <c r="AL129" i="25"/>
  <c r="AK208" i="25"/>
  <c r="AK904" i="25" s="1"/>
  <c r="AK239" i="25"/>
  <c r="AL88" i="25"/>
  <c r="AL92" i="25"/>
  <c r="AK243" i="25"/>
  <c r="AL118" i="25"/>
  <c r="AK197" i="25"/>
  <c r="AK893" i="25" s="1"/>
  <c r="AN126" i="25"/>
  <c r="AM205" i="25"/>
  <c r="AM901" i="25" s="1"/>
  <c r="AK183" i="25"/>
  <c r="AK310" i="25" s="1"/>
  <c r="AL105" i="25"/>
  <c r="AL237" i="25"/>
  <c r="AM86" i="25"/>
  <c r="AK178" i="25"/>
  <c r="AK114" i="25"/>
  <c r="AL100" i="25"/>
  <c r="AK97" i="25"/>
  <c r="AK234" i="25"/>
  <c r="AL83" i="25"/>
  <c r="AK199" i="25"/>
  <c r="AK895" i="25" s="1"/>
  <c r="AL120" i="25"/>
  <c r="AJ892" i="25"/>
  <c r="AJ209" i="25"/>
  <c r="AJ210" i="25" s="1"/>
  <c r="AQ214" i="25"/>
  <c r="AK190" i="25"/>
  <c r="AK317" i="25" s="1"/>
  <c r="AL112" i="25"/>
  <c r="AN94" i="25"/>
  <c r="AM245" i="25"/>
  <c r="AM162" i="25"/>
  <c r="AL265" i="25"/>
  <c r="AN108" i="25"/>
  <c r="AM186" i="25"/>
  <c r="AM313" i="25" s="1"/>
  <c r="AN90" i="25"/>
  <c r="AM241" i="25"/>
  <c r="AN84" i="25"/>
  <c r="AM235" i="25"/>
  <c r="AL156" i="25"/>
  <c r="AK259" i="25"/>
  <c r="AK206" i="25"/>
  <c r="AK902" i="25" s="1"/>
  <c r="AL127" i="25"/>
  <c r="AL187" i="25"/>
  <c r="AL314" i="25" s="1"/>
  <c r="AM109" i="25"/>
  <c r="AK242" i="25"/>
  <c r="AL91" i="25"/>
  <c r="AK264" i="25"/>
  <c r="AL161" i="25"/>
  <c r="AK184" i="25"/>
  <c r="AK311" i="25" s="1"/>
  <c r="AL106" i="25"/>
  <c r="AK261" i="25"/>
  <c r="AL158" i="25"/>
  <c r="AM122" i="25"/>
  <c r="AL201" i="25"/>
  <c r="AL897" i="25" s="1"/>
  <c r="AL163" i="25"/>
  <c r="AK266" i="25"/>
  <c r="AM185" i="25"/>
  <c r="AM312" i="25" s="1"/>
  <c r="AN107" i="25"/>
  <c r="AN159" i="25"/>
  <c r="AM262" i="25"/>
  <c r="AI905" i="25"/>
  <c r="AI906" i="25" s="1"/>
  <c r="AK246" i="25"/>
  <c r="AL95" i="25"/>
  <c r="AK179" i="25"/>
  <c r="AK306" i="25" s="1"/>
  <c r="AL101" i="25"/>
  <c r="AL151" i="25"/>
  <c r="AK254" i="25"/>
  <c r="AL157" i="25"/>
  <c r="AK260" i="25"/>
  <c r="AL117" i="25"/>
  <c r="AK196" i="25"/>
  <c r="AK131" i="25"/>
  <c r="AN202" i="25"/>
  <c r="AN898" i="25" s="1"/>
  <c r="AO123" i="25"/>
  <c r="AJ267" i="25"/>
  <c r="AJ268" i="25" s="1"/>
  <c r="AM110" i="25"/>
  <c r="AL188" i="25"/>
  <c r="AL315" i="25" s="1"/>
  <c r="AK238" i="25"/>
  <c r="AL87" i="25"/>
  <c r="AK207" i="25"/>
  <c r="AK903" i="25" s="1"/>
  <c r="AL128" i="25"/>
  <c r="AK263" i="25"/>
  <c r="AL160" i="25"/>
  <c r="AK180" i="25"/>
  <c r="AK307" i="25" s="1"/>
  <c r="AL102" i="25"/>
  <c r="AL111" i="25"/>
  <c r="AK189" i="25"/>
  <c r="AK316" i="25" s="1"/>
  <c r="AJ305" i="25"/>
  <c r="AJ191" i="25"/>
  <c r="AJ318" i="25" s="1"/>
  <c r="AL204" i="25"/>
  <c r="AL900" i="25" s="1"/>
  <c r="AM125" i="25"/>
  <c r="AM124" i="25"/>
  <c r="AL203" i="25"/>
  <c r="AL899" i="25" s="1"/>
  <c r="AK256" i="25"/>
  <c r="AL153" i="25"/>
  <c r="AN96" i="25"/>
  <c r="AL103" i="25"/>
  <c r="AK181" i="25"/>
  <c r="AK308" i="25" s="1"/>
  <c r="AL244" i="25"/>
  <c r="AM93" i="25"/>
  <c r="AM152" i="25"/>
  <c r="AL255" i="25"/>
  <c r="AJ247" i="25"/>
  <c r="AJ248" i="25"/>
  <c r="AL121" i="25"/>
  <c r="AK200" i="25"/>
  <c r="AK896" i="25" s="1"/>
  <c r="AM85" i="25"/>
  <c r="AL236" i="25"/>
  <c r="AK258" i="25"/>
  <c r="AL155" i="25"/>
  <c r="AM182" i="25"/>
  <c r="AM309" i="25" s="1"/>
  <c r="AN104" i="25"/>
  <c r="AI319" i="25"/>
  <c r="AL198" i="25" l="1"/>
  <c r="AL894" i="25" s="1"/>
  <c r="AM119" i="25"/>
  <c r="AM89" i="25"/>
  <c r="AL240" i="25"/>
  <c r="AM118" i="25"/>
  <c r="AL197" i="25"/>
  <c r="AL893" i="25" s="1"/>
  <c r="AM237" i="25"/>
  <c r="AN86" i="25"/>
  <c r="AL183" i="25"/>
  <c r="AL310" i="25" s="1"/>
  <c r="AM105" i="25"/>
  <c r="AO126" i="25"/>
  <c r="AN205" i="25"/>
  <c r="AN901" i="25" s="1"/>
  <c r="AM154" i="25"/>
  <c r="AL257" i="25"/>
  <c r="AL208" i="25"/>
  <c r="AL904" i="25" s="1"/>
  <c r="AM129" i="25"/>
  <c r="AM92" i="25"/>
  <c r="AL243" i="25"/>
  <c r="AM88" i="25"/>
  <c r="AL239" i="25"/>
  <c r="AM111" i="25"/>
  <c r="AL189" i="25"/>
  <c r="AL316" i="25" s="1"/>
  <c r="AN110" i="25"/>
  <c r="AM188" i="25"/>
  <c r="AM315" i="25" s="1"/>
  <c r="AM236" i="25"/>
  <c r="AN85" i="25"/>
  <c r="AM151" i="25"/>
  <c r="AL254" i="25"/>
  <c r="AM103" i="25"/>
  <c r="AL181" i="25"/>
  <c r="AL308" i="25" s="1"/>
  <c r="AL266" i="25"/>
  <c r="AM163" i="25"/>
  <c r="AO104" i="25"/>
  <c r="AN182" i="25"/>
  <c r="AN309" i="25" s="1"/>
  <c r="AN152" i="25"/>
  <c r="AM255" i="25"/>
  <c r="AM160" i="25"/>
  <c r="AL263" i="25"/>
  <c r="AL179" i="25"/>
  <c r="AL306" i="25" s="1"/>
  <c r="AM101" i="25"/>
  <c r="AM201" i="25"/>
  <c r="AM897" i="25" s="1"/>
  <c r="AN122" i="25"/>
  <c r="AL206" i="25"/>
  <c r="AL902" i="25" s="1"/>
  <c r="AM127" i="25"/>
  <c r="AM95" i="25"/>
  <c r="AL246" i="25"/>
  <c r="AO90" i="25"/>
  <c r="AN241" i="25"/>
  <c r="AO96" i="25"/>
  <c r="AM106" i="25"/>
  <c r="AL184" i="25"/>
  <c r="AL311" i="25" s="1"/>
  <c r="AL242" i="25"/>
  <c r="AM91" i="25"/>
  <c r="AM153" i="25"/>
  <c r="AL256" i="25"/>
  <c r="AL238" i="25"/>
  <c r="AM87" i="25"/>
  <c r="AJ192" i="25"/>
  <c r="AJ319" i="25"/>
  <c r="AM204" i="25"/>
  <c r="AM900" i="25" s="1"/>
  <c r="AN125" i="25"/>
  <c r="AL199" i="25"/>
  <c r="AL895" i="25" s="1"/>
  <c r="AM120" i="25"/>
  <c r="AM117" i="25"/>
  <c r="AL196" i="25"/>
  <c r="AL131" i="25"/>
  <c r="AK267" i="25"/>
  <c r="AK268" i="25"/>
  <c r="AL264" i="25"/>
  <c r="AM161" i="25"/>
  <c r="AL190" i="25"/>
  <c r="AL317" i="25" s="1"/>
  <c r="AM112" i="25"/>
  <c r="AK247" i="25"/>
  <c r="AK248" i="25"/>
  <c r="AO159" i="25"/>
  <c r="AN262" i="25"/>
  <c r="AM187" i="25"/>
  <c r="AM314" i="25" s="1"/>
  <c r="AN109" i="25"/>
  <c r="AR214" i="25"/>
  <c r="AO84" i="25"/>
  <c r="AN235" i="25"/>
  <c r="AM121" i="25"/>
  <c r="AL200" i="25"/>
  <c r="AL896" i="25" s="1"/>
  <c r="AJ905" i="25"/>
  <c r="AJ906" i="25" s="1"/>
  <c r="AL178" i="25"/>
  <c r="AL114" i="25"/>
  <c r="AM100" i="25"/>
  <c r="AL207" i="25"/>
  <c r="AL903" i="25" s="1"/>
  <c r="AM128" i="25"/>
  <c r="AM157" i="25"/>
  <c r="AL260" i="25"/>
  <c r="AM158" i="25"/>
  <c r="AL261" i="25"/>
  <c r="AN162" i="25"/>
  <c r="AM265" i="25"/>
  <c r="AK305" i="25"/>
  <c r="AK191" i="25"/>
  <c r="AK318" i="25" s="1"/>
  <c r="AM244" i="25"/>
  <c r="AN93" i="25"/>
  <c r="AO202" i="25"/>
  <c r="AO898" i="25" s="1"/>
  <c r="AP123" i="25"/>
  <c r="AN186" i="25"/>
  <c r="AN313" i="25" s="1"/>
  <c r="AO108" i="25"/>
  <c r="AL258" i="25"/>
  <c r="AM155" i="25"/>
  <c r="AN124" i="25"/>
  <c r="AM203" i="25"/>
  <c r="AM899" i="25" s="1"/>
  <c r="AL259" i="25"/>
  <c r="AM156" i="25"/>
  <c r="AL180" i="25"/>
  <c r="AL307" i="25" s="1"/>
  <c r="AM102" i="25"/>
  <c r="AK209" i="25"/>
  <c r="AK210" i="25" s="1"/>
  <c r="AK892" i="25"/>
  <c r="AN185" i="25"/>
  <c r="AN312" i="25" s="1"/>
  <c r="AO107" i="25"/>
  <c r="AO94" i="25"/>
  <c r="AN245" i="25"/>
  <c r="AL97" i="25"/>
  <c r="AM83" i="25"/>
  <c r="AL234" i="25"/>
  <c r="AN119" i="25" l="1"/>
  <c r="AM198" i="25"/>
  <c r="AM894" i="25" s="1"/>
  <c r="AM208" i="25"/>
  <c r="AM904" i="25" s="1"/>
  <c r="AN129" i="25"/>
  <c r="AO86" i="25"/>
  <c r="AN237" i="25"/>
  <c r="AN92" i="25"/>
  <c r="AM243" i="25"/>
  <c r="AP126" i="25"/>
  <c r="AO205" i="25"/>
  <c r="AO901" i="25" s="1"/>
  <c r="AN118" i="25"/>
  <c r="AM197" i="25"/>
  <c r="AM893" i="25" s="1"/>
  <c r="AN88" i="25"/>
  <c r="AM239" i="25"/>
  <c r="AM183" i="25"/>
  <c r="AM310" i="25" s="1"/>
  <c r="AN105" i="25"/>
  <c r="AM257" i="25"/>
  <c r="AN154" i="25"/>
  <c r="AM240" i="25"/>
  <c r="AN89" i="25"/>
  <c r="AO152" i="25"/>
  <c r="AN255" i="25"/>
  <c r="AN204" i="25"/>
  <c r="AN900" i="25" s="1"/>
  <c r="AO125" i="25"/>
  <c r="AK319" i="25"/>
  <c r="AO235" i="25"/>
  <c r="AP84" i="25"/>
  <c r="AM256" i="25"/>
  <c r="AN153" i="25"/>
  <c r="AO93" i="25"/>
  <c r="AN244" i="25"/>
  <c r="AO109" i="25"/>
  <c r="AN187" i="25"/>
  <c r="AN314" i="25" s="1"/>
  <c r="AO110" i="25"/>
  <c r="AN188" i="25"/>
  <c r="AN315" i="25" s="1"/>
  <c r="AN201" i="25"/>
  <c r="AN897" i="25" s="1"/>
  <c r="AO122" i="25"/>
  <c r="AP107" i="25"/>
  <c r="AO185" i="25"/>
  <c r="AO312" i="25" s="1"/>
  <c r="AM190" i="25"/>
  <c r="AM317" i="25" s="1"/>
  <c r="AN112" i="25"/>
  <c r="AM184" i="25"/>
  <c r="AM311" i="25" s="1"/>
  <c r="AN106" i="25"/>
  <c r="AP104" i="25"/>
  <c r="AO182" i="25"/>
  <c r="AO309" i="25" s="1"/>
  <c r="AN111" i="25"/>
  <c r="AM189" i="25"/>
  <c r="AM316" i="25" s="1"/>
  <c r="AM259" i="25"/>
  <c r="AN156" i="25"/>
  <c r="AO262" i="25"/>
  <c r="AP159" i="25"/>
  <c r="AM179" i="25"/>
  <c r="AM306" i="25" s="1"/>
  <c r="AN101" i="25"/>
  <c r="AL247" i="25"/>
  <c r="AL248" i="25" s="1"/>
  <c r="AK192" i="25"/>
  <c r="AN265" i="25"/>
  <c r="AO162" i="25"/>
  <c r="AN161" i="25"/>
  <c r="AM264" i="25"/>
  <c r="AO241" i="25"/>
  <c r="AP90" i="25"/>
  <c r="AM266" i="25"/>
  <c r="AN163" i="25"/>
  <c r="AM97" i="25"/>
  <c r="AM234" i="25"/>
  <c r="AN83" i="25"/>
  <c r="AK905" i="25"/>
  <c r="AK906" i="25" s="1"/>
  <c r="AM261" i="25"/>
  <c r="AN158" i="25"/>
  <c r="AM199" i="25"/>
  <c r="AM895" i="25" s="1"/>
  <c r="AN120" i="25"/>
  <c r="AN160" i="25"/>
  <c r="AM263" i="25"/>
  <c r="AM200" i="25"/>
  <c r="AM896" i="25" s="1"/>
  <c r="AN121" i="25"/>
  <c r="AP94" i="25"/>
  <c r="AO245" i="25"/>
  <c r="AN203" i="25"/>
  <c r="AN899" i="25" s="1"/>
  <c r="AO124" i="25"/>
  <c r="AM246" i="25"/>
  <c r="AN95" i="25"/>
  <c r="AN236" i="25"/>
  <c r="AO85" i="25"/>
  <c r="AN102" i="25"/>
  <c r="AM180" i="25"/>
  <c r="AM307" i="25" s="1"/>
  <c r="AM178" i="25"/>
  <c r="AM114" i="25"/>
  <c r="AN100" i="25"/>
  <c r="AN103" i="25"/>
  <c r="AM181" i="25"/>
  <c r="AM308" i="25" s="1"/>
  <c r="AN155" i="25"/>
  <c r="AM258" i="25"/>
  <c r="AO186" i="25"/>
  <c r="AO313" i="25" s="1"/>
  <c r="AP108" i="25"/>
  <c r="AN157" i="25"/>
  <c r="AM260" i="25"/>
  <c r="AN87" i="25"/>
  <c r="AM238" i="25"/>
  <c r="AM207" i="25"/>
  <c r="AM903" i="25" s="1"/>
  <c r="AN128" i="25"/>
  <c r="AL305" i="25"/>
  <c r="AL191" i="25"/>
  <c r="AL318" i="25" s="1"/>
  <c r="AL209" i="25"/>
  <c r="AL892" i="25"/>
  <c r="AL210" i="25"/>
  <c r="AP96" i="25"/>
  <c r="AL267" i="25"/>
  <c r="AL268" i="25" s="1"/>
  <c r="AP202" i="25"/>
  <c r="AP898" i="25" s="1"/>
  <c r="AQ123" i="25"/>
  <c r="AM131" i="25"/>
  <c r="AN117" i="25"/>
  <c r="AM196" i="25"/>
  <c r="AM242" i="25"/>
  <c r="AN91" i="25"/>
  <c r="AM206" i="25"/>
  <c r="AM902" i="25" s="1"/>
  <c r="AN127" i="25"/>
  <c r="AM254" i="25"/>
  <c r="AN151" i="25"/>
  <c r="AL192" i="25" l="1"/>
  <c r="AO154" i="25"/>
  <c r="AN257" i="25"/>
  <c r="AO105" i="25"/>
  <c r="AN183" i="25"/>
  <c r="AN310" i="25" s="1"/>
  <c r="AO129" i="25"/>
  <c r="AN208" i="25"/>
  <c r="AN904" i="25" s="1"/>
  <c r="AP86" i="25"/>
  <c r="AO237" i="25"/>
  <c r="AO88" i="25"/>
  <c r="AN239" i="25"/>
  <c r="AO89" i="25"/>
  <c r="AN240" i="25"/>
  <c r="AO119" i="25"/>
  <c r="AN198" i="25"/>
  <c r="AN894" i="25" s="1"/>
  <c r="AQ126" i="25"/>
  <c r="AP205" i="25"/>
  <c r="AP901" i="25" s="1"/>
  <c r="AO92" i="25"/>
  <c r="AN243" i="25"/>
  <c r="AN197" i="25"/>
  <c r="AN893" i="25" s="1"/>
  <c r="AO118" i="25"/>
  <c r="AM247" i="25"/>
  <c r="AM248" i="25"/>
  <c r="AQ96" i="25"/>
  <c r="AM191" i="25"/>
  <c r="AM318" i="25" s="1"/>
  <c r="AM305" i="25"/>
  <c r="AN261" i="25"/>
  <c r="AO158" i="25"/>
  <c r="AO101" i="25"/>
  <c r="AN179" i="25"/>
  <c r="AN306" i="25" s="1"/>
  <c r="AP182" i="25"/>
  <c r="AP309" i="25" s="1"/>
  <c r="AQ104" i="25"/>
  <c r="AP152" i="25"/>
  <c r="AO255" i="25"/>
  <c r="AO201" i="25"/>
  <c r="AO897" i="25" s="1"/>
  <c r="AP122" i="25"/>
  <c r="AN131" i="25"/>
  <c r="AN196" i="25"/>
  <c r="AO117" i="25"/>
  <c r="AP241" i="25"/>
  <c r="AQ90" i="25"/>
  <c r="AN238" i="25"/>
  <c r="AO87" i="25"/>
  <c r="AN246" i="25"/>
  <c r="AO95" i="25"/>
  <c r="AN199" i="25"/>
  <c r="AN895" i="25" s="1"/>
  <c r="AO120" i="25"/>
  <c r="AO204" i="25"/>
  <c r="AO900" i="25" s="1"/>
  <c r="AP125" i="25"/>
  <c r="AO100" i="25"/>
  <c r="AN114" i="25"/>
  <c r="AN178" i="25"/>
  <c r="AO111" i="25"/>
  <c r="AN189" i="25"/>
  <c r="AN316" i="25" s="1"/>
  <c r="AN256" i="25"/>
  <c r="AO153" i="25"/>
  <c r="AN258" i="25"/>
  <c r="AO155" i="25"/>
  <c r="AO203" i="25"/>
  <c r="AO899" i="25" s="1"/>
  <c r="AP124" i="25"/>
  <c r="AN266" i="25"/>
  <c r="AO163" i="25"/>
  <c r="AO187" i="25"/>
  <c r="AO314" i="25" s="1"/>
  <c r="AP109" i="25"/>
  <c r="AO265" i="25"/>
  <c r="AP162" i="25"/>
  <c r="AP235" i="25"/>
  <c r="AQ84" i="25"/>
  <c r="AQ94" i="25"/>
  <c r="AP245" i="25"/>
  <c r="AO244" i="25"/>
  <c r="AP93" i="25"/>
  <c r="AN206" i="25"/>
  <c r="AN902" i="25" s="1"/>
  <c r="AO127" i="25"/>
  <c r="AO156" i="25"/>
  <c r="AN259" i="25"/>
  <c r="AN207" i="25"/>
  <c r="AN903" i="25" s="1"/>
  <c r="AO128" i="25"/>
  <c r="AO157" i="25"/>
  <c r="AN260" i="25"/>
  <c r="AN234" i="25"/>
  <c r="AN97" i="25"/>
  <c r="AO83" i="25"/>
  <c r="AN242" i="25"/>
  <c r="AO91" i="25"/>
  <c r="AN200" i="25"/>
  <c r="AN896" i="25" s="1"/>
  <c r="AO121" i="25"/>
  <c r="AQ107" i="25"/>
  <c r="AP185" i="25"/>
  <c r="AP312" i="25" s="1"/>
  <c r="AQ108" i="25"/>
  <c r="AP186" i="25"/>
  <c r="AP313" i="25" s="1"/>
  <c r="AN264" i="25"/>
  <c r="AO161" i="25"/>
  <c r="AR123" i="25"/>
  <c r="AR202" i="25" s="1"/>
  <c r="AR898" i="25" s="1"/>
  <c r="AQ202" i="25"/>
  <c r="AQ898" i="25" s="1"/>
  <c r="AL905" i="25"/>
  <c r="AL906" i="25" s="1"/>
  <c r="AO160" i="25"/>
  <c r="AN263" i="25"/>
  <c r="AN184" i="25"/>
  <c r="AN311" i="25" s="1"/>
  <c r="AO106" i="25"/>
  <c r="AO112" i="25"/>
  <c r="AN190" i="25"/>
  <c r="AN317" i="25" s="1"/>
  <c r="AN180" i="25"/>
  <c r="AN307" i="25" s="1"/>
  <c r="AO102" i="25"/>
  <c r="AQ159" i="25"/>
  <c r="AP262" i="25"/>
  <c r="AN254" i="25"/>
  <c r="AO151" i="25"/>
  <c r="AM267" i="25"/>
  <c r="AM268" i="25" s="1"/>
  <c r="AM892" i="25"/>
  <c r="AM209" i="25"/>
  <c r="AM210" i="25" s="1"/>
  <c r="AL319" i="25"/>
  <c r="AN181" i="25"/>
  <c r="AN308" i="25" s="1"/>
  <c r="AO103" i="25"/>
  <c r="AO236" i="25"/>
  <c r="AP85" i="25"/>
  <c r="AO188" i="25"/>
  <c r="AO315" i="25" s="1"/>
  <c r="AP110" i="25"/>
  <c r="AQ205" i="25" l="1"/>
  <c r="AQ901" i="25" s="1"/>
  <c r="AR126" i="25"/>
  <c r="AR205" i="25" s="1"/>
  <c r="AR901" i="25" s="1"/>
  <c r="AP88" i="25"/>
  <c r="AO239" i="25"/>
  <c r="AQ86" i="25"/>
  <c r="AP237" i="25"/>
  <c r="AP92" i="25"/>
  <c r="AO243" i="25"/>
  <c r="AO208" i="25"/>
  <c r="AO904" i="25" s="1"/>
  <c r="AP129" i="25"/>
  <c r="AO198" i="25"/>
  <c r="AO894" i="25" s="1"/>
  <c r="AP119" i="25"/>
  <c r="AP105" i="25"/>
  <c r="AO183" i="25"/>
  <c r="AO310" i="25" s="1"/>
  <c r="AO197" i="25"/>
  <c r="AO893" i="25" s="1"/>
  <c r="AP118" i="25"/>
  <c r="AO240" i="25"/>
  <c r="AP89" i="25"/>
  <c r="AP154" i="25"/>
  <c r="AO257" i="25"/>
  <c r="AP100" i="25"/>
  <c r="AO114" i="25"/>
  <c r="AO178" i="25"/>
  <c r="AN267" i="25"/>
  <c r="AN268" i="25" s="1"/>
  <c r="AO266" i="25"/>
  <c r="AP163" i="25"/>
  <c r="AO263" i="25"/>
  <c r="AP160" i="25"/>
  <c r="AO207" i="25"/>
  <c r="AO903" i="25" s="1"/>
  <c r="AP128" i="25"/>
  <c r="AP203" i="25"/>
  <c r="AP899" i="25" s="1"/>
  <c r="AQ124" i="25"/>
  <c r="AM192" i="25"/>
  <c r="AP151" i="25"/>
  <c r="AO254" i="25"/>
  <c r="AO246" i="25"/>
  <c r="AP95" i="25"/>
  <c r="AN247" i="25"/>
  <c r="AN248" i="25" s="1"/>
  <c r="AP101" i="25"/>
  <c r="AO179" i="25"/>
  <c r="AO306" i="25" s="1"/>
  <c r="AO181" i="25"/>
  <c r="AO308" i="25" s="1"/>
  <c r="AP103" i="25"/>
  <c r="AO206" i="25"/>
  <c r="AO902" i="25" s="1"/>
  <c r="AP127" i="25"/>
  <c r="AP201" i="25"/>
  <c r="AP897" i="25" s="1"/>
  <c r="AQ122" i="25"/>
  <c r="AO261" i="25"/>
  <c r="AP158" i="25"/>
  <c r="AO238" i="25"/>
  <c r="AP87" i="25"/>
  <c r="AO242" i="25"/>
  <c r="AP91" i="25"/>
  <c r="AO260" i="25"/>
  <c r="AP157" i="25"/>
  <c r="AQ235" i="25"/>
  <c r="AR84" i="25"/>
  <c r="AO256" i="25"/>
  <c r="AP153" i="25"/>
  <c r="AR94" i="25"/>
  <c r="AQ245" i="25"/>
  <c r="AQ262" i="25"/>
  <c r="AR159" i="25"/>
  <c r="AR262" i="25" s="1"/>
  <c r="AR108" i="25"/>
  <c r="AR186" i="25" s="1"/>
  <c r="AR313" i="25" s="1"/>
  <c r="AQ186" i="25"/>
  <c r="AQ313" i="25" s="1"/>
  <c r="AQ125" i="25"/>
  <c r="AP204" i="25"/>
  <c r="AP900" i="25" s="1"/>
  <c r="AO131" i="25"/>
  <c r="AO196" i="25"/>
  <c r="AP117" i="25"/>
  <c r="AP255" i="25"/>
  <c r="AQ152" i="25"/>
  <c r="AM319" i="25"/>
  <c r="AO189" i="25"/>
  <c r="AO316" i="25" s="1"/>
  <c r="AP111" i="25"/>
  <c r="AN892" i="25"/>
  <c r="AN209" i="25"/>
  <c r="AN210" i="25" s="1"/>
  <c r="AM905" i="25"/>
  <c r="AM906" i="25" s="1"/>
  <c r="AQ185" i="25"/>
  <c r="AQ312" i="25" s="1"/>
  <c r="AR107" i="25"/>
  <c r="AR185" i="25" s="1"/>
  <c r="AR312" i="25" s="1"/>
  <c r="AQ162" i="25"/>
  <c r="AP265" i="25"/>
  <c r="AP155" i="25"/>
  <c r="AO258" i="25"/>
  <c r="AP121" i="25"/>
  <c r="AO200" i="25"/>
  <c r="AO896" i="25" s="1"/>
  <c r="AQ93" i="25"/>
  <c r="AP244" i="25"/>
  <c r="AR90" i="25"/>
  <c r="AQ241" i="25"/>
  <c r="AR96" i="25"/>
  <c r="AP112" i="25"/>
  <c r="AO190" i="25"/>
  <c r="AO317" i="25" s="1"/>
  <c r="AP161" i="25"/>
  <c r="AO264" i="25"/>
  <c r="AO234" i="25"/>
  <c r="AP83" i="25"/>
  <c r="AO97" i="25"/>
  <c r="AN305" i="25"/>
  <c r="AN191" i="25"/>
  <c r="AN318" i="25" s="1"/>
  <c r="AO199" i="25"/>
  <c r="AO895" i="25" s="1"/>
  <c r="AP120" i="25"/>
  <c r="AQ182" i="25"/>
  <c r="AQ309" i="25" s="1"/>
  <c r="AR104" i="25"/>
  <c r="AR182" i="25" s="1"/>
  <c r="AR309" i="25" s="1"/>
  <c r="AP188" i="25"/>
  <c r="AP315" i="25" s="1"/>
  <c r="AQ110" i="25"/>
  <c r="AP236" i="25"/>
  <c r="AQ85" i="25"/>
  <c r="AO180" i="25"/>
  <c r="AO307" i="25" s="1"/>
  <c r="AP102" i="25"/>
  <c r="AP106" i="25"/>
  <c r="AO184" i="25"/>
  <c r="AO311" i="25" s="1"/>
  <c r="AO259" i="25"/>
  <c r="AP156" i="25"/>
  <c r="AP187" i="25"/>
  <c r="AP314" i="25" s="1"/>
  <c r="AQ109" i="25"/>
  <c r="AP208" i="25" l="1"/>
  <c r="AP904" i="25" s="1"/>
  <c r="AQ129" i="25"/>
  <c r="AP243" i="25"/>
  <c r="AQ92" i="25"/>
  <c r="AP257" i="25"/>
  <c r="AQ154" i="25"/>
  <c r="AQ89" i="25"/>
  <c r="AP240" i="25"/>
  <c r="AP197" i="25"/>
  <c r="AP893" i="25" s="1"/>
  <c r="AQ118" i="25"/>
  <c r="AQ88" i="25"/>
  <c r="AP239" i="25"/>
  <c r="AP198" i="25"/>
  <c r="AP894" i="25" s="1"/>
  <c r="AQ119" i="25"/>
  <c r="AR86" i="25"/>
  <c r="AR237" i="25" s="1"/>
  <c r="AQ237" i="25"/>
  <c r="AQ105" i="25"/>
  <c r="AP183" i="25"/>
  <c r="AP310" i="25" s="1"/>
  <c r="AQ121" i="25"/>
  <c r="AP200" i="25"/>
  <c r="AP896" i="25" s="1"/>
  <c r="AQ127" i="25"/>
  <c r="AP206" i="25"/>
  <c r="AP902" i="25" s="1"/>
  <c r="AQ161" i="25"/>
  <c r="AP264" i="25"/>
  <c r="AQ87" i="25"/>
  <c r="AP238" i="25"/>
  <c r="AP184" i="25"/>
  <c r="AP311" i="25" s="1"/>
  <c r="AQ106" i="25"/>
  <c r="AO247" i="25"/>
  <c r="AO248" i="25" s="1"/>
  <c r="AP196" i="25"/>
  <c r="AQ117" i="25"/>
  <c r="AP131" i="25"/>
  <c r="AP261" i="25"/>
  <c r="AQ158" i="25"/>
  <c r="AP179" i="25"/>
  <c r="AP306" i="25" s="1"/>
  <c r="AQ101" i="25"/>
  <c r="AQ102" i="25"/>
  <c r="AP180" i="25"/>
  <c r="AP307" i="25" s="1"/>
  <c r="AQ120" i="25"/>
  <c r="AP199" i="25"/>
  <c r="AP895" i="25" s="1"/>
  <c r="AN905" i="25"/>
  <c r="AN906" i="25" s="1"/>
  <c r="AO892" i="25"/>
  <c r="AO209" i="25"/>
  <c r="AO210" i="25"/>
  <c r="AQ128" i="25"/>
  <c r="AP207" i="25"/>
  <c r="AP903" i="25" s="1"/>
  <c r="AP266" i="25"/>
  <c r="AQ163" i="25"/>
  <c r="AR109" i="25"/>
  <c r="AR187" i="25" s="1"/>
  <c r="AR314" i="25" s="1"/>
  <c r="AQ187" i="25"/>
  <c r="AQ314" i="25" s="1"/>
  <c r="AQ157" i="25"/>
  <c r="AP260" i="25"/>
  <c r="AO267" i="25"/>
  <c r="AO268" i="25" s="1"/>
  <c r="AN319" i="25"/>
  <c r="AQ204" i="25"/>
  <c r="AQ900" i="25" s="1"/>
  <c r="AR125" i="25"/>
  <c r="AR204" i="25" s="1"/>
  <c r="AR900" i="25" s="1"/>
  <c r="AQ151" i="25"/>
  <c r="AP254" i="25"/>
  <c r="AQ236" i="25"/>
  <c r="AR85" i="25"/>
  <c r="AN192" i="25"/>
  <c r="AQ91" i="25"/>
  <c r="AP242" i="25"/>
  <c r="AR241" i="25"/>
  <c r="AQ155" i="25"/>
  <c r="AP258" i="25"/>
  <c r="AR245" i="25"/>
  <c r="AP181" i="25"/>
  <c r="AP308" i="25" s="1"/>
  <c r="AQ103" i="25"/>
  <c r="AP190" i="25"/>
  <c r="AP317" i="25" s="1"/>
  <c r="AQ112" i="25"/>
  <c r="AQ201" i="25"/>
  <c r="AQ897" i="25" s="1"/>
  <c r="AR122" i="25"/>
  <c r="AR201" i="25" s="1"/>
  <c r="AR897" i="25" s="1"/>
  <c r="AO305" i="25"/>
  <c r="AO191" i="25"/>
  <c r="AO318" i="25" s="1"/>
  <c r="AQ156" i="25"/>
  <c r="AP259" i="25"/>
  <c r="AQ188" i="25"/>
  <c r="AQ315" i="25" s="1"/>
  <c r="AR110" i="25"/>
  <c r="AR188" i="25" s="1"/>
  <c r="AR315" i="25" s="1"/>
  <c r="AP189" i="25"/>
  <c r="AP316" i="25" s="1"/>
  <c r="AQ111" i="25"/>
  <c r="AP256" i="25"/>
  <c r="AQ153" i="25"/>
  <c r="AP263" i="25"/>
  <c r="AQ160" i="25"/>
  <c r="AQ265" i="25"/>
  <c r="AR162" i="25"/>
  <c r="AR265" i="25" s="1"/>
  <c r="AQ203" i="25"/>
  <c r="AQ899" i="25" s="1"/>
  <c r="AR124" i="25"/>
  <c r="AR203" i="25" s="1"/>
  <c r="AR899" i="25" s="1"/>
  <c r="AP178" i="25"/>
  <c r="AQ100" i="25"/>
  <c r="AP114" i="25"/>
  <c r="AQ83" i="25"/>
  <c r="AP234" i="25"/>
  <c r="AP97" i="25"/>
  <c r="AR152" i="25"/>
  <c r="AR255" i="25" s="1"/>
  <c r="AQ255" i="25"/>
  <c r="AQ95" i="25"/>
  <c r="AP246" i="25"/>
  <c r="AR93" i="25"/>
  <c r="AQ244" i="25"/>
  <c r="AR235" i="25"/>
  <c r="AQ257" i="25" l="1"/>
  <c r="AR154" i="25"/>
  <c r="AR257" i="25" s="1"/>
  <c r="AQ183" i="25"/>
  <c r="AQ310" i="25" s="1"/>
  <c r="AR105" i="25"/>
  <c r="AR183" i="25" s="1"/>
  <c r="AR310" i="25" s="1"/>
  <c r="AR89" i="25"/>
  <c r="AR240" i="25" s="1"/>
  <c r="AQ240" i="25"/>
  <c r="AR92" i="25"/>
  <c r="AR243" i="25" s="1"/>
  <c r="AQ243" i="25"/>
  <c r="AQ239" i="25"/>
  <c r="AR88" i="25"/>
  <c r="AR239" i="25" s="1"/>
  <c r="AR129" i="25"/>
  <c r="AR208" i="25" s="1"/>
  <c r="AR904" i="25" s="1"/>
  <c r="AQ208" i="25"/>
  <c r="AQ904" i="25" s="1"/>
  <c r="AQ198" i="25"/>
  <c r="AQ894" i="25" s="1"/>
  <c r="AR119" i="25"/>
  <c r="AR198" i="25" s="1"/>
  <c r="AR894" i="25" s="1"/>
  <c r="AR118" i="25"/>
  <c r="AR197" i="25" s="1"/>
  <c r="AR893" i="25" s="1"/>
  <c r="AQ197" i="25"/>
  <c r="AQ893" i="25" s="1"/>
  <c r="AR83" i="25"/>
  <c r="AQ97" i="25"/>
  <c r="AQ234" i="25"/>
  <c r="AR128" i="25"/>
  <c r="AR207" i="25" s="1"/>
  <c r="AR903" i="25" s="1"/>
  <c r="AQ207" i="25"/>
  <c r="AQ903" i="25" s="1"/>
  <c r="AR156" i="25"/>
  <c r="AR259" i="25" s="1"/>
  <c r="AQ259" i="25"/>
  <c r="AR103" i="25"/>
  <c r="AR181" i="25" s="1"/>
  <c r="AR308" i="25" s="1"/>
  <c r="AQ181" i="25"/>
  <c r="AQ308" i="25" s="1"/>
  <c r="AQ206" i="25"/>
  <c r="AQ902" i="25" s="1"/>
  <c r="AR127" i="25"/>
  <c r="AR206" i="25" s="1"/>
  <c r="AR902" i="25" s="1"/>
  <c r="AP247" i="25"/>
  <c r="AP248" i="25" s="1"/>
  <c r="AQ256" i="25"/>
  <c r="AR153" i="25"/>
  <c r="AR256" i="25" s="1"/>
  <c r="AR236" i="25"/>
  <c r="AR120" i="25"/>
  <c r="AR199" i="25" s="1"/>
  <c r="AR895" i="25" s="1"/>
  <c r="AQ199" i="25"/>
  <c r="AQ895" i="25" s="1"/>
  <c r="AQ196" i="25"/>
  <c r="AR117" i="25"/>
  <c r="AQ131" i="25"/>
  <c r="AQ264" i="25"/>
  <c r="AR161" i="25"/>
  <c r="AR264" i="25" s="1"/>
  <c r="AQ258" i="25"/>
  <c r="AR155" i="25"/>
  <c r="AR258" i="25" s="1"/>
  <c r="AP892" i="25"/>
  <c r="AP209" i="25"/>
  <c r="AP210" i="25" s="1"/>
  <c r="AR95" i="25"/>
  <c r="AQ246" i="25"/>
  <c r="AR102" i="25"/>
  <c r="AR180" i="25" s="1"/>
  <c r="AR307" i="25" s="1"/>
  <c r="AQ180" i="25"/>
  <c r="AQ307" i="25" s="1"/>
  <c r="AP267" i="25"/>
  <c r="AP268" i="25" s="1"/>
  <c r="AR244" i="25"/>
  <c r="AQ114" i="25"/>
  <c r="AQ178" i="25"/>
  <c r="AR100" i="25"/>
  <c r="AR112" i="25"/>
  <c r="AR190" i="25" s="1"/>
  <c r="AR317" i="25" s="1"/>
  <c r="AQ190" i="25"/>
  <c r="AQ317" i="25" s="1"/>
  <c r="AR151" i="25"/>
  <c r="AR254" i="25" s="1"/>
  <c r="AQ254" i="25"/>
  <c r="AR87" i="25"/>
  <c r="AQ238" i="25"/>
  <c r="AP305" i="25"/>
  <c r="AP191" i="25"/>
  <c r="AP318" i="25" s="1"/>
  <c r="AO319" i="25"/>
  <c r="AQ179" i="25"/>
  <c r="AQ306" i="25" s="1"/>
  <c r="AR101" i="25"/>
  <c r="AR179" i="25" s="1"/>
  <c r="AR306" i="25" s="1"/>
  <c r="AO192" i="25"/>
  <c r="AR91" i="25"/>
  <c r="AQ242" i="25"/>
  <c r="AR158" i="25"/>
  <c r="AR261" i="25" s="1"/>
  <c r="AQ261" i="25"/>
  <c r="AR106" i="25"/>
  <c r="AR184" i="25" s="1"/>
  <c r="AR311" i="25" s="1"/>
  <c r="AQ184" i="25"/>
  <c r="AQ311" i="25" s="1"/>
  <c r="AQ200" i="25"/>
  <c r="AQ896" i="25" s="1"/>
  <c r="AR121" i="25"/>
  <c r="AR200" i="25" s="1"/>
  <c r="AR896" i="25" s="1"/>
  <c r="AQ263" i="25"/>
  <c r="AR160" i="25"/>
  <c r="AR263" i="25" s="1"/>
  <c r="AQ189" i="25"/>
  <c r="AQ316" i="25" s="1"/>
  <c r="AR111" i="25"/>
  <c r="AR189" i="25" s="1"/>
  <c r="AR316" i="25" s="1"/>
  <c r="AQ260" i="25"/>
  <c r="AR157" i="25"/>
  <c r="AR260" i="25" s="1"/>
  <c r="AR163" i="25"/>
  <c r="AR266" i="25" s="1"/>
  <c r="AQ266" i="25"/>
  <c r="AO905" i="25"/>
  <c r="AO906" i="25" s="1"/>
  <c r="AQ267" i="25" l="1"/>
  <c r="AQ268" i="25" s="1"/>
  <c r="AR196" i="25"/>
  <c r="AR131" i="25"/>
  <c r="AP192" i="25"/>
  <c r="AR238" i="25"/>
  <c r="AQ892" i="25"/>
  <c r="AQ209" i="25"/>
  <c r="AQ210" i="25"/>
  <c r="AP319" i="25"/>
  <c r="AR267" i="25"/>
  <c r="AR268" i="25" s="1"/>
  <c r="AR114" i="25"/>
  <c r="AR178" i="25"/>
  <c r="AQ305" i="25"/>
  <c r="AQ191" i="25"/>
  <c r="AQ318" i="25" s="1"/>
  <c r="AQ192" i="25"/>
  <c r="AR246" i="25"/>
  <c r="AQ247" i="25"/>
  <c r="AQ248" i="25" s="1"/>
  <c r="AR242" i="25"/>
  <c r="AP905" i="25"/>
  <c r="AP906" i="25"/>
  <c r="AR234" i="25"/>
  <c r="AR97" i="25"/>
  <c r="AQ319" i="25" l="1"/>
  <c r="AQ905" i="25"/>
  <c r="AQ906" i="25"/>
  <c r="AR892" i="25"/>
  <c r="AR209" i="25"/>
  <c r="AR210" i="25" s="1"/>
  <c r="AR247" i="25"/>
  <c r="AR248" i="25"/>
  <c r="AR191" i="25"/>
  <c r="AR318" i="25" s="1"/>
  <c r="AR305" i="25"/>
  <c r="AR319" i="25" s="1"/>
  <c r="AR192" i="25"/>
  <c r="AR905" i="25" l="1"/>
  <c r="AR906" i="25"/>
  <c r="D57" i="25" l="1"/>
  <c r="E57" i="25" s="1"/>
  <c r="F57" i="25" s="1"/>
  <c r="G57" i="25" s="1"/>
  <c r="H57" i="25" s="1"/>
  <c r="I57" i="25" s="1"/>
  <c r="J57" i="25" s="1"/>
  <c r="K57" i="25" s="1"/>
  <c r="L57" i="25" s="1"/>
  <c r="M57" i="25" s="1"/>
  <c r="N57" i="25" s="1"/>
  <c r="O57" i="25" s="1"/>
  <c r="P57" i="25" s="1"/>
  <c r="Q57" i="25" s="1"/>
  <c r="R57" i="25" s="1"/>
  <c r="S57" i="25" s="1"/>
  <c r="T57" i="25" s="1"/>
  <c r="U57" i="25" s="1"/>
  <c r="V57" i="25" s="1"/>
  <c r="W57" i="25" s="1"/>
  <c r="X57" i="25" s="1"/>
  <c r="Y57" i="25" s="1"/>
  <c r="Z57" i="25" s="1"/>
  <c r="AA57" i="25" s="1"/>
  <c r="AB57" i="25" s="1"/>
  <c r="AC57" i="25" s="1"/>
  <c r="AD57" i="25" s="1"/>
  <c r="AE57" i="25" s="1"/>
  <c r="AF57" i="25" s="1"/>
  <c r="AG57" i="25" s="1"/>
  <c r="AH57" i="25" s="1"/>
  <c r="AI57" i="25" s="1"/>
  <c r="AJ57" i="25" s="1"/>
  <c r="AK57" i="25" s="1"/>
  <c r="AL57" i="25" s="1"/>
  <c r="AM57" i="25" s="1"/>
  <c r="AN57" i="25" s="1"/>
  <c r="AO57" i="25" s="1"/>
  <c r="AP57" i="25" s="1"/>
  <c r="AQ57" i="25" s="1"/>
  <c r="AR57" i="25" s="1"/>
  <c r="D43" i="25"/>
  <c r="D46" i="25" l="1"/>
  <c r="E46" i="25" s="1"/>
  <c r="F46" i="25" s="1"/>
  <c r="G46" i="25" s="1"/>
  <c r="H46" i="25" s="1"/>
  <c r="I46" i="25" s="1"/>
  <c r="J46" i="25" s="1"/>
  <c r="K46" i="25" s="1"/>
  <c r="L46" i="25" s="1"/>
  <c r="M46" i="25" s="1"/>
  <c r="N46" i="25" s="1"/>
  <c r="O46" i="25" s="1"/>
  <c r="P46" i="25" s="1"/>
  <c r="Q46" i="25" s="1"/>
  <c r="R46" i="25" s="1"/>
  <c r="S46" i="25" s="1"/>
  <c r="T46" i="25" s="1"/>
  <c r="U46" i="25" s="1"/>
  <c r="V46" i="25" s="1"/>
  <c r="W46" i="25" s="1"/>
  <c r="X46" i="25" s="1"/>
  <c r="Y46" i="25" s="1"/>
  <c r="Z46" i="25" s="1"/>
  <c r="AA46" i="25" s="1"/>
  <c r="AB46" i="25" s="1"/>
  <c r="AC46" i="25" s="1"/>
  <c r="AD46" i="25" s="1"/>
  <c r="AE46" i="25" s="1"/>
  <c r="AF46" i="25" s="1"/>
  <c r="AG46" i="25" s="1"/>
  <c r="AH46" i="25" s="1"/>
  <c r="AI46" i="25" s="1"/>
  <c r="AJ46" i="25" s="1"/>
  <c r="AK46" i="25" s="1"/>
  <c r="AL46" i="25" s="1"/>
  <c r="AM46" i="25" s="1"/>
  <c r="AN46" i="25" s="1"/>
  <c r="AO46" i="25" s="1"/>
  <c r="AP46" i="25" s="1"/>
  <c r="AQ46" i="25" s="1"/>
  <c r="AR46" i="25" s="1"/>
  <c r="D49" i="25"/>
  <c r="D47" i="25"/>
  <c r="E43" i="25"/>
  <c r="F43" i="25" l="1"/>
  <c r="E47" i="25"/>
  <c r="D9" i="25"/>
  <c r="D15" i="25"/>
  <c r="D58" i="25"/>
  <c r="D60" i="25" s="1"/>
  <c r="D48" i="25"/>
  <c r="D50" i="25"/>
  <c r="D52" i="25" s="1"/>
  <c r="D53" i="25" s="1"/>
  <c r="D54" i="25" s="1"/>
  <c r="E49" i="25"/>
  <c r="D10" i="25"/>
  <c r="D16" i="25"/>
  <c r="D14" i="25"/>
  <c r="D8" i="25"/>
  <c r="D11" i="25"/>
  <c r="D17" i="25" s="1"/>
  <c r="D23" i="25" s="1"/>
  <c r="F49" i="25" l="1"/>
  <c r="E50" i="25"/>
  <c r="D67" i="25"/>
  <c r="D77" i="25" s="1"/>
  <c r="D63" i="25"/>
  <c r="D21" i="25"/>
  <c r="E58" i="25"/>
  <c r="E60" i="25" s="1"/>
  <c r="E48" i="25"/>
  <c r="E52" i="25"/>
  <c r="E53" i="25" s="1"/>
  <c r="E54" i="25" s="1"/>
  <c r="D22" i="25"/>
  <c r="D51" i="25"/>
  <c r="D68" i="25"/>
  <c r="D69" i="25" s="1"/>
  <c r="D78" i="25" s="1"/>
  <c r="D251" i="25" s="1"/>
  <c r="D62" i="25"/>
  <c r="D20" i="25"/>
  <c r="G43" i="25"/>
  <c r="F47" i="25"/>
  <c r="D70" i="25" l="1"/>
  <c r="D71" i="25" s="1"/>
  <c r="D79" i="25" s="1"/>
  <c r="D61" i="25"/>
  <c r="D64" i="25" s="1"/>
  <c r="D74" i="25" s="1"/>
  <c r="D212" i="25" s="1"/>
  <c r="D907" i="25" s="1"/>
  <c r="D300" i="25" s="1"/>
  <c r="E67" i="25"/>
  <c r="E77" i="25" s="1"/>
  <c r="E63" i="25"/>
  <c r="D66" i="25"/>
  <c r="D76" i="25" s="1"/>
  <c r="D194" i="25" s="1"/>
  <c r="D296" i="25" s="1"/>
  <c r="D890" i="25" s="1"/>
  <c r="F58" i="25"/>
  <c r="F60" i="25" s="1"/>
  <c r="F48" i="25"/>
  <c r="G47" i="25"/>
  <c r="H43" i="25"/>
  <c r="D65" i="25"/>
  <c r="E62" i="25"/>
  <c r="E51" i="25"/>
  <c r="E68" i="25"/>
  <c r="E69" i="25" s="1"/>
  <c r="E78" i="25" s="1"/>
  <c r="E251" i="25" s="1"/>
  <c r="D298" i="25"/>
  <c r="D1043" i="25"/>
  <c r="H1045" i="25" s="1"/>
  <c r="G1053" i="25"/>
  <c r="G1047" i="25"/>
  <c r="J1053" i="25"/>
  <c r="M1053" i="25"/>
  <c r="K1051" i="25"/>
  <c r="K1045" i="25"/>
  <c r="M1054" i="25"/>
  <c r="N1057" i="25"/>
  <c r="N1050" i="25"/>
  <c r="R1056" i="25"/>
  <c r="T1046" i="25"/>
  <c r="S1048" i="25"/>
  <c r="T1055" i="25"/>
  <c r="U1057" i="25"/>
  <c r="W1053" i="25"/>
  <c r="W1049" i="25"/>
  <c r="W1048" i="25"/>
  <c r="Y1057" i="25"/>
  <c r="Y1054" i="25"/>
  <c r="AA1053" i="25"/>
  <c r="AA1056" i="25"/>
  <c r="AD1053" i="25"/>
  <c r="AE1056" i="25"/>
  <c r="AD1048" i="25"/>
  <c r="AD1057" i="25"/>
  <c r="AE1045" i="25"/>
  <c r="AH1053" i="25"/>
  <c r="AI1053" i="25"/>
  <c r="AH1057" i="25"/>
  <c r="AI1046" i="25"/>
  <c r="AI1055" i="25"/>
  <c r="AJ1046" i="25"/>
  <c r="AJ1049" i="25"/>
  <c r="AJ1051" i="25"/>
  <c r="AK1049" i="25"/>
  <c r="AK1050" i="25"/>
  <c r="AL1055" i="25"/>
  <c r="AM1049" i="25"/>
  <c r="AM1052" i="25"/>
  <c r="AO1049" i="25"/>
  <c r="AO1055" i="25"/>
  <c r="AQ1053" i="25"/>
  <c r="AP1049" i="25"/>
  <c r="AQ1048" i="25"/>
  <c r="AR1052" i="25"/>
  <c r="AQ1051" i="25"/>
  <c r="G49" i="25"/>
  <c r="F50" i="25"/>
  <c r="F52" i="25" s="1"/>
  <c r="F53" i="25" s="1"/>
  <c r="F54" i="25" s="1"/>
  <c r="AB1052" i="25" l="1"/>
  <c r="S1054" i="25"/>
  <c r="D1047" i="25"/>
  <c r="E1056" i="25"/>
  <c r="AN1046" i="25"/>
  <c r="AF1048" i="25"/>
  <c r="X1052" i="25"/>
  <c r="N1055" i="25"/>
  <c r="AB1053" i="25"/>
  <c r="U1052" i="25"/>
  <c r="P1053" i="25"/>
  <c r="H1052" i="25"/>
  <c r="AO1047" i="25"/>
  <c r="AK1053" i="25"/>
  <c r="AD1045" i="25"/>
  <c r="X1045" i="25"/>
  <c r="S1057" i="25"/>
  <c r="K1049" i="25"/>
  <c r="E1047" i="25"/>
  <c r="AR1055" i="25"/>
  <c r="AM1047" i="25"/>
  <c r="AG1057" i="25"/>
  <c r="AB1057" i="25"/>
  <c r="W1045" i="25"/>
  <c r="W1058" i="25" s="1"/>
  <c r="W1059" i="25" s="1"/>
  <c r="Q1054" i="25"/>
  <c r="L1053" i="25"/>
  <c r="AB1051" i="25"/>
  <c r="V1051" i="25"/>
  <c r="Q1055" i="25"/>
  <c r="H1054" i="25"/>
  <c r="AR1051" i="25"/>
  <c r="AM1053" i="25"/>
  <c r="AH1056" i="25"/>
  <c r="AB1056" i="25"/>
  <c r="W1046" i="25"/>
  <c r="R1053" i="25"/>
  <c r="D1050" i="25"/>
  <c r="E1053" i="25"/>
  <c r="E1052" i="25"/>
  <c r="F1057" i="25"/>
  <c r="H1046" i="25"/>
  <c r="H1050" i="25"/>
  <c r="I1047" i="25"/>
  <c r="J1048" i="25"/>
  <c r="K1050" i="25"/>
  <c r="L1055" i="25"/>
  <c r="M1052" i="25"/>
  <c r="N1045" i="25"/>
  <c r="O1050" i="25"/>
  <c r="P1057" i="25"/>
  <c r="Q1048" i="25"/>
  <c r="R1052" i="25"/>
  <c r="T1056" i="25"/>
  <c r="U1046" i="25"/>
  <c r="U1054" i="25"/>
  <c r="X1053" i="25"/>
  <c r="W1057" i="25"/>
  <c r="X1048" i="25"/>
  <c r="Y1051" i="25"/>
  <c r="Z1055" i="25"/>
  <c r="Z1054" i="25"/>
  <c r="AA1052" i="25"/>
  <c r="AC1046" i="25"/>
  <c r="AC1054" i="25"/>
  <c r="AD1050" i="25"/>
  <c r="AE1047" i="25"/>
  <c r="AF1052" i="25"/>
  <c r="AG1049" i="25"/>
  <c r="AH1048" i="25"/>
  <c r="AJ1056" i="25"/>
  <c r="AJ1048" i="25"/>
  <c r="AK1054" i="25"/>
  <c r="AL1057" i="25"/>
  <c r="AL1052" i="25"/>
  <c r="AM1057" i="25"/>
  <c r="AN1049" i="25"/>
  <c r="AO1054" i="25"/>
  <c r="AP1045" i="25"/>
  <c r="AQ1054" i="25"/>
  <c r="AQ1049" i="25"/>
  <c r="D1053" i="25"/>
  <c r="H1047" i="25"/>
  <c r="J1057" i="25"/>
  <c r="L1046" i="25"/>
  <c r="O1053" i="25"/>
  <c r="Q1053" i="25"/>
  <c r="Q1050" i="25"/>
  <c r="S1047" i="25"/>
  <c r="T1054" i="25"/>
  <c r="W1056" i="25"/>
  <c r="W1050" i="25"/>
  <c r="AB1045" i="25"/>
  <c r="AD1055" i="25"/>
  <c r="AE1057" i="25"/>
  <c r="AF1051" i="25"/>
  <c r="AJ1057" i="25"/>
  <c r="AM1050" i="25"/>
  <c r="AN1051" i="25"/>
  <c r="AP1047" i="25"/>
  <c r="K1053" i="25"/>
  <c r="L1047" i="25"/>
  <c r="N1054" i="25"/>
  <c r="R1046" i="25"/>
  <c r="S1052" i="25"/>
  <c r="U1047" i="25"/>
  <c r="W1052" i="25"/>
  <c r="Z1057" i="25"/>
  <c r="AD1054" i="25"/>
  <c r="AG1047" i="25"/>
  <c r="AL1054" i="25"/>
  <c r="AO1050" i="25"/>
  <c r="E1046" i="25"/>
  <c r="I1056" i="25"/>
  <c r="J1056" i="25"/>
  <c r="J1045" i="25"/>
  <c r="K1052" i="25"/>
  <c r="L1051" i="25"/>
  <c r="M1050" i="25"/>
  <c r="N1047" i="25"/>
  <c r="P1056" i="25"/>
  <c r="Q1049" i="25"/>
  <c r="D1051" i="25"/>
  <c r="E1049" i="25"/>
  <c r="G1056" i="25"/>
  <c r="G1051" i="25"/>
  <c r="H1051" i="25"/>
  <c r="K1056" i="25"/>
  <c r="K1047" i="25"/>
  <c r="N1053" i="25"/>
  <c r="M1049" i="25"/>
  <c r="N1052" i="25"/>
  <c r="O1055" i="25"/>
  <c r="O1051" i="25"/>
  <c r="P1050" i="25"/>
  <c r="Q1045" i="25"/>
  <c r="R1047" i="25"/>
  <c r="S1055" i="25"/>
  <c r="T1057" i="25"/>
  <c r="U1048" i="25"/>
  <c r="V1054" i="25"/>
  <c r="W1051" i="25"/>
  <c r="X1049" i="25"/>
  <c r="Z1046" i="25"/>
  <c r="Z1048" i="25"/>
  <c r="AA1057" i="25"/>
  <c r="AA1047" i="25"/>
  <c r="AB1047" i="25"/>
  <c r="AE1053" i="25"/>
  <c r="AD1051" i="25"/>
  <c r="AG1053" i="25"/>
  <c r="AF1047" i="25"/>
  <c r="AH1046" i="25"/>
  <c r="AH1052" i="25"/>
  <c r="AI1054" i="25"/>
  <c r="AJ1052" i="25"/>
  <c r="AK1051" i="25"/>
  <c r="AL1047" i="25"/>
  <c r="AM1055" i="25"/>
  <c r="AM1045" i="25"/>
  <c r="AN1054" i="25"/>
  <c r="AP1046" i="25"/>
  <c r="AR1046" i="25"/>
  <c r="AQ1052" i="25"/>
  <c r="AR1045" i="25"/>
  <c r="F1046" i="25"/>
  <c r="AB1046" i="25"/>
  <c r="AK1045" i="25"/>
  <c r="F1055" i="25"/>
  <c r="U1056" i="25"/>
  <c r="AC1050" i="25"/>
  <c r="AJ1047" i="25"/>
  <c r="AQ1056" i="25"/>
  <c r="F1054" i="25"/>
  <c r="E1055" i="25"/>
  <c r="E1048" i="25"/>
  <c r="F1052" i="25"/>
  <c r="G1054" i="25"/>
  <c r="I1046" i="25"/>
  <c r="J1047" i="25"/>
  <c r="K1048" i="25"/>
  <c r="M1056" i="25"/>
  <c r="N1046" i="25"/>
  <c r="O1056" i="25"/>
  <c r="O1045" i="25"/>
  <c r="P1048" i="25"/>
  <c r="P1054" i="25"/>
  <c r="Q1051" i="25"/>
  <c r="R1055" i="25"/>
  <c r="S1049" i="25"/>
  <c r="T1050" i="25"/>
  <c r="U1050" i="25"/>
  <c r="V1045" i="25"/>
  <c r="W1047" i="25"/>
  <c r="X1054" i="25"/>
  <c r="Y1045" i="25"/>
  <c r="Z1050" i="25"/>
  <c r="AA1050" i="25"/>
  <c r="AB1050" i="25"/>
  <c r="AB1055" i="25"/>
  <c r="AC1055" i="25"/>
  <c r="AD1052" i="25"/>
  <c r="AF1056" i="25"/>
  <c r="AF1045" i="25"/>
  <c r="AG1048" i="25"/>
  <c r="AH1050" i="25"/>
  <c r="AI1050" i="25"/>
  <c r="AK1056" i="25"/>
  <c r="AL1056" i="25"/>
  <c r="AL1045" i="25"/>
  <c r="AN1056" i="25"/>
  <c r="AN1048" i="25"/>
  <c r="AN1045" i="25"/>
  <c r="AP1056" i="25"/>
  <c r="AP1050" i="25"/>
  <c r="AQ1050" i="25"/>
  <c r="AR1057" i="25"/>
  <c r="I1053" i="25"/>
  <c r="Y1056" i="25"/>
  <c r="AH1047" i="25"/>
  <c r="AQ1047" i="25"/>
  <c r="D1055" i="25"/>
  <c r="V1057" i="25"/>
  <c r="AF1057" i="25"/>
  <c r="AO1056" i="25"/>
  <c r="E1051" i="25"/>
  <c r="D1057" i="25"/>
  <c r="E1050" i="25"/>
  <c r="E1057" i="25"/>
  <c r="F1050" i="25"/>
  <c r="G1052" i="25"/>
  <c r="I1055" i="25"/>
  <c r="J1055" i="25"/>
  <c r="L1056" i="25"/>
  <c r="L1049" i="25"/>
  <c r="M1047" i="25"/>
  <c r="N1051" i="25"/>
  <c r="O1047" i="25"/>
  <c r="Q1056" i="25"/>
  <c r="Q1047" i="25"/>
  <c r="Q1052" i="25"/>
  <c r="T1053" i="25"/>
  <c r="U1053" i="25"/>
  <c r="T1049" i="25"/>
  <c r="U1045" i="25"/>
  <c r="V1055" i="25"/>
  <c r="X1046" i="25"/>
  <c r="X1047" i="25"/>
  <c r="Y1048" i="25"/>
  <c r="AA1046" i="25"/>
  <c r="AA1048" i="25"/>
  <c r="AB1048" i="25"/>
  <c r="AC1047" i="25"/>
  <c r="AC1051" i="25"/>
  <c r="AE1046" i="25"/>
  <c r="AF1046" i="25"/>
  <c r="AF1049" i="25"/>
  <c r="AG1050" i="25"/>
  <c r="AI1056" i="25"/>
  <c r="AI1047" i="25"/>
  <c r="AJ1045" i="25"/>
  <c r="AL1046" i="25"/>
  <c r="AM1056" i="25"/>
  <c r="AO1053" i="25"/>
  <c r="AN1057" i="25"/>
  <c r="AO1057" i="25"/>
  <c r="AO1045" i="25"/>
  <c r="AR1056" i="25"/>
  <c r="AR1050" i="25"/>
  <c r="D1054" i="25"/>
  <c r="Z1049" i="25"/>
  <c r="AI1049" i="25"/>
  <c r="AP1055" i="25"/>
  <c r="H1056" i="25"/>
  <c r="AA1045" i="25"/>
  <c r="AK1048" i="25"/>
  <c r="G1057" i="25"/>
  <c r="D1048" i="25"/>
  <c r="F1056" i="25"/>
  <c r="E1045" i="25"/>
  <c r="F1048" i="25"/>
  <c r="H1055" i="25"/>
  <c r="I1054" i="25"/>
  <c r="J1051" i="25"/>
  <c r="K1054" i="25"/>
  <c r="L1054" i="25"/>
  <c r="M1057" i="25"/>
  <c r="O1046" i="25"/>
  <c r="O1054" i="25"/>
  <c r="P1045" i="25"/>
  <c r="S1053" i="25"/>
  <c r="R1049" i="25"/>
  <c r="R1051" i="25"/>
  <c r="S1045" i="25"/>
  <c r="T1047" i="25"/>
  <c r="U1049" i="25"/>
  <c r="V1052" i="25"/>
  <c r="W1054" i="25"/>
  <c r="X1051" i="25"/>
  <c r="Z1056" i="25"/>
  <c r="Z1052" i="25"/>
  <c r="AA1049" i="25"/>
  <c r="AB1054" i="25"/>
  <c r="AC1052" i="25"/>
  <c r="AF1053" i="25"/>
  <c r="AD1049" i="25"/>
  <c r="AE1048" i="25"/>
  <c r="AG1046" i="25"/>
  <c r="AG1055" i="25"/>
  <c r="AH1045" i="25"/>
  <c r="AI1045" i="25"/>
  <c r="AK1046" i="25"/>
  <c r="AK1057" i="25"/>
  <c r="AL1050" i="25"/>
  <c r="AM1051" i="25"/>
  <c r="AN1047" i="25"/>
  <c r="AO1052" i="25"/>
  <c r="AO1051" i="25"/>
  <c r="AP1052" i="25"/>
  <c r="AR1054" i="25"/>
  <c r="I1052" i="25"/>
  <c r="L1052" i="25"/>
  <c r="N1049" i="25"/>
  <c r="P1055" i="25"/>
  <c r="R1045" i="25"/>
  <c r="S1050" i="25"/>
  <c r="V1046" i="25"/>
  <c r="Y1052" i="25"/>
  <c r="AD1046" i="25"/>
  <c r="AE1051" i="25"/>
  <c r="AG1054" i="25"/>
  <c r="AM1046" i="25"/>
  <c r="AM1058" i="25" s="1"/>
  <c r="AM1059" i="25" s="1"/>
  <c r="AR1053" i="25"/>
  <c r="H1049" i="25"/>
  <c r="K1046" i="25"/>
  <c r="K1057" i="25"/>
  <c r="M1055" i="25"/>
  <c r="O1057" i="25"/>
  <c r="Q1046" i="25"/>
  <c r="R1057" i="25"/>
  <c r="T1045" i="25"/>
  <c r="X1050" i="25"/>
  <c r="Y1047" i="25"/>
  <c r="AB1049" i="25"/>
  <c r="AE1054" i="25"/>
  <c r="AF1050" i="25"/>
  <c r="AH1049" i="25"/>
  <c r="AI1052" i="25"/>
  <c r="AM1054" i="25"/>
  <c r="AP1057" i="25"/>
  <c r="AQ1045" i="25"/>
  <c r="AR1048" i="25"/>
  <c r="AN1053" i="25"/>
  <c r="AH1055" i="25"/>
  <c r="Y1053" i="25"/>
  <c r="S1051" i="25"/>
  <c r="M1051" i="25"/>
  <c r="D1052" i="25"/>
  <c r="AR1047" i="25"/>
  <c r="AP1053" i="25"/>
  <c r="AL1051" i="25"/>
  <c r="AJ1054" i="25"/>
  <c r="AH1051" i="25"/>
  <c r="AG1056" i="25"/>
  <c r="AC1049" i="25"/>
  <c r="AA1054" i="25"/>
  <c r="Y1050" i="25"/>
  <c r="U1055" i="25"/>
  <c r="S1046" i="25"/>
  <c r="P1047" i="25"/>
  <c r="N1056" i="25"/>
  <c r="G1049" i="25"/>
  <c r="AQ1055" i="25"/>
  <c r="AN1055" i="25"/>
  <c r="AL1048" i="25"/>
  <c r="AJ1050" i="25"/>
  <c r="AH1054" i="25"/>
  <c r="AF1054" i="25"/>
  <c r="AC1045" i="25"/>
  <c r="AC1053" i="25"/>
  <c r="Y1055" i="25"/>
  <c r="W1055" i="25"/>
  <c r="V1056" i="25"/>
  <c r="R1048" i="25"/>
  <c r="P1051" i="25"/>
  <c r="M1045" i="25"/>
  <c r="J1054" i="25"/>
  <c r="G1048" i="25"/>
  <c r="D1046" i="25"/>
  <c r="G1045" i="25"/>
  <c r="AP1048" i="25"/>
  <c r="AO1046" i="25"/>
  <c r="AL1049" i="25"/>
  <c r="AJ1055" i="25"/>
  <c r="AJ1053" i="25"/>
  <c r="AE1052" i="25"/>
  <c r="AC1057" i="25"/>
  <c r="AA1051" i="25"/>
  <c r="Y1046" i="25"/>
  <c r="V1048" i="25"/>
  <c r="T1048" i="25"/>
  <c r="S1056" i="25"/>
  <c r="P1046" i="25"/>
  <c r="L1048" i="25"/>
  <c r="I1045" i="25"/>
  <c r="G1046" i="25"/>
  <c r="AA1055" i="25"/>
  <c r="X1056" i="25"/>
  <c r="AQ1046" i="25"/>
  <c r="AN1050" i="25"/>
  <c r="AK1052" i="25"/>
  <c r="AI1051" i="25"/>
  <c r="AG1045" i="25"/>
  <c r="AE1049" i="25"/>
  <c r="AD1056" i="25"/>
  <c r="Z1045" i="25"/>
  <c r="Z1053" i="25"/>
  <c r="V1050" i="25"/>
  <c r="V1053" i="25"/>
  <c r="R1054" i="25"/>
  <c r="O1052" i="25"/>
  <c r="M1046" i="25"/>
  <c r="I1048" i="25"/>
  <c r="H1053" i="25"/>
  <c r="AD1047" i="25"/>
  <c r="J1050" i="25"/>
  <c r="AQ1057" i="25"/>
  <c r="AN1052" i="25"/>
  <c r="AI1048" i="25"/>
  <c r="AG1052" i="25"/>
  <c r="AE1050" i="25"/>
  <c r="AC1048" i="25"/>
  <c r="X1057" i="25"/>
  <c r="V1047" i="25"/>
  <c r="T1052" i="25"/>
  <c r="R1050" i="25"/>
  <c r="O1049" i="25"/>
  <c r="L1045" i="25"/>
  <c r="I1051" i="25"/>
  <c r="F1051" i="25"/>
  <c r="P1052" i="25"/>
  <c r="AO1048" i="25"/>
  <c r="AL1053" i="25"/>
  <c r="AF1055" i="25"/>
  <c r="Y1049" i="25"/>
  <c r="U1051" i="25"/>
  <c r="P1049" i="25"/>
  <c r="J1052" i="25"/>
  <c r="D1045" i="25"/>
  <c r="AP1051" i="25"/>
  <c r="AK1055" i="25"/>
  <c r="Z1047" i="25"/>
  <c r="AR1049" i="25"/>
  <c r="AP1054" i="25"/>
  <c r="AM1048" i="25"/>
  <c r="AK1047" i="25"/>
  <c r="AI1057" i="25"/>
  <c r="AG1051" i="25"/>
  <c r="AE1055" i="25"/>
  <c r="AC1056" i="25"/>
  <c r="Z1051" i="25"/>
  <c r="X1055" i="25"/>
  <c r="V1049" i="25"/>
  <c r="T1051" i="25"/>
  <c r="Q1057" i="25"/>
  <c r="O1048" i="25"/>
  <c r="L1057" i="25"/>
  <c r="I1057" i="25"/>
  <c r="F1047" i="25"/>
  <c r="E61" i="25"/>
  <c r="E64" i="25" s="1"/>
  <c r="E74" i="25" s="1"/>
  <c r="E212" i="25" s="1"/>
  <c r="E907" i="25" s="1"/>
  <c r="E300" i="25" s="1"/>
  <c r="G50" i="25"/>
  <c r="H49" i="25"/>
  <c r="I43" i="25"/>
  <c r="H47" i="25"/>
  <c r="E66" i="25"/>
  <c r="E76" i="25" s="1"/>
  <c r="E194" i="25" s="1"/>
  <c r="E296" i="25" s="1"/>
  <c r="E890" i="25" s="1"/>
  <c r="F63" i="25"/>
  <c r="N1048" i="25"/>
  <c r="M1048" i="25"/>
  <c r="L1050" i="25"/>
  <c r="K1055" i="25"/>
  <c r="J1049" i="25"/>
  <c r="I1050" i="25"/>
  <c r="I1049" i="25"/>
  <c r="H1048" i="25"/>
  <c r="F1049" i="25"/>
  <c r="E1054" i="25"/>
  <c r="D1056" i="25"/>
  <c r="F1053" i="25"/>
  <c r="E298" i="25"/>
  <c r="E1043" i="25"/>
  <c r="J1046" i="25"/>
  <c r="H1057" i="25"/>
  <c r="G1055" i="25"/>
  <c r="G1050" i="25"/>
  <c r="F1045" i="25"/>
  <c r="D1049" i="25"/>
  <c r="D75" i="25"/>
  <c r="D175" i="25" s="1"/>
  <c r="D136" i="25"/>
  <c r="D145" i="25"/>
  <c r="D147" i="25"/>
  <c r="D142" i="25"/>
  <c r="D146" i="25"/>
  <c r="D134" i="25"/>
  <c r="D144" i="25"/>
  <c r="D135" i="25"/>
  <c r="D140" i="25"/>
  <c r="D138" i="25"/>
  <c r="D141" i="25"/>
  <c r="D139" i="25"/>
  <c r="D143" i="25"/>
  <c r="D137" i="25"/>
  <c r="G48" i="25"/>
  <c r="G52" i="25"/>
  <c r="G53" i="25" s="1"/>
  <c r="G54" i="25" s="1"/>
  <c r="G58" i="25"/>
  <c r="G60" i="25" s="1"/>
  <c r="F67" i="25"/>
  <c r="F77" i="25" s="1"/>
  <c r="E70" i="25"/>
  <c r="E71" i="25" s="1"/>
  <c r="E79" i="25" s="1"/>
  <c r="F51" i="25"/>
  <c r="F68" i="25"/>
  <c r="F69" i="25" s="1"/>
  <c r="F78" i="25" s="1"/>
  <c r="F251" i="25" s="1"/>
  <c r="E65" i="25"/>
  <c r="F62" i="25"/>
  <c r="Z1058" i="25" l="1"/>
  <c r="Z1059" i="25" s="1"/>
  <c r="AK1058" i="25"/>
  <c r="AL1058" i="25"/>
  <c r="AA1058" i="25"/>
  <c r="AA1059" i="25" s="1"/>
  <c r="S1058" i="25"/>
  <c r="S1059" i="25" s="1"/>
  <c r="Y1058" i="25"/>
  <c r="Y1059" i="25" s="1"/>
  <c r="AN1058" i="25"/>
  <c r="AN1059" i="25" s="1"/>
  <c r="AR1058" i="25"/>
  <c r="AR1059" i="25" s="1"/>
  <c r="AB1058" i="25"/>
  <c r="AB1059" i="25" s="1"/>
  <c r="X1058" i="25"/>
  <c r="X1059" i="25" s="1"/>
  <c r="D1058" i="25"/>
  <c r="D1059" i="25" s="1"/>
  <c r="Q1058" i="25"/>
  <c r="Q1059" i="25" s="1"/>
  <c r="AQ1058" i="25"/>
  <c r="AQ1059" i="25" s="1"/>
  <c r="R1058" i="25"/>
  <c r="R1059" i="25" s="1"/>
  <c r="AC1058" i="25"/>
  <c r="AC1059" i="25" s="1"/>
  <c r="K1058" i="25"/>
  <c r="K1059" i="25" s="1"/>
  <c r="AE1058" i="25"/>
  <c r="AE1059" i="25" s="1"/>
  <c r="O1058" i="25"/>
  <c r="O1059" i="25" s="1"/>
  <c r="AF1058" i="25"/>
  <c r="AF1059" i="25" s="1"/>
  <c r="J1058" i="25"/>
  <c r="J1059" i="25" s="1"/>
  <c r="AK1059" i="25"/>
  <c r="V1058" i="25"/>
  <c r="V1059" i="25" s="1"/>
  <c r="N1058" i="25"/>
  <c r="N1059" i="25" s="1"/>
  <c r="AI1058" i="25"/>
  <c r="AI1059" i="25" s="1"/>
  <c r="AP1058" i="25"/>
  <c r="AP1059" i="25" s="1"/>
  <c r="G1058" i="25"/>
  <c r="G1059" i="25" s="1"/>
  <c r="P1058" i="25"/>
  <c r="P1059" i="25" s="1"/>
  <c r="AH1058" i="25"/>
  <c r="AH1059" i="25" s="1"/>
  <c r="AL1059" i="25"/>
  <c r="AD1058" i="25"/>
  <c r="AD1059" i="25" s="1"/>
  <c r="E1058" i="25"/>
  <c r="E1059" i="25" s="1"/>
  <c r="AG1058" i="25"/>
  <c r="AG1059" i="25" s="1"/>
  <c r="H1058" i="25"/>
  <c r="H1059" i="25" s="1"/>
  <c r="I1058" i="25"/>
  <c r="U1058" i="25"/>
  <c r="U1059" i="25" s="1"/>
  <c r="M1058" i="25"/>
  <c r="M1059" i="25" s="1"/>
  <c r="T1058" i="25"/>
  <c r="T1059" i="25" s="1"/>
  <c r="AO1058" i="25"/>
  <c r="AO1059" i="25" s="1"/>
  <c r="AJ1058" i="25"/>
  <c r="AJ1059" i="25" s="1"/>
  <c r="G67" i="25"/>
  <c r="G77" i="25" s="1"/>
  <c r="F298" i="25"/>
  <c r="F1043" i="25"/>
  <c r="H48" i="25"/>
  <c r="H58" i="25"/>
  <c r="H60" i="25" s="1"/>
  <c r="G62" i="25"/>
  <c r="F65" i="25"/>
  <c r="I1059" i="25"/>
  <c r="F61" i="25"/>
  <c r="F64" i="25" s="1"/>
  <c r="F74" i="25" s="1"/>
  <c r="F212" i="25" s="1"/>
  <c r="D303" i="25"/>
  <c r="D232" i="25"/>
  <c r="F70" i="25"/>
  <c r="F71" i="25" s="1"/>
  <c r="F79" i="25" s="1"/>
  <c r="L1058" i="25"/>
  <c r="L1059" i="25" s="1"/>
  <c r="J43" i="25"/>
  <c r="I47" i="25"/>
  <c r="G63" i="25"/>
  <c r="F66" i="25"/>
  <c r="F76" i="25" s="1"/>
  <c r="F194" i="25" s="1"/>
  <c r="F296" i="25" s="1"/>
  <c r="F890" i="25" s="1"/>
  <c r="D148" i="25"/>
  <c r="H50" i="25"/>
  <c r="I49" i="25"/>
  <c r="E75" i="25"/>
  <c r="E175" i="25" s="1"/>
  <c r="E136" i="25"/>
  <c r="E142" i="25"/>
  <c r="E146" i="25"/>
  <c r="E135" i="25"/>
  <c r="E144" i="25"/>
  <c r="E134" i="25"/>
  <c r="E147" i="25"/>
  <c r="E143" i="25"/>
  <c r="E145" i="25"/>
  <c r="E139" i="25"/>
  <c r="E141" i="25"/>
  <c r="E138" i="25"/>
  <c r="E137" i="25"/>
  <c r="E140" i="25"/>
  <c r="G68" i="25"/>
  <c r="G69" i="25" s="1"/>
  <c r="G78" i="25" s="1"/>
  <c r="G251" i="25" s="1"/>
  <c r="G51" i="25"/>
  <c r="F1058" i="25"/>
  <c r="F1059" i="25" s="1"/>
  <c r="I50" i="25" l="1"/>
  <c r="J49" i="25"/>
  <c r="H62" i="25"/>
  <c r="H65" i="25" s="1"/>
  <c r="G65" i="25"/>
  <c r="H67" i="25"/>
  <c r="H77" i="25" s="1"/>
  <c r="K43" i="25"/>
  <c r="J47" i="25"/>
  <c r="G298" i="25"/>
  <c r="G1043" i="25"/>
  <c r="G61" i="25"/>
  <c r="G64" i="25" s="1"/>
  <c r="G74" i="25" s="1"/>
  <c r="G212" i="25" s="1"/>
  <c r="F75" i="25"/>
  <c r="F175" i="25" s="1"/>
  <c r="F140" i="25"/>
  <c r="F141" i="25"/>
  <c r="F138" i="25"/>
  <c r="F137" i="25"/>
  <c r="F139" i="25"/>
  <c r="F143" i="25"/>
  <c r="F142" i="25"/>
  <c r="F136" i="25"/>
  <c r="F134" i="25"/>
  <c r="F144" i="25"/>
  <c r="F146" i="25"/>
  <c r="F147" i="25"/>
  <c r="F145" i="25"/>
  <c r="F135" i="25"/>
  <c r="I52" i="25"/>
  <c r="I53" i="25" s="1"/>
  <c r="I54" i="25" s="1"/>
  <c r="I58" i="25"/>
  <c r="I60" i="25" s="1"/>
  <c r="I48" i="25"/>
  <c r="D435" i="25"/>
  <c r="D436" i="25" s="1"/>
  <c r="D342" i="25"/>
  <c r="D338" i="25"/>
  <c r="D343" i="25"/>
  <c r="D348" i="25"/>
  <c r="D339" i="25"/>
  <c r="D349" i="25" s="1"/>
  <c r="D321" i="25"/>
  <c r="D341" i="25"/>
  <c r="D340" i="25"/>
  <c r="D350" i="25" s="1"/>
  <c r="G70" i="25"/>
  <c r="G71" i="25" s="1"/>
  <c r="G79" i="25" s="1"/>
  <c r="H51" i="25"/>
  <c r="H68" i="25"/>
  <c r="H69" i="25" s="1"/>
  <c r="H78" i="25" s="1"/>
  <c r="H251" i="25" s="1"/>
  <c r="H52" i="25"/>
  <c r="H53" i="25" s="1"/>
  <c r="H54" i="25" s="1"/>
  <c r="H63" i="25"/>
  <c r="G66" i="25"/>
  <c r="G76" i="25" s="1"/>
  <c r="G194" i="25" s="1"/>
  <c r="G296" i="25" s="1"/>
  <c r="G890" i="25" s="1"/>
  <c r="E148" i="25"/>
  <c r="D218" i="25"/>
  <c r="D216" i="25"/>
  <c r="D221" i="25"/>
  <c r="D223" i="25"/>
  <c r="D222" i="25"/>
  <c r="D226" i="25"/>
  <c r="D919" i="25" s="1"/>
  <c r="D217" i="25"/>
  <c r="D910" i="25" s="1"/>
  <c r="D271" i="25"/>
  <c r="D173" i="25" s="1"/>
  <c r="D228" i="25"/>
  <c r="D921" i="25" s="1"/>
  <c r="D219" i="25"/>
  <c r="D227" i="25"/>
  <c r="D920" i="25" s="1"/>
  <c r="D220" i="25"/>
  <c r="D224" i="25"/>
  <c r="D917" i="25" s="1"/>
  <c r="D225" i="25"/>
  <c r="D918" i="25" s="1"/>
  <c r="E224" i="25"/>
  <c r="E917" i="25" s="1"/>
  <c r="E220" i="25"/>
  <c r="E225" i="25"/>
  <c r="E918" i="25" s="1"/>
  <c r="E222" i="25"/>
  <c r="E218" i="25"/>
  <c r="E226" i="25"/>
  <c r="E919" i="25" s="1"/>
  <c r="E228" i="25"/>
  <c r="E921" i="25" s="1"/>
  <c r="E227" i="25"/>
  <c r="E920" i="25" s="1"/>
  <c r="E221" i="25"/>
  <c r="E223" i="25"/>
  <c r="E219" i="25"/>
  <c r="E217" i="25"/>
  <c r="E910" i="25" s="1"/>
  <c r="E216" i="25"/>
  <c r="E303" i="25"/>
  <c r="E232" i="25"/>
  <c r="E271" i="25" s="1"/>
  <c r="E173" i="25" s="1"/>
  <c r="F227" i="25"/>
  <c r="F920" i="25" s="1"/>
  <c r="F221" i="25"/>
  <c r="F222" i="25"/>
  <c r="F907" i="25"/>
  <c r="F300" i="25" s="1"/>
  <c r="F228" i="25"/>
  <c r="F921" i="25" s="1"/>
  <c r="F218" i="25"/>
  <c r="F217" i="25"/>
  <c r="F910" i="25" s="1"/>
  <c r="F216" i="25"/>
  <c r="F224" i="25"/>
  <c r="F917" i="25" s="1"/>
  <c r="F223" i="25"/>
  <c r="F226" i="25"/>
  <c r="F919" i="25" s="1"/>
  <c r="F225" i="25"/>
  <c r="F918" i="25" s="1"/>
  <c r="F220" i="25"/>
  <c r="F219" i="25"/>
  <c r="C1145" i="25" l="1"/>
  <c r="AQ279" i="25"/>
  <c r="AN283" i="25"/>
  <c r="AL282" i="25"/>
  <c r="AJ275" i="25"/>
  <c r="AI275" i="25"/>
  <c r="AI274" i="25"/>
  <c r="AE280" i="25"/>
  <c r="AC276" i="25"/>
  <c r="Z279" i="25"/>
  <c r="Y274" i="25"/>
  <c r="W273" i="25"/>
  <c r="U279" i="25"/>
  <c r="S282" i="25"/>
  <c r="Q282" i="25"/>
  <c r="O280" i="25"/>
  <c r="N284" i="25"/>
  <c r="M284" i="25"/>
  <c r="K276" i="25"/>
  <c r="E277" i="25"/>
  <c r="F284" i="25"/>
  <c r="D911" i="25"/>
  <c r="D471" i="25"/>
  <c r="G221" i="25"/>
  <c r="G224" i="25"/>
  <c r="G917" i="25" s="1"/>
  <c r="G220" i="25"/>
  <c r="G222" i="25"/>
  <c r="G223" i="25"/>
  <c r="G217" i="25"/>
  <c r="G910" i="25" s="1"/>
  <c r="G907" i="25"/>
  <c r="G300" i="25" s="1"/>
  <c r="G226" i="25"/>
  <c r="G919" i="25" s="1"/>
  <c r="G227" i="25"/>
  <c r="G920" i="25" s="1"/>
  <c r="G216" i="25"/>
  <c r="G219" i="25"/>
  <c r="G218" i="25"/>
  <c r="G225" i="25"/>
  <c r="G918" i="25" s="1"/>
  <c r="G228" i="25"/>
  <c r="G921" i="25" s="1"/>
  <c r="F914" i="25"/>
  <c r="E911" i="25"/>
  <c r="AR279" i="25"/>
  <c r="AQ277" i="25"/>
  <c r="AO273" i="25"/>
  <c r="AM285" i="25"/>
  <c r="AL274" i="25"/>
  <c r="AH285" i="25"/>
  <c r="AG278" i="25"/>
  <c r="AF276" i="25"/>
  <c r="AC285" i="25"/>
  <c r="Z281" i="25"/>
  <c r="X284" i="25"/>
  <c r="S281" i="25"/>
  <c r="P280" i="25"/>
  <c r="N282" i="25"/>
  <c r="L278" i="25"/>
  <c r="J276" i="25"/>
  <c r="I280" i="25"/>
  <c r="E276" i="25"/>
  <c r="G282" i="25"/>
  <c r="AR280" i="25"/>
  <c r="AO278" i="25"/>
  <c r="AM284" i="25"/>
  <c r="AK279" i="25"/>
  <c r="AI285" i="25"/>
  <c r="AH283" i="25"/>
  <c r="AF279" i="25"/>
  <c r="AE278" i="25"/>
  <c r="AD277" i="25"/>
  <c r="AC274" i="25"/>
  <c r="AA282" i="25"/>
  <c r="Z282" i="25"/>
  <c r="Y284" i="25"/>
  <c r="W282" i="25"/>
  <c r="W274" i="25"/>
  <c r="V284" i="25"/>
  <c r="T277" i="25"/>
  <c r="T284" i="25"/>
  <c r="Q276" i="25"/>
  <c r="O277" i="25"/>
  <c r="M276" i="25"/>
  <c r="K279" i="25"/>
  <c r="J281" i="25"/>
  <c r="H274" i="25"/>
  <c r="G273" i="25"/>
  <c r="F273" i="25"/>
  <c r="D281" i="25"/>
  <c r="F148" i="25"/>
  <c r="AR274" i="25"/>
  <c r="AO283" i="25"/>
  <c r="AL283" i="25"/>
  <c r="AH278" i="25"/>
  <c r="AF278" i="25"/>
  <c r="AB277" i="25"/>
  <c r="T283" i="25"/>
  <c r="O275" i="25"/>
  <c r="I276" i="25"/>
  <c r="D916" i="25"/>
  <c r="D476" i="25"/>
  <c r="AP277" i="25"/>
  <c r="AM278" i="25"/>
  <c r="AJ281" i="25"/>
  <c r="AG280" i="25"/>
  <c r="AE279" i="25"/>
  <c r="AD284" i="25"/>
  <c r="AB284" i="25"/>
  <c r="W275" i="25"/>
  <c r="H276" i="25"/>
  <c r="F915" i="25"/>
  <c r="AO280" i="25"/>
  <c r="AB283" i="25"/>
  <c r="D359" i="25"/>
  <c r="D360" i="25"/>
  <c r="AR283" i="25"/>
  <c r="AN280" i="25"/>
  <c r="AJ277" i="25"/>
  <c r="AH284" i="25"/>
  <c r="Y280" i="25"/>
  <c r="P281" i="25"/>
  <c r="AQ281" i="25"/>
  <c r="AO276" i="25"/>
  <c r="AL273" i="25"/>
  <c r="AI273" i="25"/>
  <c r="AG274" i="25"/>
  <c r="AD285" i="25"/>
  <c r="Z280" i="25"/>
  <c r="V275" i="25"/>
  <c r="Q278" i="25"/>
  <c r="N274" i="25"/>
  <c r="F278" i="25"/>
  <c r="F280" i="25"/>
  <c r="J58" i="25"/>
  <c r="J60" i="25" s="1"/>
  <c r="J48" i="25"/>
  <c r="E435" i="25"/>
  <c r="E436" i="25" s="1"/>
  <c r="E339" i="25"/>
  <c r="E349" i="25" s="1"/>
  <c r="E341" i="25"/>
  <c r="E338" i="25"/>
  <c r="E348" i="25" s="1"/>
  <c r="E343" i="25"/>
  <c r="E340" i="25"/>
  <c r="E350" i="25" s="1"/>
  <c r="E342" i="25"/>
  <c r="E321" i="25"/>
  <c r="E361" i="25"/>
  <c r="E371" i="25" s="1"/>
  <c r="E934" i="25" s="1"/>
  <c r="E374" i="25"/>
  <c r="E937" i="25" s="1"/>
  <c r="E363" i="25"/>
  <c r="AR284" i="25"/>
  <c r="AL281" i="25"/>
  <c r="AH276" i="25"/>
  <c r="AE281" i="25"/>
  <c r="AB279" i="25"/>
  <c r="Y281" i="25"/>
  <c r="X282" i="25"/>
  <c r="X276" i="25"/>
  <c r="U273" i="25"/>
  <c r="S278" i="25"/>
  <c r="T274" i="25"/>
  <c r="R278" i="25"/>
  <c r="R276" i="25"/>
  <c r="P279" i="25"/>
  <c r="O273" i="25"/>
  <c r="N279" i="25"/>
  <c r="M285" i="25"/>
  <c r="L281" i="25"/>
  <c r="K283" i="25"/>
  <c r="K284" i="25"/>
  <c r="I277" i="25"/>
  <c r="H275" i="25"/>
  <c r="E284" i="25"/>
  <c r="H273" i="25"/>
  <c r="D275" i="25"/>
  <c r="H284" i="25"/>
  <c r="D447" i="25"/>
  <c r="D505" i="25" s="1"/>
  <c r="D442" i="25"/>
  <c r="D449" i="25"/>
  <c r="D507" i="25" s="1"/>
  <c r="D450" i="25"/>
  <c r="D444" i="25"/>
  <c r="D438" i="25"/>
  <c r="D446" i="25"/>
  <c r="D504" i="25" s="1"/>
  <c r="D445" i="25"/>
  <c r="D440" i="25"/>
  <c r="D448" i="25"/>
  <c r="D443" i="25"/>
  <c r="D439" i="25"/>
  <c r="D441" i="25"/>
  <c r="AQ284" i="25"/>
  <c r="AN285" i="25"/>
  <c r="AK282" i="25"/>
  <c r="AH280" i="25"/>
  <c r="AB282" i="25"/>
  <c r="S276" i="25"/>
  <c r="AQ276" i="25"/>
  <c r="AM277" i="25"/>
  <c r="AJ284" i="25"/>
  <c r="AE275" i="25"/>
  <c r="AB278" i="25"/>
  <c r="W285" i="25"/>
  <c r="S275" i="25"/>
  <c r="K281" i="25"/>
  <c r="F909" i="25"/>
  <c r="F229" i="25"/>
  <c r="F230" i="25" s="1"/>
  <c r="E912" i="25"/>
  <c r="AQ280" i="25"/>
  <c r="AM273" i="25"/>
  <c r="AK283" i="25"/>
  <c r="AH281" i="25"/>
  <c r="AD280" i="25"/>
  <c r="AB276" i="25"/>
  <c r="X280" i="25"/>
  <c r="U281" i="25"/>
  <c r="Q277" i="25"/>
  <c r="L277" i="25"/>
  <c r="E916" i="25"/>
  <c r="AR273" i="25"/>
  <c r="AP281" i="25"/>
  <c r="AN277" i="25"/>
  <c r="AM275" i="25"/>
  <c r="AK280" i="25"/>
  <c r="AI284" i="25"/>
  <c r="AG276" i="25"/>
  <c r="AE276" i="25"/>
  <c r="AB285" i="25"/>
  <c r="Y275" i="25"/>
  <c r="V274" i="25"/>
  <c r="Q279" i="25"/>
  <c r="M279" i="25"/>
  <c r="E285" i="25"/>
  <c r="F911" i="25"/>
  <c r="E914" i="25"/>
  <c r="AR277" i="25"/>
  <c r="AR275" i="25"/>
  <c r="AP278" i="25"/>
  <c r="AO277" i="25"/>
  <c r="AN279" i="25"/>
  <c r="AM280" i="25"/>
  <c r="AM282" i="25"/>
  <c r="AK277" i="25"/>
  <c r="AJ280" i="25"/>
  <c r="AL284" i="25"/>
  <c r="AJ276" i="25"/>
  <c r="AJ274" i="25"/>
  <c r="AG279" i="25"/>
  <c r="AG275" i="25"/>
  <c r="AE277" i="25"/>
  <c r="AD281" i="25"/>
  <c r="AC273" i="25"/>
  <c r="AB280" i="25"/>
  <c r="AA273" i="25"/>
  <c r="AB275" i="25"/>
  <c r="Z278" i="25"/>
  <c r="AA284" i="25"/>
  <c r="Y276" i="25"/>
  <c r="W283" i="25"/>
  <c r="V282" i="25"/>
  <c r="U282" i="25"/>
  <c r="U276" i="25"/>
  <c r="U284" i="25"/>
  <c r="R273" i="25"/>
  <c r="Q273" i="25"/>
  <c r="P278" i="25"/>
  <c r="O278" i="25"/>
  <c r="O276" i="25"/>
  <c r="N280" i="25"/>
  <c r="M273" i="25"/>
  <c r="L275" i="25"/>
  <c r="L276" i="25"/>
  <c r="J283" i="25"/>
  <c r="I279" i="25"/>
  <c r="I284" i="25"/>
  <c r="H280" i="25"/>
  <c r="F285" i="25"/>
  <c r="F281" i="25"/>
  <c r="E273" i="25"/>
  <c r="H277" i="25"/>
  <c r="H75" i="25"/>
  <c r="H175" i="25" s="1"/>
  <c r="D912" i="25"/>
  <c r="D472" i="25"/>
  <c r="AR285" i="25"/>
  <c r="AR276" i="25"/>
  <c r="AQ274" i="25"/>
  <c r="AO282" i="25"/>
  <c r="AN275" i="25"/>
  <c r="AN276" i="25"/>
  <c r="AL277" i="25"/>
  <c r="AK273" i="25"/>
  <c r="AK284" i="25"/>
  <c r="AJ279" i="25"/>
  <c r="AI278" i="25"/>
  <c r="AH279" i="25"/>
  <c r="AG277" i="25"/>
  <c r="AF273" i="25"/>
  <c r="AE285" i="25"/>
  <c r="AD283" i="25"/>
  <c r="AC277" i="25"/>
  <c r="AB281" i="25"/>
  <c r="AA280" i="25"/>
  <c r="Z275" i="25"/>
  <c r="Z277" i="25"/>
  <c r="Y285" i="25"/>
  <c r="X273" i="25"/>
  <c r="X274" i="25"/>
  <c r="V277" i="25"/>
  <c r="U278" i="25"/>
  <c r="T285" i="25"/>
  <c r="S279" i="25"/>
  <c r="R283" i="25"/>
  <c r="Q281" i="25"/>
  <c r="P277" i="25"/>
  <c r="O282" i="25"/>
  <c r="N281" i="25"/>
  <c r="N277" i="25"/>
  <c r="M281" i="25"/>
  <c r="L285" i="25"/>
  <c r="L274" i="25"/>
  <c r="J282" i="25"/>
  <c r="I281" i="25"/>
  <c r="G285" i="25"/>
  <c r="H283" i="25"/>
  <c r="F279" i="25"/>
  <c r="E278" i="25"/>
  <c r="H278" i="25"/>
  <c r="E283" i="25"/>
  <c r="D361" i="25"/>
  <c r="D327" i="25"/>
  <c r="D326" i="25"/>
  <c r="D330" i="25"/>
  <c r="D328" i="25"/>
  <c r="D329" i="25"/>
  <c r="D325" i="25"/>
  <c r="D302" i="25"/>
  <c r="J50" i="25"/>
  <c r="J52" i="25" s="1"/>
  <c r="J53" i="25" s="1"/>
  <c r="J54" i="25" s="1"/>
  <c r="K49" i="25"/>
  <c r="AQ275" i="25"/>
  <c r="AP275" i="25"/>
  <c r="AM276" i="25"/>
  <c r="AK278" i="25"/>
  <c r="AK274" i="25"/>
  <c r="AH277" i="25"/>
  <c r="AF277" i="25"/>
  <c r="AD276" i="25"/>
  <c r="AA281" i="25"/>
  <c r="Y278" i="25"/>
  <c r="X281" i="25"/>
  <c r="V283" i="25"/>
  <c r="U283" i="25"/>
  <c r="R285" i="25"/>
  <c r="Q283" i="25"/>
  <c r="P284" i="25"/>
  <c r="L283" i="25"/>
  <c r="K280" i="25"/>
  <c r="I285" i="25"/>
  <c r="E280" i="25"/>
  <c r="D285" i="25"/>
  <c r="D283" i="25"/>
  <c r="F912" i="25"/>
  <c r="AP282" i="25"/>
  <c r="AN282" i="25"/>
  <c r="AL278" i="25"/>
  <c r="AK285" i="25"/>
  <c r="AI279" i="25"/>
  <c r="AI276" i="25"/>
  <c r="AF282" i="25"/>
  <c r="AD282" i="25"/>
  <c r="AC284" i="25"/>
  <c r="AA285" i="25"/>
  <c r="Y273" i="25"/>
  <c r="X278" i="25"/>
  <c r="W280" i="25"/>
  <c r="V285" i="25"/>
  <c r="U280" i="25"/>
  <c r="T273" i="25"/>
  <c r="R275" i="25"/>
  <c r="Q275" i="25"/>
  <c r="O281" i="25"/>
  <c r="M278" i="25"/>
  <c r="K275" i="25"/>
  <c r="J285" i="25"/>
  <c r="F277" i="25"/>
  <c r="H279" i="25"/>
  <c r="F282" i="25"/>
  <c r="F913" i="25"/>
  <c r="E915" i="25"/>
  <c r="AP285" i="25"/>
  <c r="AM283" i="25"/>
  <c r="AH273" i="25"/>
  <c r="AD274" i="25"/>
  <c r="V279" i="25"/>
  <c r="R280" i="25"/>
  <c r="O283" i="25"/>
  <c r="L273" i="25"/>
  <c r="J277" i="25"/>
  <c r="I282" i="25"/>
  <c r="G284" i="25"/>
  <c r="D915" i="25"/>
  <c r="D475" i="25"/>
  <c r="AP283" i="25"/>
  <c r="AN274" i="25"/>
  <c r="AJ283" i="25"/>
  <c r="AH274" i="25"/>
  <c r="AE282" i="25"/>
  <c r="AC281" i="25"/>
  <c r="AA277" i="25"/>
  <c r="Z284" i="25"/>
  <c r="X279" i="25"/>
  <c r="W281" i="25"/>
  <c r="V278" i="25"/>
  <c r="T282" i="25"/>
  <c r="S273" i="25"/>
  <c r="R277" i="25"/>
  <c r="P285" i="25"/>
  <c r="O274" i="25"/>
  <c r="N276" i="25"/>
  <c r="K277" i="25"/>
  <c r="J273" i="25"/>
  <c r="K274" i="25"/>
  <c r="G283" i="25"/>
  <c r="G277" i="25"/>
  <c r="G281" i="25"/>
  <c r="H66" i="25"/>
  <c r="H76" i="25" s="1"/>
  <c r="H194" i="25" s="1"/>
  <c r="H296" i="25" s="1"/>
  <c r="H890" i="25" s="1"/>
  <c r="I63" i="25"/>
  <c r="E913" i="25"/>
  <c r="AR282" i="25"/>
  <c r="AO275" i="25"/>
  <c r="AN281" i="25"/>
  <c r="AK281" i="25"/>
  <c r="AI280" i="25"/>
  <c r="AF285" i="25"/>
  <c r="AD273" i="25"/>
  <c r="AA283" i="25"/>
  <c r="T278" i="25"/>
  <c r="K47" i="25"/>
  <c r="L43" i="25"/>
  <c r="F916" i="25"/>
  <c r="E909" i="25"/>
  <c r="E229" i="25"/>
  <c r="E230" i="25" s="1"/>
  <c r="D914" i="25"/>
  <c r="D474" i="25"/>
  <c r="AQ285" i="25"/>
  <c r="AR278" i="25"/>
  <c r="AO279" i="25"/>
  <c r="AM279" i="25"/>
  <c r="AN284" i="25"/>
  <c r="AJ273" i="25"/>
  <c r="AI281" i="25"/>
  <c r="AG285" i="25"/>
  <c r="AF283" i="25"/>
  <c r="AF274" i="25"/>
  <c r="AF275" i="25"/>
  <c r="AE284" i="25"/>
  <c r="AC278" i="25"/>
  <c r="AA278" i="25"/>
  <c r="Z283" i="25"/>
  <c r="Z274" i="25"/>
  <c r="X277" i="25"/>
  <c r="W278" i="25"/>
  <c r="V280" i="25"/>
  <c r="U275" i="25"/>
  <c r="T275" i="25"/>
  <c r="S283" i="25"/>
  <c r="R282" i="25"/>
  <c r="R284" i="25"/>
  <c r="P275" i="25"/>
  <c r="P274" i="25"/>
  <c r="N285" i="25"/>
  <c r="M283" i="25"/>
  <c r="L279" i="25"/>
  <c r="K278" i="25"/>
  <c r="L284" i="25"/>
  <c r="I278" i="25"/>
  <c r="D284" i="25"/>
  <c r="G276" i="25"/>
  <c r="G279" i="25"/>
  <c r="G280" i="25"/>
  <c r="F275" i="25"/>
  <c r="F276" i="25"/>
  <c r="H298" i="25"/>
  <c r="H1043" i="25"/>
  <c r="H70" i="25"/>
  <c r="H71" i="25" s="1"/>
  <c r="H79" i="25" s="1"/>
  <c r="D909" i="25"/>
  <c r="D229" i="25"/>
  <c r="D230" i="25" s="1"/>
  <c r="AQ278" i="25"/>
  <c r="AP276" i="25"/>
  <c r="AO285" i="25"/>
  <c r="AP284" i="25"/>
  <c r="AL285" i="25"/>
  <c r="AL275" i="25"/>
  <c r="AJ278" i="25"/>
  <c r="AH282" i="25"/>
  <c r="AG283" i="25"/>
  <c r="AF281" i="25"/>
  <c r="AD278" i="25"/>
  <c r="AD275" i="25"/>
  <c r="AC280" i="25"/>
  <c r="AA276" i="25"/>
  <c r="Z285" i="25"/>
  <c r="Y277" i="25"/>
  <c r="X283" i="25"/>
  <c r="V273" i="25"/>
  <c r="U277" i="25"/>
  <c r="T280" i="25"/>
  <c r="S285" i="25"/>
  <c r="S284" i="25"/>
  <c r="Q280" i="25"/>
  <c r="Q274" i="25"/>
  <c r="O279" i="25"/>
  <c r="N275" i="25"/>
  <c r="M275" i="25"/>
  <c r="M274" i="25"/>
  <c r="J275" i="25"/>
  <c r="I283" i="25"/>
  <c r="D277" i="25"/>
  <c r="E279" i="25"/>
  <c r="F283" i="25"/>
  <c r="G275" i="25"/>
  <c r="G278" i="25"/>
  <c r="E281" i="25"/>
  <c r="I62" i="25"/>
  <c r="I67" i="25"/>
  <c r="I77" i="25" s="1"/>
  <c r="H61" i="25"/>
  <c r="H64" i="25" s="1"/>
  <c r="H74" i="25" s="1"/>
  <c r="H212" i="25" s="1"/>
  <c r="AR281" i="25"/>
  <c r="AP280" i="25"/>
  <c r="AP273" i="25"/>
  <c r="AN278" i="25"/>
  <c r="AO274" i="25"/>
  <c r="AL280" i="25"/>
  <c r="AK276" i="25"/>
  <c r="AI277" i="25"/>
  <c r="AG282" i="25"/>
  <c r="AF280" i="25"/>
  <c r="AF284" i="25"/>
  <c r="AD279" i="25"/>
  <c r="AC283" i="25"/>
  <c r="AA279" i="25"/>
  <c r="Z273" i="25"/>
  <c r="Y279" i="25"/>
  <c r="W279" i="25"/>
  <c r="W284" i="25"/>
  <c r="T279" i="25"/>
  <c r="U274" i="25"/>
  <c r="R279" i="25"/>
  <c r="R274" i="25"/>
  <c r="Q284" i="25"/>
  <c r="O285" i="25"/>
  <c r="N273" i="25"/>
  <c r="M282" i="25"/>
  <c r="K282" i="25"/>
  <c r="J280" i="25"/>
  <c r="J274" i="25"/>
  <c r="I275" i="25"/>
  <c r="E275" i="25"/>
  <c r="E274" i="25"/>
  <c r="D282" i="25"/>
  <c r="H285" i="25"/>
  <c r="H282" i="25"/>
  <c r="D913" i="25"/>
  <c r="D473" i="25"/>
  <c r="AQ282" i="25"/>
  <c r="AO281" i="25"/>
  <c r="AM281" i="25"/>
  <c r="AM274" i="25"/>
  <c r="AK275" i="25"/>
  <c r="AI283" i="25"/>
  <c r="AG273" i="25"/>
  <c r="AE273" i="25"/>
  <c r="AC279" i="25"/>
  <c r="AC275" i="25"/>
  <c r="AA275" i="25"/>
  <c r="Z276" i="25"/>
  <c r="X285" i="25"/>
  <c r="W276" i="25"/>
  <c r="V281" i="25"/>
  <c r="T281" i="25"/>
  <c r="S280" i="25"/>
  <c r="S274" i="25"/>
  <c r="P273" i="25"/>
  <c r="P282" i="25"/>
  <c r="N283" i="25"/>
  <c r="O284" i="25"/>
  <c r="L280" i="25"/>
  <c r="K273" i="25"/>
  <c r="J278" i="25"/>
  <c r="J284" i="25"/>
  <c r="D274" i="25"/>
  <c r="E282" i="25"/>
  <c r="G274" i="25"/>
  <c r="F274" i="25"/>
  <c r="H281" i="25"/>
  <c r="G75" i="25"/>
  <c r="G175" i="25" s="1"/>
  <c r="G303" i="25" s="1"/>
  <c r="G135" i="25"/>
  <c r="G144" i="25"/>
  <c r="G138" i="25"/>
  <c r="G136" i="25"/>
  <c r="G146" i="25"/>
  <c r="G145" i="25"/>
  <c r="G141" i="25"/>
  <c r="G143" i="25"/>
  <c r="G140" i="25"/>
  <c r="G134" i="25"/>
  <c r="G139" i="25"/>
  <c r="G147" i="25"/>
  <c r="G137" i="25"/>
  <c r="G142" i="25"/>
  <c r="AQ283" i="25"/>
  <c r="AQ273" i="25"/>
  <c r="AP279" i="25"/>
  <c r="AP274" i="25"/>
  <c r="AN273" i="25"/>
  <c r="AO284" i="25"/>
  <c r="AL279" i="25"/>
  <c r="AL276" i="25"/>
  <c r="AJ282" i="25"/>
  <c r="AJ285" i="25"/>
  <c r="AI282" i="25"/>
  <c r="AH275" i="25"/>
  <c r="AG281" i="25"/>
  <c r="AG284" i="25"/>
  <c r="AE283" i="25"/>
  <c r="AE274" i="25"/>
  <c r="AC282" i="25"/>
  <c r="AB273" i="25"/>
  <c r="AB274" i="25"/>
  <c r="AA274" i="25"/>
  <c r="Y282" i="25"/>
  <c r="Y283" i="25"/>
  <c r="X275" i="25"/>
  <c r="W277" i="25"/>
  <c r="V276" i="25"/>
  <c r="U285" i="25"/>
  <c r="T276" i="25"/>
  <c r="S277" i="25"/>
  <c r="R281" i="25"/>
  <c r="Q285" i="25"/>
  <c r="P283" i="25"/>
  <c r="P276" i="25"/>
  <c r="N278" i="25"/>
  <c r="M280" i="25"/>
  <c r="M277" i="25"/>
  <c r="L282" i="25"/>
  <c r="K285" i="25"/>
  <c r="J279" i="25"/>
  <c r="I273" i="25"/>
  <c r="D273" i="25"/>
  <c r="D280" i="25"/>
  <c r="D278" i="25"/>
  <c r="D279" i="25"/>
  <c r="I274" i="25"/>
  <c r="D276" i="25"/>
  <c r="F303" i="25"/>
  <c r="F435" i="25" s="1"/>
  <c r="F232" i="25"/>
  <c r="F271" i="25" s="1"/>
  <c r="F173" i="25" s="1"/>
  <c r="I68" i="25"/>
  <c r="I69" i="25" s="1"/>
  <c r="I78" i="25" s="1"/>
  <c r="I251" i="25" s="1"/>
  <c r="I51" i="25"/>
  <c r="E474" i="25" l="1"/>
  <c r="D367" i="25"/>
  <c r="D930" i="25" s="1"/>
  <c r="H147" i="25"/>
  <c r="H134" i="25"/>
  <c r="I61" i="25"/>
  <c r="I64" i="25" s="1"/>
  <c r="I74" i="25" s="1"/>
  <c r="I212" i="25" s="1"/>
  <c r="I907" i="25" s="1"/>
  <c r="I300" i="25" s="1"/>
  <c r="D366" i="25"/>
  <c r="D929" i="25" s="1"/>
  <c r="F436" i="25"/>
  <c r="F438" i="25" s="1"/>
  <c r="F471" i="25"/>
  <c r="F476" i="25"/>
  <c r="F472" i="25"/>
  <c r="E372" i="25"/>
  <c r="E935" i="25" s="1"/>
  <c r="H141" i="25"/>
  <c r="H146" i="25"/>
  <c r="H138" i="25"/>
  <c r="H136" i="25"/>
  <c r="AE286" i="25"/>
  <c r="AE287" i="25" s="1"/>
  <c r="H143" i="25"/>
  <c r="H140" i="25"/>
  <c r="H135" i="25"/>
  <c r="H139" i="25"/>
  <c r="E473" i="25"/>
  <c r="H144" i="25"/>
  <c r="G148" i="25"/>
  <c r="P286" i="25"/>
  <c r="P287" i="25" s="1"/>
  <c r="E922" i="25"/>
  <c r="E923" i="25" s="1"/>
  <c r="J286" i="25"/>
  <c r="J287" i="25" s="1"/>
  <c r="L286" i="25"/>
  <c r="L287" i="25" s="1"/>
  <c r="I65" i="25"/>
  <c r="J62" i="25"/>
  <c r="D924" i="25"/>
  <c r="D372" i="25"/>
  <c r="D935" i="25" s="1"/>
  <c r="D364" i="25"/>
  <c r="D927" i="25" s="1"/>
  <c r="D374" i="25"/>
  <c r="D937" i="25" s="1"/>
  <c r="D371" i="25"/>
  <c r="D934" i="25" s="1"/>
  <c r="D363" i="25"/>
  <c r="D373" i="25"/>
  <c r="D936" i="25" s="1"/>
  <c r="F922" i="25"/>
  <c r="F923" i="25"/>
  <c r="E359" i="25"/>
  <c r="E360" i="25"/>
  <c r="AO286" i="25"/>
  <c r="AO287" i="25" s="1"/>
  <c r="Y286" i="25"/>
  <c r="Y287" i="25" s="1"/>
  <c r="E926" i="25"/>
  <c r="G909" i="25"/>
  <c r="G229" i="25"/>
  <c r="G230" i="25" s="1"/>
  <c r="D451" i="25"/>
  <c r="D452" i="25" s="1"/>
  <c r="Z286" i="25"/>
  <c r="Z287" i="25" s="1"/>
  <c r="AP286" i="25"/>
  <c r="AP287" i="25" s="1"/>
  <c r="K58" i="25"/>
  <c r="K60" i="25" s="1"/>
  <c r="K48" i="25"/>
  <c r="AH286" i="25"/>
  <c r="AH287" i="25" s="1"/>
  <c r="AL286" i="25"/>
  <c r="AL287" i="25" s="1"/>
  <c r="E471" i="25"/>
  <c r="G916" i="25"/>
  <c r="F444" i="25"/>
  <c r="F448" i="25"/>
  <c r="F443" i="25"/>
  <c r="F442" i="25"/>
  <c r="F449" i="25"/>
  <c r="F507" i="25" s="1"/>
  <c r="F450" i="25"/>
  <c r="F439" i="25"/>
  <c r="J63" i="25"/>
  <c r="I66" i="25"/>
  <c r="I76" i="25" s="1"/>
  <c r="I194" i="25" s="1"/>
  <c r="I296" i="25" s="1"/>
  <c r="I890" i="25" s="1"/>
  <c r="S286" i="25"/>
  <c r="S287" i="25" s="1"/>
  <c r="E286" i="25"/>
  <c r="E287" i="25"/>
  <c r="O286" i="25"/>
  <c r="O287" i="25" s="1"/>
  <c r="J67" i="25"/>
  <c r="J77" i="25" s="1"/>
  <c r="F475" i="25"/>
  <c r="F286" i="25"/>
  <c r="F287" i="25" s="1"/>
  <c r="F474" i="25"/>
  <c r="G915" i="25"/>
  <c r="F340" i="25"/>
  <c r="F350" i="25" s="1"/>
  <c r="F342" i="25"/>
  <c r="F321" i="25"/>
  <c r="F343" i="25"/>
  <c r="F339" i="25"/>
  <c r="F349" i="25"/>
  <c r="F338" i="25"/>
  <c r="F348" i="25" s="1"/>
  <c r="F341" i="25"/>
  <c r="K286" i="25"/>
  <c r="K287" i="25" s="1"/>
  <c r="N286" i="25"/>
  <c r="N287" i="25" s="1"/>
  <c r="D336" i="25"/>
  <c r="D337" i="25" s="1"/>
  <c r="D365" i="25"/>
  <c r="D928" i="25" s="1"/>
  <c r="H145" i="25"/>
  <c r="AA286" i="25"/>
  <c r="AA287" i="25" s="1"/>
  <c r="AM286" i="25"/>
  <c r="AM287" i="25" s="1"/>
  <c r="G286" i="25"/>
  <c r="G287" i="25" s="1"/>
  <c r="G913" i="25"/>
  <c r="AB286" i="25"/>
  <c r="AB287" i="25" s="1"/>
  <c r="I225" i="25"/>
  <c r="I918" i="25" s="1"/>
  <c r="I220" i="25"/>
  <c r="I216" i="25"/>
  <c r="I222" i="25"/>
  <c r="I217" i="25"/>
  <c r="I910" i="25" s="1"/>
  <c r="I218" i="25"/>
  <c r="D509" i="25"/>
  <c r="D510" i="25"/>
  <c r="AN286" i="25"/>
  <c r="AN287" i="25" s="1"/>
  <c r="I286" i="25"/>
  <c r="I287" i="25" s="1"/>
  <c r="D922" i="25"/>
  <c r="D923" i="25" s="1"/>
  <c r="AJ286" i="25"/>
  <c r="AJ287" i="25" s="1"/>
  <c r="L49" i="25"/>
  <c r="K50" i="25"/>
  <c r="K52" i="25" s="1"/>
  <c r="K53" i="25" s="1"/>
  <c r="K54" i="25" s="1"/>
  <c r="AK286" i="25"/>
  <c r="AK287" i="25"/>
  <c r="M286" i="25"/>
  <c r="M287" i="25" s="1"/>
  <c r="I298" i="25"/>
  <c r="I1043" i="25"/>
  <c r="J68" i="25"/>
  <c r="J69" i="25" s="1"/>
  <c r="J78" i="25" s="1"/>
  <c r="J251" i="25" s="1"/>
  <c r="J51" i="25"/>
  <c r="H303" i="25"/>
  <c r="H232" i="25"/>
  <c r="H271" i="25" s="1"/>
  <c r="H173" i="25" s="1"/>
  <c r="E443" i="25"/>
  <c r="E446" i="25"/>
  <c r="E504" i="25" s="1"/>
  <c r="E450" i="25"/>
  <c r="E440" i="25"/>
  <c r="E447" i="25"/>
  <c r="E505" i="25" s="1"/>
  <c r="E442" i="25"/>
  <c r="E441" i="25"/>
  <c r="E449" i="25"/>
  <c r="E507" i="25" s="1"/>
  <c r="E444" i="25"/>
  <c r="E445" i="25"/>
  <c r="E439" i="25"/>
  <c r="E438" i="25"/>
  <c r="E448" i="25"/>
  <c r="D369" i="25"/>
  <c r="D932" i="25" s="1"/>
  <c r="Q286" i="25"/>
  <c r="Q287" i="25" s="1"/>
  <c r="E373" i="25"/>
  <c r="E936" i="25" s="1"/>
  <c r="E924" i="25"/>
  <c r="E1060" i="25" s="1"/>
  <c r="E889" i="25" s="1"/>
  <c r="H222" i="25"/>
  <c r="H216" i="25"/>
  <c r="H221" i="25"/>
  <c r="H227" i="25"/>
  <c r="H920" i="25" s="1"/>
  <c r="H219" i="25"/>
  <c r="H218" i="25"/>
  <c r="H220" i="25"/>
  <c r="H226" i="25"/>
  <c r="H919" i="25" s="1"/>
  <c r="H228" i="25"/>
  <c r="H921" i="25" s="1"/>
  <c r="H223" i="25"/>
  <c r="H217" i="25"/>
  <c r="H910" i="25" s="1"/>
  <c r="H225" i="25"/>
  <c r="H918" i="25" s="1"/>
  <c r="H224" i="25"/>
  <c r="H917" i="25" s="1"/>
  <c r="H907" i="25"/>
  <c r="H300" i="25" s="1"/>
  <c r="T286" i="25"/>
  <c r="T287" i="25" s="1"/>
  <c r="D368" i="25"/>
  <c r="D931" i="25" s="1"/>
  <c r="AF286" i="25"/>
  <c r="AF287" i="25" s="1"/>
  <c r="H137" i="25"/>
  <c r="R286" i="25"/>
  <c r="R287" i="25" s="1"/>
  <c r="AC286" i="25"/>
  <c r="AC287" i="25" s="1"/>
  <c r="E476" i="25"/>
  <c r="E472" i="25"/>
  <c r="H286" i="25"/>
  <c r="H287" i="25" s="1"/>
  <c r="E364" i="25"/>
  <c r="E927" i="25" s="1"/>
  <c r="E327" i="25"/>
  <c r="E367" i="25" s="1"/>
  <c r="E930" i="25" s="1"/>
  <c r="E326" i="25"/>
  <c r="E366" i="25" s="1"/>
  <c r="E929" i="25" s="1"/>
  <c r="E330" i="25"/>
  <c r="E370" i="25" s="1"/>
  <c r="E933" i="25" s="1"/>
  <c r="E328" i="25"/>
  <c r="E368" i="25" s="1"/>
  <c r="E931" i="25" s="1"/>
  <c r="E302" i="25"/>
  <c r="E329" i="25"/>
  <c r="E369" i="25" s="1"/>
  <c r="E932" i="25" s="1"/>
  <c r="E325" i="25"/>
  <c r="G914" i="25"/>
  <c r="G912" i="25"/>
  <c r="AG286" i="25"/>
  <c r="AG287" i="25" s="1"/>
  <c r="X286" i="25"/>
  <c r="X287" i="25" s="1"/>
  <c r="U286" i="25"/>
  <c r="U287" i="25" s="1"/>
  <c r="D286" i="25"/>
  <c r="D287" i="25" s="1"/>
  <c r="AQ286" i="25"/>
  <c r="AQ287" i="25" s="1"/>
  <c r="L47" i="25"/>
  <c r="M43" i="25"/>
  <c r="AI286" i="25"/>
  <c r="AI287" i="25" s="1"/>
  <c r="D375" i="25"/>
  <c r="D938" i="25" s="1"/>
  <c r="V286" i="25"/>
  <c r="V287" i="25" s="1"/>
  <c r="AD286" i="25"/>
  <c r="AD287" i="25" s="1"/>
  <c r="E475" i="25"/>
  <c r="AR286" i="25"/>
  <c r="AR287" i="25" s="1"/>
  <c r="G435" i="25"/>
  <c r="G436" i="25" s="1"/>
  <c r="G341" i="25"/>
  <c r="G342" i="25"/>
  <c r="G321" i="25"/>
  <c r="G361" i="25" s="1"/>
  <c r="G338" i="25"/>
  <c r="G348" i="25" s="1"/>
  <c r="G340" i="25"/>
  <c r="G350" i="25" s="1"/>
  <c r="G343" i="25"/>
  <c r="G339" i="25"/>
  <c r="G349" i="25" s="1"/>
  <c r="I70" i="25"/>
  <c r="I71" i="25" s="1"/>
  <c r="I79" i="25" s="1"/>
  <c r="F473" i="25"/>
  <c r="D370" i="25"/>
  <c r="D933" i="25" s="1"/>
  <c r="H142" i="25"/>
  <c r="E375" i="25"/>
  <c r="E938" i="25" s="1"/>
  <c r="G911" i="25"/>
  <c r="G232" i="25"/>
  <c r="G271" i="25" s="1"/>
  <c r="G173" i="25" s="1"/>
  <c r="W286" i="25"/>
  <c r="W287" i="25" s="1"/>
  <c r="I223" i="25" l="1"/>
  <c r="I219" i="25"/>
  <c r="I224" i="25"/>
  <c r="I917" i="25" s="1"/>
  <c r="F445" i="25"/>
  <c r="I227" i="25"/>
  <c r="I920" i="25" s="1"/>
  <c r="F440" i="25"/>
  <c r="I228" i="25"/>
  <c r="I921" i="25" s="1"/>
  <c r="F441" i="25"/>
  <c r="F451" i="25" s="1"/>
  <c r="F452" i="25" s="1"/>
  <c r="I226" i="25"/>
  <c r="I919" i="25" s="1"/>
  <c r="I221" i="25"/>
  <c r="I914" i="25" s="1"/>
  <c r="F446" i="25"/>
  <c r="F504" i="25" s="1"/>
  <c r="F509" i="25" s="1"/>
  <c r="G471" i="25"/>
  <c r="J61" i="25"/>
  <c r="J64" i="25" s="1"/>
  <c r="J74" i="25" s="1"/>
  <c r="J212" i="25" s="1"/>
  <c r="J227" i="25" s="1"/>
  <c r="J920" i="25" s="1"/>
  <c r="F447" i="25"/>
  <c r="F505" i="25" s="1"/>
  <c r="G474" i="25"/>
  <c r="F361" i="25"/>
  <c r="F924" i="25" s="1"/>
  <c r="F1060" i="25" s="1"/>
  <c r="F889" i="25" s="1"/>
  <c r="G473" i="25"/>
  <c r="H148" i="25"/>
  <c r="J226" i="25"/>
  <c r="J919" i="25" s="1"/>
  <c r="J907" i="25"/>
  <c r="J300" i="25" s="1"/>
  <c r="J225" i="25"/>
  <c r="J918" i="25" s="1"/>
  <c r="J228" i="25"/>
  <c r="J921" i="25" s="1"/>
  <c r="J217" i="25"/>
  <c r="J910" i="25" s="1"/>
  <c r="J221" i="25"/>
  <c r="J223" i="25"/>
  <c r="J218" i="25"/>
  <c r="J216" i="25"/>
  <c r="J224" i="25"/>
  <c r="J917" i="25" s="1"/>
  <c r="J222" i="25"/>
  <c r="J219" i="25"/>
  <c r="G374" i="25"/>
  <c r="G937" i="25" s="1"/>
  <c r="G924" i="25"/>
  <c r="G1060" i="25" s="1"/>
  <c r="G889" i="25" s="1"/>
  <c r="G373" i="25"/>
  <c r="G936" i="25" s="1"/>
  <c r="N43" i="25"/>
  <c r="M47" i="25"/>
  <c r="G364" i="25"/>
  <c r="G927" i="25" s="1"/>
  <c r="F359" i="25"/>
  <c r="F360" i="25"/>
  <c r="G363" i="25"/>
  <c r="H916" i="25"/>
  <c r="D926" i="25"/>
  <c r="D376" i="25"/>
  <c r="D377" i="25"/>
  <c r="G375" i="25"/>
  <c r="G938" i="25" s="1"/>
  <c r="H913" i="25"/>
  <c r="E510" i="25"/>
  <c r="E509" i="25"/>
  <c r="F326" i="25"/>
  <c r="F327" i="25"/>
  <c r="F330" i="25"/>
  <c r="F325" i="25"/>
  <c r="F329" i="25"/>
  <c r="F369" i="25" s="1"/>
  <c r="F932" i="25" s="1"/>
  <c r="F293" i="25"/>
  <c r="F291" i="25" s="1"/>
  <c r="F290" i="25" s="1"/>
  <c r="F328" i="25"/>
  <c r="F302" i="25"/>
  <c r="J70" i="25"/>
  <c r="J71" i="25" s="1"/>
  <c r="J79" i="25" s="1"/>
  <c r="H911" i="25"/>
  <c r="I915" i="25"/>
  <c r="G326" i="25"/>
  <c r="G366" i="25" s="1"/>
  <c r="G929" i="25" s="1"/>
  <c r="G325" i="25"/>
  <c r="G330" i="25"/>
  <c r="G370" i="25" s="1"/>
  <c r="G933" i="25" s="1"/>
  <c r="G329" i="25"/>
  <c r="G369" i="25" s="1"/>
  <c r="G932" i="25" s="1"/>
  <c r="G327" i="25"/>
  <c r="G367" i="25" s="1"/>
  <c r="G930" i="25" s="1"/>
  <c r="G302" i="25"/>
  <c r="G328" i="25"/>
  <c r="G368" i="25" s="1"/>
  <c r="G931" i="25" s="1"/>
  <c r="G371" i="25"/>
  <c r="G934" i="25" s="1"/>
  <c r="G372" i="25"/>
  <c r="G935" i="25" s="1"/>
  <c r="G476" i="25"/>
  <c r="H912" i="25"/>
  <c r="E451" i="25"/>
  <c r="E452" i="25" s="1"/>
  <c r="K51" i="25"/>
  <c r="K68" i="25"/>
  <c r="K69" i="25" s="1"/>
  <c r="K78" i="25" s="1"/>
  <c r="K251" i="25" s="1"/>
  <c r="K67" i="25"/>
  <c r="K77" i="25" s="1"/>
  <c r="I909" i="25"/>
  <c r="I75" i="25"/>
  <c r="I175" i="25" s="1"/>
  <c r="I146" i="25"/>
  <c r="I143" i="25"/>
  <c r="I138" i="25"/>
  <c r="I139" i="25"/>
  <c r="I145" i="25"/>
  <c r="I141" i="25"/>
  <c r="I147" i="25"/>
  <c r="I135" i="25"/>
  <c r="I140" i="25"/>
  <c r="I144" i="25"/>
  <c r="I134" i="25"/>
  <c r="I142" i="25"/>
  <c r="I137" i="25"/>
  <c r="I136" i="25"/>
  <c r="E293" i="25"/>
  <c r="E291" i="25" s="1"/>
  <c r="E290" i="25" s="1"/>
  <c r="H229" i="25"/>
  <c r="H230" i="25" s="1"/>
  <c r="H909" i="25"/>
  <c r="H339" i="25"/>
  <c r="H349" i="25" s="1"/>
  <c r="H340" i="25"/>
  <c r="H350" i="25" s="1"/>
  <c r="H343" i="25"/>
  <c r="H341" i="25"/>
  <c r="H342" i="25"/>
  <c r="H321" i="25"/>
  <c r="H361" i="25"/>
  <c r="H924" i="25" s="1"/>
  <c r="H1060" i="25" s="1"/>
  <c r="H889" i="25" s="1"/>
  <c r="H338" i="25"/>
  <c r="H348" i="25" s="1"/>
  <c r="H375" i="25"/>
  <c r="H938" i="25" s="1"/>
  <c r="H374" i="25"/>
  <c r="H937" i="25" s="1"/>
  <c r="K62" i="25"/>
  <c r="J65" i="25"/>
  <c r="H915" i="25"/>
  <c r="G359" i="25"/>
  <c r="G360" i="25"/>
  <c r="J298" i="25"/>
  <c r="J1043" i="25"/>
  <c r="I916" i="25"/>
  <c r="L48" i="25"/>
  <c r="L58" i="25"/>
  <c r="L60" i="25" s="1"/>
  <c r="J66" i="25"/>
  <c r="J76" i="25" s="1"/>
  <c r="J194" i="25" s="1"/>
  <c r="J296" i="25" s="1"/>
  <c r="J890" i="25" s="1"/>
  <c r="K63" i="25"/>
  <c r="E336" i="25"/>
  <c r="E337" i="25" s="1"/>
  <c r="E365" i="25"/>
  <c r="I912" i="25"/>
  <c r="G442" i="25"/>
  <c r="G450" i="25"/>
  <c r="G447" i="25"/>
  <c r="G505" i="25" s="1"/>
  <c r="G507" i="25"/>
  <c r="G444" i="25"/>
  <c r="G439" i="25"/>
  <c r="G438" i="25"/>
  <c r="G448" i="25"/>
  <c r="G440" i="25"/>
  <c r="G449" i="25"/>
  <c r="G443" i="25"/>
  <c r="G445" i="25"/>
  <c r="G446" i="25"/>
  <c r="G504" i="25" s="1"/>
  <c r="G441" i="25"/>
  <c r="G922" i="25"/>
  <c r="G923" i="25" s="1"/>
  <c r="M49" i="25"/>
  <c r="L50" i="25"/>
  <c r="I911" i="25"/>
  <c r="I913" i="25"/>
  <c r="G472" i="25"/>
  <c r="H914" i="25"/>
  <c r="H435" i="25"/>
  <c r="H436" i="25" s="1"/>
  <c r="G475" i="25"/>
  <c r="D1060" i="25"/>
  <c r="D1067" i="25" s="1"/>
  <c r="F510" i="25" l="1"/>
  <c r="I229" i="25"/>
  <c r="I230" i="25" s="1"/>
  <c r="F375" i="25"/>
  <c r="F938" i="25" s="1"/>
  <c r="F363" i="25"/>
  <c r="F371" i="25"/>
  <c r="F934" i="25" s="1"/>
  <c r="F1070" i="25" s="1"/>
  <c r="F370" i="25"/>
  <c r="F933" i="25" s="1"/>
  <c r="F1069" i="25" s="1"/>
  <c r="F367" i="25"/>
  <c r="F930" i="25" s="1"/>
  <c r="F372" i="25"/>
  <c r="F935" i="25" s="1"/>
  <c r="F1071" i="25" s="1"/>
  <c r="K61" i="25"/>
  <c r="K64" i="25" s="1"/>
  <c r="K74" i="25" s="1"/>
  <c r="K212" i="25" s="1"/>
  <c r="K216" i="25" s="1"/>
  <c r="F366" i="25"/>
  <c r="F929" i="25" s="1"/>
  <c r="J220" i="25"/>
  <c r="J229" i="25" s="1"/>
  <c r="J230" i="25" s="1"/>
  <c r="H363" i="25"/>
  <c r="H926" i="25" s="1"/>
  <c r="E1066" i="25"/>
  <c r="G1073" i="25"/>
  <c r="D1074" i="25"/>
  <c r="E1074" i="25"/>
  <c r="G1067" i="25"/>
  <c r="F373" i="25"/>
  <c r="F936" i="25" s="1"/>
  <c r="F1072" i="25" s="1"/>
  <c r="F1068" i="25"/>
  <c r="G1068" i="25"/>
  <c r="F1066" i="25"/>
  <c r="E1063" i="25"/>
  <c r="D1063" i="25"/>
  <c r="G1065" i="25"/>
  <c r="D1070" i="25"/>
  <c r="G1071" i="25"/>
  <c r="F364" i="25"/>
  <c r="F927" i="25" s="1"/>
  <c r="F1063" i="25" s="1"/>
  <c r="D1073" i="25"/>
  <c r="H373" i="25"/>
  <c r="H936" i="25" s="1"/>
  <c r="H1072" i="25" s="1"/>
  <c r="G1070" i="25"/>
  <c r="D1064" i="25"/>
  <c r="H1073" i="25"/>
  <c r="H1074" i="25"/>
  <c r="F1074" i="25"/>
  <c r="G1069" i="25"/>
  <c r="E1072" i="25"/>
  <c r="F1065" i="25"/>
  <c r="D1071" i="25"/>
  <c r="K70" i="25"/>
  <c r="K71" i="25" s="1"/>
  <c r="K79" i="25" s="1"/>
  <c r="F368" i="25"/>
  <c r="F931" i="25" s="1"/>
  <c r="G1072" i="25"/>
  <c r="F374" i="25"/>
  <c r="F937" i="25" s="1"/>
  <c r="F1073" i="25" s="1"/>
  <c r="H359" i="25"/>
  <c r="H360" i="25"/>
  <c r="H445" i="25"/>
  <c r="H449" i="25"/>
  <c r="H507" i="25" s="1"/>
  <c r="H442" i="25"/>
  <c r="H448" i="25"/>
  <c r="H443" i="25"/>
  <c r="H450" i="25"/>
  <c r="H438" i="25"/>
  <c r="H446" i="25"/>
  <c r="H504" i="25" s="1"/>
  <c r="H441" i="25"/>
  <c r="H439" i="25"/>
  <c r="H444" i="25"/>
  <c r="H440" i="25"/>
  <c r="H447" i="25"/>
  <c r="H505" i="25" s="1"/>
  <c r="G451" i="25"/>
  <c r="G452" i="25" s="1"/>
  <c r="O43" i="25"/>
  <c r="N47" i="25"/>
  <c r="H474" i="25"/>
  <c r="H475" i="25"/>
  <c r="G336" i="25"/>
  <c r="G337" i="25" s="1"/>
  <c r="G365" i="25"/>
  <c r="G928" i="25" s="1"/>
  <c r="G1064" i="25" s="1"/>
  <c r="L67" i="25"/>
  <c r="L77" i="25" s="1"/>
  <c r="J139" i="25"/>
  <c r="J140" i="25"/>
  <c r="J134" i="25"/>
  <c r="J146" i="25"/>
  <c r="J145" i="25"/>
  <c r="J147" i="25"/>
  <c r="J144" i="25"/>
  <c r="J136" i="25"/>
  <c r="J142" i="25"/>
  <c r="J75" i="25"/>
  <c r="J175" i="25" s="1"/>
  <c r="J137" i="25"/>
  <c r="J138" i="25"/>
  <c r="J143" i="25"/>
  <c r="J135" i="25"/>
  <c r="J141" i="25"/>
  <c r="G510" i="25"/>
  <c r="G509" i="25"/>
  <c r="H371" i="25"/>
  <c r="H934" i="25" s="1"/>
  <c r="H1070" i="25" s="1"/>
  <c r="H326" i="25"/>
  <c r="H366" i="25" s="1"/>
  <c r="H929" i="25" s="1"/>
  <c r="H1065" i="25" s="1"/>
  <c r="H328" i="25"/>
  <c r="H368" i="25" s="1"/>
  <c r="H931" i="25" s="1"/>
  <c r="H1067" i="25" s="1"/>
  <c r="H325" i="25"/>
  <c r="H329" i="25"/>
  <c r="H369" i="25" s="1"/>
  <c r="H932" i="25" s="1"/>
  <c r="H1068" i="25" s="1"/>
  <c r="H327" i="25"/>
  <c r="H367" i="25" s="1"/>
  <c r="H930" i="25" s="1"/>
  <c r="H1066" i="25" s="1"/>
  <c r="H330" i="25"/>
  <c r="H370" i="25" s="1"/>
  <c r="H933" i="25" s="1"/>
  <c r="H1069" i="25" s="1"/>
  <c r="H302" i="25"/>
  <c r="H293" i="25"/>
  <c r="H291" i="25" s="1"/>
  <c r="H290" i="25" s="1"/>
  <c r="H471" i="25"/>
  <c r="J912" i="25"/>
  <c r="D1072" i="25"/>
  <c r="E1068" i="25"/>
  <c r="I232" i="25"/>
  <c r="I271" i="25" s="1"/>
  <c r="I173" i="25" s="1"/>
  <c r="I303" i="25"/>
  <c r="I435" i="25" s="1"/>
  <c r="G293" i="25"/>
  <c r="G291" i="25" s="1"/>
  <c r="G290" i="25" s="1"/>
  <c r="J915" i="25"/>
  <c r="F926" i="25"/>
  <c r="J916" i="25"/>
  <c r="K66" i="25"/>
  <c r="K76" i="25" s="1"/>
  <c r="K194" i="25" s="1"/>
  <c r="K296" i="25" s="1"/>
  <c r="K890" i="25" s="1"/>
  <c r="L63" i="25"/>
  <c r="D940" i="25"/>
  <c r="D939" i="25"/>
  <c r="D1062" i="25"/>
  <c r="H364" i="25"/>
  <c r="H927" i="25" s="1"/>
  <c r="H1063" i="25" s="1"/>
  <c r="I148" i="25"/>
  <c r="I922" i="25"/>
  <c r="I923" i="25" s="1"/>
  <c r="H473" i="25"/>
  <c r="G1066" i="25"/>
  <c r="M50" i="25"/>
  <c r="M52" i="25" s="1"/>
  <c r="M53" i="25" s="1"/>
  <c r="M54" i="25" s="1"/>
  <c r="N49" i="25"/>
  <c r="F336" i="25"/>
  <c r="F337" i="25" s="1"/>
  <c r="F365" i="25"/>
  <c r="F928" i="25" s="1"/>
  <c r="F1064" i="25" s="1"/>
  <c r="H476" i="25"/>
  <c r="K65" i="25"/>
  <c r="L62" i="25"/>
  <c r="G926" i="25"/>
  <c r="D889" i="25"/>
  <c r="D293" i="25"/>
  <c r="D291" i="25" s="1"/>
  <c r="D290" i="25" s="1"/>
  <c r="D1066" i="25"/>
  <c r="E1071" i="25"/>
  <c r="E1065" i="25"/>
  <c r="D1069" i="25"/>
  <c r="E1069" i="25"/>
  <c r="E1070" i="25"/>
  <c r="D1065" i="25"/>
  <c r="E1073" i="25"/>
  <c r="E1062" i="25"/>
  <c r="H365" i="25"/>
  <c r="H928" i="25" s="1"/>
  <c r="H1064" i="25" s="1"/>
  <c r="J909" i="25"/>
  <c r="E1067" i="25"/>
  <c r="L51" i="25"/>
  <c r="L68" i="25"/>
  <c r="L69" i="25" s="1"/>
  <c r="L78" i="25" s="1"/>
  <c r="L251" i="25" s="1"/>
  <c r="K227" i="25"/>
  <c r="K920" i="25" s="1"/>
  <c r="K218" i="25"/>
  <c r="K226" i="25"/>
  <c r="K919" i="25" s="1"/>
  <c r="K221" i="25"/>
  <c r="K907" i="25"/>
  <c r="K300" i="25" s="1"/>
  <c r="M58" i="25"/>
  <c r="M60" i="25" s="1"/>
  <c r="M48" i="25"/>
  <c r="J914" i="25"/>
  <c r="H472" i="25"/>
  <c r="H922" i="25"/>
  <c r="H923" i="25" s="1"/>
  <c r="L52" i="25"/>
  <c r="L53" i="25" s="1"/>
  <c r="L54" i="25" s="1"/>
  <c r="E928" i="25"/>
  <c r="E377" i="25"/>
  <c r="E376" i="25"/>
  <c r="H372" i="25"/>
  <c r="H935" i="25" s="1"/>
  <c r="H1071" i="25" s="1"/>
  <c r="K298" i="25"/>
  <c r="K1043" i="25"/>
  <c r="F1067" i="25"/>
  <c r="G1074" i="25"/>
  <c r="G1063" i="25"/>
  <c r="J911" i="25"/>
  <c r="D1068" i="25"/>
  <c r="K219" i="25" l="1"/>
  <c r="K224" i="25"/>
  <c r="K917" i="25" s="1"/>
  <c r="K225" i="25"/>
  <c r="K918" i="25" s="1"/>
  <c r="K222" i="25"/>
  <c r="K915" i="25" s="1"/>
  <c r="K228" i="25"/>
  <c r="K921" i="25" s="1"/>
  <c r="K223" i="25"/>
  <c r="K220" i="25"/>
  <c r="K217" i="25"/>
  <c r="K910" i="25" s="1"/>
  <c r="J913" i="25"/>
  <c r="J922" i="25" s="1"/>
  <c r="J923" i="25" s="1"/>
  <c r="F376" i="25"/>
  <c r="F377" i="25"/>
  <c r="H510" i="25"/>
  <c r="H509" i="25"/>
  <c r="I436" i="25"/>
  <c r="I475" i="25"/>
  <c r="I471" i="25"/>
  <c r="I474" i="25"/>
  <c r="I472" i="25"/>
  <c r="I476" i="25"/>
  <c r="I473" i="25"/>
  <c r="H940" i="25"/>
  <c r="H939" i="25"/>
  <c r="F939" i="25"/>
  <c r="F940" i="25"/>
  <c r="F1062" i="25"/>
  <c r="H451" i="25"/>
  <c r="H452" i="25" s="1"/>
  <c r="K912" i="25"/>
  <c r="G376" i="25"/>
  <c r="M62" i="25"/>
  <c r="M65" i="25" s="1"/>
  <c r="L65" i="25"/>
  <c r="J148" i="25"/>
  <c r="H1062" i="25"/>
  <c r="K913" i="25"/>
  <c r="K916" i="25"/>
  <c r="K140" i="25"/>
  <c r="K145" i="25"/>
  <c r="K142" i="25"/>
  <c r="K146" i="25"/>
  <c r="K137" i="25"/>
  <c r="K144" i="25"/>
  <c r="K136" i="25"/>
  <c r="K75" i="25"/>
  <c r="K175" i="25" s="1"/>
  <c r="K134" i="25"/>
  <c r="K147" i="25"/>
  <c r="K138" i="25"/>
  <c r="K135" i="25"/>
  <c r="K141" i="25"/>
  <c r="K143" i="25"/>
  <c r="K139" i="25"/>
  <c r="P43" i="25"/>
  <c r="O47" i="25"/>
  <c r="L70" i="25"/>
  <c r="L71" i="25" s="1"/>
  <c r="L79" i="25" s="1"/>
  <c r="K914" i="25"/>
  <c r="L66" i="25"/>
  <c r="L76" i="25" s="1"/>
  <c r="L194" i="25" s="1"/>
  <c r="L296" i="25" s="1"/>
  <c r="L890" i="25" s="1"/>
  <c r="M63" i="25"/>
  <c r="L61" i="25"/>
  <c r="L64" i="25" s="1"/>
  <c r="L74" i="25" s="1"/>
  <c r="L212" i="25" s="1"/>
  <c r="M67" i="25"/>
  <c r="M77" i="25" s="1"/>
  <c r="L298" i="25"/>
  <c r="L1043" i="25"/>
  <c r="K909" i="25"/>
  <c r="O49" i="25"/>
  <c r="N50" i="25"/>
  <c r="I340" i="25"/>
  <c r="I350" i="25" s="1"/>
  <c r="I338" i="25"/>
  <c r="I348" i="25" s="1"/>
  <c r="I342" i="25"/>
  <c r="I343" i="25"/>
  <c r="I339" i="25"/>
  <c r="I349" i="25" s="1"/>
  <c r="I341" i="25"/>
  <c r="I321" i="25"/>
  <c r="I361" i="25" s="1"/>
  <c r="I375" i="25" s="1"/>
  <c r="I938" i="25" s="1"/>
  <c r="I1074" i="25" s="1"/>
  <c r="H336" i="25"/>
  <c r="H337" i="25" s="1"/>
  <c r="J232" i="25"/>
  <c r="J271" i="25" s="1"/>
  <c r="J173" i="25" s="1"/>
  <c r="J303" i="25"/>
  <c r="N58" i="25"/>
  <c r="N60" i="25" s="1"/>
  <c r="N52" i="25"/>
  <c r="N53" i="25" s="1"/>
  <c r="N54" i="25" s="1"/>
  <c r="N48" i="25"/>
  <c r="H376" i="25"/>
  <c r="M68" i="25"/>
  <c r="M69" i="25" s="1"/>
  <c r="M78" i="25" s="1"/>
  <c r="M251" i="25" s="1"/>
  <c r="M51" i="25"/>
  <c r="G377" i="25"/>
  <c r="G940" i="25"/>
  <c r="G939" i="25"/>
  <c r="G1062" i="25"/>
  <c r="D1076" i="25"/>
  <c r="D1075" i="25"/>
  <c r="E1064" i="25"/>
  <c r="E1076" i="25" s="1"/>
  <c r="E940" i="25"/>
  <c r="E939" i="25"/>
  <c r="H377" i="25"/>
  <c r="K911" i="25"/>
  <c r="K229" i="25" l="1"/>
  <c r="K230" i="25" s="1"/>
  <c r="P49" i="25"/>
  <c r="O50" i="25"/>
  <c r="M298" i="25"/>
  <c r="M1043" i="25"/>
  <c r="K922" i="25"/>
  <c r="K923" i="25" s="1"/>
  <c r="I329" i="25"/>
  <c r="I369" i="25" s="1"/>
  <c r="I932" i="25" s="1"/>
  <c r="I1068" i="25" s="1"/>
  <c r="I330" i="25"/>
  <c r="I370" i="25" s="1"/>
  <c r="I933" i="25" s="1"/>
  <c r="I1069" i="25" s="1"/>
  <c r="I302" i="25"/>
  <c r="I327" i="25"/>
  <c r="I367" i="25" s="1"/>
  <c r="I930" i="25" s="1"/>
  <c r="I1066" i="25" s="1"/>
  <c r="I328" i="25"/>
  <c r="I368" i="25" s="1"/>
  <c r="I931" i="25" s="1"/>
  <c r="I1067" i="25" s="1"/>
  <c r="I326" i="25"/>
  <c r="I366" i="25" s="1"/>
  <c r="I929" i="25" s="1"/>
  <c r="I1065" i="25" s="1"/>
  <c r="I325" i="25"/>
  <c r="I365" i="25" s="1"/>
  <c r="I928" i="25" s="1"/>
  <c r="I1064" i="25" s="1"/>
  <c r="I364" i="25"/>
  <c r="I927" i="25" s="1"/>
  <c r="I1063" i="25" s="1"/>
  <c r="N62" i="25"/>
  <c r="N67" i="25"/>
  <c r="N77" i="25" s="1"/>
  <c r="I372" i="25"/>
  <c r="I935" i="25" s="1"/>
  <c r="I1071" i="25" s="1"/>
  <c r="M61" i="25"/>
  <c r="M64" i="25" s="1"/>
  <c r="M74" i="25" s="1"/>
  <c r="M212" i="25" s="1"/>
  <c r="G1076" i="25"/>
  <c r="G1075" i="25"/>
  <c r="L225" i="25"/>
  <c r="L918" i="25" s="1"/>
  <c r="L227" i="25"/>
  <c r="L920" i="25" s="1"/>
  <c r="L218" i="25"/>
  <c r="L220" i="25"/>
  <c r="L217" i="25"/>
  <c r="L910" i="25" s="1"/>
  <c r="L221" i="25"/>
  <c r="L226" i="25"/>
  <c r="L919" i="25" s="1"/>
  <c r="L228" i="25"/>
  <c r="L921" i="25" s="1"/>
  <c r="L907" i="25"/>
  <c r="L300" i="25" s="1"/>
  <c r="L216" i="25"/>
  <c r="L224" i="25"/>
  <c r="L917" i="25" s="1"/>
  <c r="L219" i="25"/>
  <c r="L223" i="25"/>
  <c r="L222" i="25"/>
  <c r="E1075" i="25"/>
  <c r="L140" i="25"/>
  <c r="L136" i="25"/>
  <c r="L137" i="25"/>
  <c r="L143" i="25"/>
  <c r="L135" i="25"/>
  <c r="L144" i="25"/>
  <c r="L134" i="25"/>
  <c r="L75" i="25"/>
  <c r="L175" i="25" s="1"/>
  <c r="L138" i="25"/>
  <c r="L146" i="25"/>
  <c r="L139" i="25"/>
  <c r="L142" i="25"/>
  <c r="L145" i="25"/>
  <c r="L141" i="25"/>
  <c r="L147" i="25"/>
  <c r="P47" i="25"/>
  <c r="Q43" i="25"/>
  <c r="I360" i="25"/>
  <c r="I359" i="25"/>
  <c r="M66" i="25"/>
  <c r="M76" i="25" s="1"/>
  <c r="M194" i="25" s="1"/>
  <c r="M296" i="25" s="1"/>
  <c r="M890" i="25" s="1"/>
  <c r="N63" i="25"/>
  <c r="N61" i="25" s="1"/>
  <c r="N64" i="25" s="1"/>
  <c r="N74" i="25" s="1"/>
  <c r="N212" i="25" s="1"/>
  <c r="I449" i="25"/>
  <c r="I507" i="25" s="1"/>
  <c r="I440" i="25"/>
  <c r="I443" i="25"/>
  <c r="I448" i="25"/>
  <c r="I444" i="25"/>
  <c r="I442" i="25"/>
  <c r="I450" i="25"/>
  <c r="I446" i="25"/>
  <c r="I504" i="25" s="1"/>
  <c r="I441" i="25"/>
  <c r="I447" i="25"/>
  <c r="I505" i="25" s="1"/>
  <c r="I445" i="25"/>
  <c r="I438" i="25"/>
  <c r="I439" i="25"/>
  <c r="O58" i="25"/>
  <c r="O60" i="25" s="1"/>
  <c r="O52" i="25"/>
  <c r="O53" i="25" s="1"/>
  <c r="O54" i="25" s="1"/>
  <c r="O48" i="25"/>
  <c r="J435" i="25"/>
  <c r="J339" i="25"/>
  <c r="J349" i="25" s="1"/>
  <c r="J342" i="25"/>
  <c r="J341" i="25"/>
  <c r="J338" i="25"/>
  <c r="J348" i="25" s="1"/>
  <c r="J343" i="25"/>
  <c r="J340" i="25"/>
  <c r="J350" i="25" s="1"/>
  <c r="J321" i="25"/>
  <c r="J361" i="25" s="1"/>
  <c r="I374" i="25"/>
  <c r="I937" i="25" s="1"/>
  <c r="I1073" i="25" s="1"/>
  <c r="K148" i="25"/>
  <c r="F1076" i="25"/>
  <c r="F1075" i="25"/>
  <c r="I371" i="25"/>
  <c r="I934" i="25" s="1"/>
  <c r="I1070" i="25" s="1"/>
  <c r="I924" i="25"/>
  <c r="I1060" i="25" s="1"/>
  <c r="I293" i="25" s="1"/>
  <c r="I291" i="25" s="1"/>
  <c r="I290" i="25" s="1"/>
  <c r="M75" i="25"/>
  <c r="M175" i="25" s="1"/>
  <c r="I363" i="25"/>
  <c r="I373" i="25"/>
  <c r="I936" i="25" s="1"/>
  <c r="I1072" i="25" s="1"/>
  <c r="M70" i="25"/>
  <c r="M71" i="25" s="1"/>
  <c r="M79" i="25" s="1"/>
  <c r="N68" i="25"/>
  <c r="N69" i="25" s="1"/>
  <c r="N78" i="25" s="1"/>
  <c r="N251" i="25" s="1"/>
  <c r="N51" i="25"/>
  <c r="K303" i="25"/>
  <c r="K232" i="25"/>
  <c r="K271" i="25" s="1"/>
  <c r="K173" i="25" s="1"/>
  <c r="H1076" i="25"/>
  <c r="H1075" i="25"/>
  <c r="N70" i="25" l="1"/>
  <c r="N71" i="25" s="1"/>
  <c r="N79" i="25" s="1"/>
  <c r="M138" i="25"/>
  <c r="M144" i="25"/>
  <c r="M136" i="25"/>
  <c r="L148" i="25"/>
  <c r="J924" i="25"/>
  <c r="J1060" i="25" s="1"/>
  <c r="J889" i="25" s="1"/>
  <c r="J372" i="25"/>
  <c r="J935" i="25" s="1"/>
  <c r="J1071" i="25" s="1"/>
  <c r="J363" i="25"/>
  <c r="J374" i="25"/>
  <c r="J937" i="25" s="1"/>
  <c r="J1073" i="25" s="1"/>
  <c r="J371" i="25"/>
  <c r="J934" i="25" s="1"/>
  <c r="J1070" i="25" s="1"/>
  <c r="J375" i="25"/>
  <c r="J938" i="25" s="1"/>
  <c r="J1074" i="25" s="1"/>
  <c r="J364" i="25"/>
  <c r="J927" i="25" s="1"/>
  <c r="J1063" i="25" s="1"/>
  <c r="I926" i="25"/>
  <c r="I376" i="25"/>
  <c r="I377" i="25"/>
  <c r="M147" i="25"/>
  <c r="M145" i="25"/>
  <c r="K435" i="25"/>
  <c r="K338" i="25"/>
  <c r="K348" i="25" s="1"/>
  <c r="K339" i="25"/>
  <c r="K349" i="25" s="1"/>
  <c r="K321" i="25"/>
  <c r="K361" i="25" s="1"/>
  <c r="K924" i="25" s="1"/>
  <c r="K1060" i="25" s="1"/>
  <c r="K889" i="25" s="1"/>
  <c r="K342" i="25"/>
  <c r="K343" i="25"/>
  <c r="K341" i="25"/>
  <c r="K340" i="25"/>
  <c r="K350" i="25" s="1"/>
  <c r="O67" i="25"/>
  <c r="O77" i="25" s="1"/>
  <c r="L913" i="25"/>
  <c r="N65" i="25"/>
  <c r="O62" i="25"/>
  <c r="M139" i="25"/>
  <c r="L911" i="25"/>
  <c r="M140" i="25"/>
  <c r="N218" i="25"/>
  <c r="N223" i="25"/>
  <c r="N220" i="25"/>
  <c r="N221" i="25"/>
  <c r="N226" i="25"/>
  <c r="N919" i="25" s="1"/>
  <c r="N225" i="25"/>
  <c r="N918" i="25" s="1"/>
  <c r="N227" i="25"/>
  <c r="N920" i="25" s="1"/>
  <c r="N228" i="25"/>
  <c r="N921" i="25" s="1"/>
  <c r="N222" i="25"/>
  <c r="N907" i="25"/>
  <c r="N300" i="25" s="1"/>
  <c r="N216" i="25"/>
  <c r="N224" i="25"/>
  <c r="N917" i="25" s="1"/>
  <c r="N219" i="25"/>
  <c r="N217" i="25"/>
  <c r="N910" i="25" s="1"/>
  <c r="M142" i="25"/>
  <c r="N1043" i="25"/>
  <c r="N298" i="25"/>
  <c r="M146" i="25"/>
  <c r="J329" i="25"/>
  <c r="J369" i="25" s="1"/>
  <c r="J932" i="25" s="1"/>
  <c r="J1068" i="25" s="1"/>
  <c r="J330" i="25"/>
  <c r="J370" i="25" s="1"/>
  <c r="J933" i="25" s="1"/>
  <c r="J1069" i="25" s="1"/>
  <c r="J328" i="25"/>
  <c r="J368" i="25" s="1"/>
  <c r="J931" i="25" s="1"/>
  <c r="J1067" i="25" s="1"/>
  <c r="J326" i="25"/>
  <c r="J366" i="25" s="1"/>
  <c r="J929" i="25" s="1"/>
  <c r="J1065" i="25" s="1"/>
  <c r="J325" i="25"/>
  <c r="J327" i="25"/>
  <c r="J367" i="25" s="1"/>
  <c r="J930" i="25" s="1"/>
  <c r="J1066" i="25" s="1"/>
  <c r="J302" i="25"/>
  <c r="I451" i="25"/>
  <c r="I452" i="25" s="1"/>
  <c r="L915" i="25"/>
  <c r="L232" i="25"/>
  <c r="L271" i="25" s="1"/>
  <c r="L173" i="25" s="1"/>
  <c r="L303" i="25"/>
  <c r="L435" i="25" s="1"/>
  <c r="L909" i="25"/>
  <c r="L229" i="25"/>
  <c r="L230" i="25" s="1"/>
  <c r="L914" i="25"/>
  <c r="M137" i="25"/>
  <c r="O63" i="25"/>
  <c r="N66" i="25"/>
  <c r="N76" i="25" s="1"/>
  <c r="N194" i="25" s="1"/>
  <c r="N296" i="25" s="1"/>
  <c r="N890" i="25" s="1"/>
  <c r="L916" i="25"/>
  <c r="O68" i="25"/>
  <c r="O69" i="25" s="1"/>
  <c r="O78" i="25" s="1"/>
  <c r="O251" i="25" s="1"/>
  <c r="O51" i="25"/>
  <c r="M232" i="25"/>
  <c r="M271" i="25" s="1"/>
  <c r="M173" i="25" s="1"/>
  <c r="M303" i="25"/>
  <c r="M435" i="25" s="1"/>
  <c r="M436" i="25" s="1"/>
  <c r="J359" i="25"/>
  <c r="J360" i="25"/>
  <c r="I509" i="25"/>
  <c r="I510" i="25"/>
  <c r="M221" i="25"/>
  <c r="M226" i="25"/>
  <c r="M919" i="25" s="1"/>
  <c r="M217" i="25"/>
  <c r="M910" i="25" s="1"/>
  <c r="M225" i="25"/>
  <c r="M918" i="25" s="1"/>
  <c r="M227" i="25"/>
  <c r="M920" i="25" s="1"/>
  <c r="M218" i="25"/>
  <c r="M222" i="25"/>
  <c r="M224" i="25"/>
  <c r="M917" i="25" s="1"/>
  <c r="M219" i="25"/>
  <c r="M228" i="25"/>
  <c r="M921" i="25" s="1"/>
  <c r="M220" i="25"/>
  <c r="M216" i="25"/>
  <c r="M907" i="25"/>
  <c r="M300" i="25" s="1"/>
  <c r="M223" i="25"/>
  <c r="M143" i="25"/>
  <c r="Q47" i="25"/>
  <c r="R43" i="25"/>
  <c r="M141" i="25"/>
  <c r="J436" i="25"/>
  <c r="J475" i="25"/>
  <c r="J473" i="25"/>
  <c r="J476" i="25"/>
  <c r="J474" i="25"/>
  <c r="J472" i="25"/>
  <c r="J471" i="25"/>
  <c r="P48" i="25"/>
  <c r="P58" i="25"/>
  <c r="P60" i="25" s="1"/>
  <c r="I889" i="25"/>
  <c r="M135" i="25"/>
  <c r="M134" i="25"/>
  <c r="J373" i="25"/>
  <c r="J936" i="25" s="1"/>
  <c r="J1072" i="25" s="1"/>
  <c r="L912" i="25"/>
  <c r="I336" i="25"/>
  <c r="I337" i="25" s="1"/>
  <c r="P50" i="25"/>
  <c r="P52" i="25" s="1"/>
  <c r="P53" i="25" s="1"/>
  <c r="P54" i="25" s="1"/>
  <c r="Q49" i="25"/>
  <c r="O70" i="25" l="1"/>
  <c r="O71" i="25" s="1"/>
  <c r="O79" i="25" s="1"/>
  <c r="K371" i="25"/>
  <c r="K934" i="25" s="1"/>
  <c r="K1070" i="25" s="1"/>
  <c r="K363" i="25"/>
  <c r="J293" i="25"/>
  <c r="J291" i="25" s="1"/>
  <c r="J290" i="25" s="1"/>
  <c r="L436" i="25"/>
  <c r="L471" i="25"/>
  <c r="L473" i="25"/>
  <c r="L475" i="25"/>
  <c r="L476" i="25"/>
  <c r="L474" i="25"/>
  <c r="L472" i="25"/>
  <c r="O66" i="25"/>
  <c r="O76" i="25" s="1"/>
  <c r="O194" i="25" s="1"/>
  <c r="O296" i="25" s="1"/>
  <c r="O890" i="25" s="1"/>
  <c r="P63" i="25"/>
  <c r="M913" i="25"/>
  <c r="M473" i="25"/>
  <c r="N912" i="25"/>
  <c r="K375" i="25"/>
  <c r="K938" i="25" s="1"/>
  <c r="K1074" i="25" s="1"/>
  <c r="M148" i="25"/>
  <c r="N909" i="25"/>
  <c r="N229" i="25"/>
  <c r="N230" i="25" s="1"/>
  <c r="I939" i="25"/>
  <c r="I940" i="25"/>
  <c r="I1062" i="25"/>
  <c r="J448" i="25"/>
  <c r="J438" i="25"/>
  <c r="J440" i="25"/>
  <c r="J444" i="25"/>
  <c r="J450" i="25"/>
  <c r="J443" i="25"/>
  <c r="J442" i="25"/>
  <c r="J449" i="25"/>
  <c r="J507" i="25" s="1"/>
  <c r="J441" i="25"/>
  <c r="J439" i="25"/>
  <c r="J446" i="25"/>
  <c r="J504" i="25" s="1"/>
  <c r="J445" i="25"/>
  <c r="J447" i="25"/>
  <c r="J505" i="25" s="1"/>
  <c r="M915" i="25"/>
  <c r="M475" i="25"/>
  <c r="M338" i="25"/>
  <c r="M348" i="25" s="1"/>
  <c r="M341" i="25"/>
  <c r="M342" i="25"/>
  <c r="M340" i="25"/>
  <c r="M350" i="25" s="1"/>
  <c r="M343" i="25"/>
  <c r="M321" i="25"/>
  <c r="M339" i="25"/>
  <c r="M349" i="25" s="1"/>
  <c r="M361" i="25"/>
  <c r="M374" i="25"/>
  <c r="M937" i="25" s="1"/>
  <c r="M1073" i="25" s="1"/>
  <c r="L922" i="25"/>
  <c r="L923" i="25" s="1"/>
  <c r="S43" i="25"/>
  <c r="R47" i="25"/>
  <c r="Q48" i="25"/>
  <c r="Q58" i="25"/>
  <c r="Q60" i="25" s="1"/>
  <c r="O298" i="25"/>
  <c r="O1043" i="25"/>
  <c r="N75" i="25"/>
  <c r="N175" i="25" s="1"/>
  <c r="N145" i="25"/>
  <c r="N139" i="25"/>
  <c r="N142" i="25"/>
  <c r="N140" i="25"/>
  <c r="N147" i="25"/>
  <c r="N144" i="25"/>
  <c r="N141" i="25"/>
  <c r="N138" i="25"/>
  <c r="N136" i="25"/>
  <c r="N135" i="25"/>
  <c r="N137" i="25"/>
  <c r="N143" i="25"/>
  <c r="N134" i="25"/>
  <c r="N146" i="25"/>
  <c r="K329" i="25"/>
  <c r="K369" i="25" s="1"/>
  <c r="K932" i="25" s="1"/>
  <c r="K1068" i="25" s="1"/>
  <c r="K330" i="25"/>
  <c r="K370" i="25" s="1"/>
  <c r="K933" i="25" s="1"/>
  <c r="K1069" i="25" s="1"/>
  <c r="K328" i="25"/>
  <c r="K368" i="25" s="1"/>
  <c r="K931" i="25" s="1"/>
  <c r="K1067" i="25" s="1"/>
  <c r="K302" i="25"/>
  <c r="K325" i="25"/>
  <c r="K327" i="25"/>
  <c r="K367" i="25" s="1"/>
  <c r="K930" i="25" s="1"/>
  <c r="K1066" i="25" s="1"/>
  <c r="K326" i="25"/>
  <c r="K366" i="25" s="1"/>
  <c r="K929" i="25" s="1"/>
  <c r="K1065" i="25" s="1"/>
  <c r="K293" i="25"/>
  <c r="K291" i="25" s="1"/>
  <c r="K290" i="25" s="1"/>
  <c r="N916" i="25"/>
  <c r="K372" i="25"/>
  <c r="K935" i="25" s="1"/>
  <c r="K1071" i="25" s="1"/>
  <c r="P67" i="25"/>
  <c r="P77" i="25" s="1"/>
  <c r="K364" i="25"/>
  <c r="K927" i="25" s="1"/>
  <c r="K1063" i="25" s="1"/>
  <c r="J926" i="25"/>
  <c r="J377" i="25"/>
  <c r="M909" i="25"/>
  <c r="M229" i="25"/>
  <c r="M230" i="25" s="1"/>
  <c r="K926" i="25"/>
  <c r="N911" i="25"/>
  <c r="Q50" i="25"/>
  <c r="R49" i="25"/>
  <c r="M916" i="25"/>
  <c r="M476" i="25"/>
  <c r="K373" i="25"/>
  <c r="K936" i="25" s="1"/>
  <c r="K1072" i="25" s="1"/>
  <c r="K359" i="25"/>
  <c r="K360" i="25"/>
  <c r="N913" i="25"/>
  <c r="O61" i="25"/>
  <c r="O64" i="25" s="1"/>
  <c r="O74" i="25" s="1"/>
  <c r="O212" i="25" s="1"/>
  <c r="M912" i="25"/>
  <c r="M472" i="25"/>
  <c r="M442" i="25"/>
  <c r="M443" i="25"/>
  <c r="M444" i="25"/>
  <c r="M439" i="25"/>
  <c r="M441" i="25"/>
  <c r="M438" i="25"/>
  <c r="M448" i="25"/>
  <c r="M440" i="25"/>
  <c r="M449" i="25"/>
  <c r="M507" i="25" s="1"/>
  <c r="M447" i="25"/>
  <c r="M505" i="25" s="1"/>
  <c r="M446" i="25"/>
  <c r="M504" i="25" s="1"/>
  <c r="M450" i="25"/>
  <c r="M445" i="25"/>
  <c r="J336" i="25"/>
  <c r="J337" i="25" s="1"/>
  <c r="J365" i="25"/>
  <c r="J928" i="25" s="1"/>
  <c r="J1064" i="25" s="1"/>
  <c r="M911" i="25"/>
  <c r="M471" i="25"/>
  <c r="L341" i="25"/>
  <c r="L342" i="25"/>
  <c r="L339" i="25"/>
  <c r="L349" i="25" s="1"/>
  <c r="L338" i="25"/>
  <c r="L348" i="25" s="1"/>
  <c r="L340" i="25"/>
  <c r="L350" i="25" s="1"/>
  <c r="L321" i="25"/>
  <c r="L343" i="25"/>
  <c r="L361" i="25"/>
  <c r="L924" i="25" s="1"/>
  <c r="L1060" i="25" s="1"/>
  <c r="L889" i="25" s="1"/>
  <c r="N915" i="25"/>
  <c r="K374" i="25"/>
  <c r="K937" i="25" s="1"/>
  <c r="K1073" i="25" s="1"/>
  <c r="P62" i="25"/>
  <c r="O65" i="25"/>
  <c r="P51" i="25"/>
  <c r="P68" i="25"/>
  <c r="P69" i="25" s="1"/>
  <c r="P78" i="25" s="1"/>
  <c r="P251" i="25" s="1"/>
  <c r="M914" i="25"/>
  <c r="M474" i="25"/>
  <c r="N914" i="25"/>
  <c r="K436" i="25"/>
  <c r="K474" i="25"/>
  <c r="K476" i="25"/>
  <c r="K471" i="25"/>
  <c r="K473" i="25"/>
  <c r="K472" i="25"/>
  <c r="K475" i="25"/>
  <c r="M364" i="25" l="1"/>
  <c r="M927" i="25" s="1"/>
  <c r="M1063" i="25" s="1"/>
  <c r="L371" i="25"/>
  <c r="L934" i="25" s="1"/>
  <c r="L1070" i="25" s="1"/>
  <c r="L372" i="25"/>
  <c r="L935" i="25" s="1"/>
  <c r="L1071" i="25" s="1"/>
  <c r="P61" i="25"/>
  <c r="P64" i="25" s="1"/>
  <c r="P74" i="25" s="1"/>
  <c r="P212" i="25" s="1"/>
  <c r="P226" i="25" s="1"/>
  <c r="P919" i="25" s="1"/>
  <c r="P228" i="25"/>
  <c r="P921" i="25" s="1"/>
  <c r="P224" i="25"/>
  <c r="P917" i="25" s="1"/>
  <c r="P220" i="25"/>
  <c r="P907" i="25"/>
  <c r="P300" i="25" s="1"/>
  <c r="P216" i="25"/>
  <c r="P217" i="25"/>
  <c r="P910" i="25" s="1"/>
  <c r="P219" i="25"/>
  <c r="K336" i="25"/>
  <c r="K337" i="25" s="1"/>
  <c r="K365" i="25"/>
  <c r="K928" i="25" s="1"/>
  <c r="K1064" i="25" s="1"/>
  <c r="J939" i="25"/>
  <c r="J940" i="25"/>
  <c r="J1062" i="25"/>
  <c r="R48" i="25"/>
  <c r="R58" i="25"/>
  <c r="R60" i="25" s="1"/>
  <c r="R52" i="25"/>
  <c r="R53" i="25" s="1"/>
  <c r="R54" i="25" s="1"/>
  <c r="J451" i="25"/>
  <c r="J452" i="25" s="1"/>
  <c r="S49" i="25"/>
  <c r="R50" i="25"/>
  <c r="T43" i="25"/>
  <c r="S47" i="25"/>
  <c r="L364" i="25"/>
  <c r="L927" i="25" s="1"/>
  <c r="L1063" i="25" s="1"/>
  <c r="L328" i="25"/>
  <c r="L368" i="25" s="1"/>
  <c r="L931" i="25" s="1"/>
  <c r="L1067" i="25" s="1"/>
  <c r="L325" i="25"/>
  <c r="L330" i="25"/>
  <c r="L370" i="25" s="1"/>
  <c r="L933" i="25" s="1"/>
  <c r="L1069" i="25" s="1"/>
  <c r="L327" i="25"/>
  <c r="L367" i="25" s="1"/>
  <c r="L930" i="25" s="1"/>
  <c r="L1066" i="25" s="1"/>
  <c r="L329" i="25"/>
  <c r="L369" i="25" s="1"/>
  <c r="L932" i="25" s="1"/>
  <c r="L1068" i="25" s="1"/>
  <c r="L326" i="25"/>
  <c r="L366" i="25" s="1"/>
  <c r="L929" i="25" s="1"/>
  <c r="L1065" i="25" s="1"/>
  <c r="L302" i="25"/>
  <c r="L293" i="25"/>
  <c r="L291" i="25" s="1"/>
  <c r="L290" i="25" s="1"/>
  <c r="Q51" i="25"/>
  <c r="Q68" i="25"/>
  <c r="Q69" i="25" s="1"/>
  <c r="Q78" i="25" s="1"/>
  <c r="Q251" i="25" s="1"/>
  <c r="P70" i="25"/>
  <c r="P71" i="25" s="1"/>
  <c r="P79" i="25" s="1"/>
  <c r="M371" i="25"/>
  <c r="M934" i="25" s="1"/>
  <c r="M1070" i="25" s="1"/>
  <c r="M924" i="25"/>
  <c r="M1060" i="25" s="1"/>
  <c r="J510" i="25"/>
  <c r="J509" i="25"/>
  <c r="I1076" i="25"/>
  <c r="I1075" i="25"/>
  <c r="L375" i="25"/>
  <c r="L938" i="25" s="1"/>
  <c r="L1074" i="25" s="1"/>
  <c r="L360" i="25"/>
  <c r="L359" i="25"/>
  <c r="M509" i="25"/>
  <c r="M510" i="25"/>
  <c r="M325" i="25"/>
  <c r="M326" i="25"/>
  <c r="M366" i="25" s="1"/>
  <c r="M929" i="25" s="1"/>
  <c r="M1065" i="25" s="1"/>
  <c r="M328" i="25"/>
  <c r="M368" i="25" s="1"/>
  <c r="M931" i="25" s="1"/>
  <c r="M1067" i="25" s="1"/>
  <c r="M302" i="25"/>
  <c r="M327" i="25"/>
  <c r="M367" i="25" s="1"/>
  <c r="M930" i="25" s="1"/>
  <c r="M1066" i="25" s="1"/>
  <c r="M330" i="25"/>
  <c r="M370" i="25" s="1"/>
  <c r="M933" i="25" s="1"/>
  <c r="M1069" i="25" s="1"/>
  <c r="M329" i="25"/>
  <c r="M369" i="25" s="1"/>
  <c r="M932" i="25" s="1"/>
  <c r="M1068" i="25" s="1"/>
  <c r="Q63" i="25"/>
  <c r="P66" i="25"/>
  <c r="P76" i="25" s="1"/>
  <c r="P194" i="25" s="1"/>
  <c r="P296" i="25" s="1"/>
  <c r="P890" i="25" s="1"/>
  <c r="P298" i="25"/>
  <c r="P1043" i="25"/>
  <c r="K1062" i="25"/>
  <c r="O140" i="25"/>
  <c r="O138" i="25"/>
  <c r="O135" i="25"/>
  <c r="O141" i="25"/>
  <c r="O136" i="25"/>
  <c r="O147" i="25"/>
  <c r="O139" i="25"/>
  <c r="O143" i="25"/>
  <c r="O145" i="25"/>
  <c r="O144" i="25"/>
  <c r="O142" i="25"/>
  <c r="O75" i="25"/>
  <c r="O175" i="25" s="1"/>
  <c r="O134" i="25"/>
  <c r="O137" i="25"/>
  <c r="O146" i="25"/>
  <c r="L373" i="25"/>
  <c r="L936" i="25" s="1"/>
  <c r="L1072" i="25" s="1"/>
  <c r="M363" i="25"/>
  <c r="L374" i="25"/>
  <c r="L937" i="25" s="1"/>
  <c r="L1073" i="25" s="1"/>
  <c r="P65" i="25"/>
  <c r="Q62" i="25"/>
  <c r="N148" i="25"/>
  <c r="M375" i="25"/>
  <c r="M938" i="25" s="1"/>
  <c r="M1074" i="25" s="1"/>
  <c r="Q67" i="25"/>
  <c r="Q77" i="25" s="1"/>
  <c r="Q70" i="25"/>
  <c r="Q71" i="25" s="1"/>
  <c r="Q79" i="25" s="1"/>
  <c r="K449" i="25"/>
  <c r="K507" i="25" s="1"/>
  <c r="K441" i="25"/>
  <c r="K446" i="25"/>
  <c r="K504" i="25" s="1"/>
  <c r="K443" i="25"/>
  <c r="K438" i="25"/>
  <c r="K445" i="25"/>
  <c r="K439" i="25"/>
  <c r="K440" i="25"/>
  <c r="K442" i="25"/>
  <c r="K450" i="25"/>
  <c r="K444" i="25"/>
  <c r="K447" i="25"/>
  <c r="K505" i="25" s="1"/>
  <c r="K448" i="25"/>
  <c r="J376" i="25"/>
  <c r="L363" i="25"/>
  <c r="O216" i="25"/>
  <c r="O220" i="25"/>
  <c r="O219" i="25"/>
  <c r="O217" i="25"/>
  <c r="O910" i="25" s="1"/>
  <c r="O221" i="25"/>
  <c r="O222" i="25"/>
  <c r="O218" i="25"/>
  <c r="O228" i="25"/>
  <c r="O921" i="25" s="1"/>
  <c r="O225" i="25"/>
  <c r="O918" i="25" s="1"/>
  <c r="O907" i="25"/>
  <c r="O300" i="25" s="1"/>
  <c r="O223" i="25"/>
  <c r="O226" i="25"/>
  <c r="O919" i="25" s="1"/>
  <c r="O224" i="25"/>
  <c r="O917" i="25" s="1"/>
  <c r="O227" i="25"/>
  <c r="O920" i="25" s="1"/>
  <c r="M372" i="25"/>
  <c r="M935" i="25" s="1"/>
  <c r="M1071" i="25" s="1"/>
  <c r="N232" i="25"/>
  <c r="N271" i="25" s="1"/>
  <c r="N173" i="25" s="1"/>
  <c r="N303" i="25"/>
  <c r="N922" i="25"/>
  <c r="N923" i="25" s="1"/>
  <c r="M451" i="25"/>
  <c r="M452" i="25" s="1"/>
  <c r="M922" i="25"/>
  <c r="M923" i="25" s="1"/>
  <c r="Q52" i="25"/>
  <c r="Q53" i="25" s="1"/>
  <c r="Q54" i="25" s="1"/>
  <c r="M373" i="25"/>
  <c r="M936" i="25" s="1"/>
  <c r="M1072" i="25" s="1"/>
  <c r="M360" i="25"/>
  <c r="M359" i="25"/>
  <c r="L444" i="25"/>
  <c r="L439" i="25"/>
  <c r="L440" i="25"/>
  <c r="L438" i="25"/>
  <c r="L450" i="25"/>
  <c r="L445" i="25"/>
  <c r="L447" i="25"/>
  <c r="L442" i="25"/>
  <c r="L446" i="25"/>
  <c r="L504" i="25" s="1"/>
  <c r="L505" i="25"/>
  <c r="L449" i="25"/>
  <c r="L507" i="25" s="1"/>
  <c r="L443" i="25"/>
  <c r="L441" i="25"/>
  <c r="L448" i="25"/>
  <c r="Q61" i="25" l="1"/>
  <c r="Q64" i="25" s="1"/>
  <c r="Q74" i="25" s="1"/>
  <c r="Q212" i="25" s="1"/>
  <c r="P225" i="25"/>
  <c r="P918" i="25" s="1"/>
  <c r="P221" i="25"/>
  <c r="P227" i="25"/>
  <c r="P920" i="25" s="1"/>
  <c r="P218" i="25"/>
  <c r="P911" i="25" s="1"/>
  <c r="P222" i="25"/>
  <c r="P223" i="25"/>
  <c r="L451" i="25"/>
  <c r="L452" i="25" s="1"/>
  <c r="O911" i="25"/>
  <c r="O915" i="25"/>
  <c r="Q218" i="25"/>
  <c r="Q225" i="25"/>
  <c r="Q918" i="25" s="1"/>
  <c r="Q224" i="25"/>
  <c r="Q917" i="25" s="1"/>
  <c r="Q220" i="25"/>
  <c r="Q223" i="25"/>
  <c r="Q227" i="25"/>
  <c r="Q920" i="25" s="1"/>
  <c r="Q907" i="25"/>
  <c r="Q300" i="25" s="1"/>
  <c r="Q226" i="25"/>
  <c r="Q919" i="25" s="1"/>
  <c r="Q221" i="25"/>
  <c r="Q216" i="25"/>
  <c r="Q228" i="25"/>
  <c r="Q921" i="25" s="1"/>
  <c r="Q217" i="25"/>
  <c r="Q910" i="25" s="1"/>
  <c r="Q219" i="25"/>
  <c r="Q222" i="25"/>
  <c r="O148" i="25"/>
  <c r="P912" i="25"/>
  <c r="O914" i="25"/>
  <c r="O232" i="25"/>
  <c r="O271" i="25" s="1"/>
  <c r="O173" i="25" s="1"/>
  <c r="O303" i="25"/>
  <c r="K1075" i="25"/>
  <c r="K1076" i="25"/>
  <c r="L336" i="25"/>
  <c r="L337" i="25" s="1"/>
  <c r="L365" i="25"/>
  <c r="L928" i="25" s="1"/>
  <c r="L1064" i="25" s="1"/>
  <c r="J1076" i="25"/>
  <c r="J1075" i="25"/>
  <c r="K939" i="25"/>
  <c r="M889" i="25"/>
  <c r="P909" i="25"/>
  <c r="K376" i="25"/>
  <c r="O912" i="25"/>
  <c r="K940" i="25"/>
  <c r="M336" i="25"/>
  <c r="M337" i="25"/>
  <c r="M365" i="25"/>
  <c r="M928" i="25" s="1"/>
  <c r="M1064" i="25" s="1"/>
  <c r="S48" i="25"/>
  <c r="S58" i="25"/>
  <c r="S60" i="25" s="1"/>
  <c r="T47" i="25"/>
  <c r="U43" i="25"/>
  <c r="L926" i="25"/>
  <c r="R68" i="25"/>
  <c r="R69" i="25" s="1"/>
  <c r="R78" i="25" s="1"/>
  <c r="R251" i="25" s="1"/>
  <c r="R51" i="25"/>
  <c r="R67" i="25"/>
  <c r="R77" i="25" s="1"/>
  <c r="L509" i="25"/>
  <c r="L510" i="25"/>
  <c r="O909" i="25"/>
  <c r="O229" i="25"/>
  <c r="O230" i="25" s="1"/>
  <c r="P136" i="25"/>
  <c r="P144" i="25"/>
  <c r="P135" i="25"/>
  <c r="P145" i="25"/>
  <c r="P142" i="25"/>
  <c r="P75" i="25"/>
  <c r="P175" i="25" s="1"/>
  <c r="P146" i="25"/>
  <c r="P137" i="25"/>
  <c r="P134" i="25"/>
  <c r="P147" i="25"/>
  <c r="P138" i="25"/>
  <c r="P139" i="25"/>
  <c r="P140" i="25"/>
  <c r="P143" i="25"/>
  <c r="P141" i="25"/>
  <c r="O916" i="25"/>
  <c r="K510" i="25"/>
  <c r="K509" i="25"/>
  <c r="M926" i="25"/>
  <c r="R63" i="25"/>
  <c r="Q66" i="25"/>
  <c r="Q76" i="25" s="1"/>
  <c r="Q194" i="25" s="1"/>
  <c r="Q296" i="25" s="1"/>
  <c r="Q890" i="25" s="1"/>
  <c r="S50" i="25"/>
  <c r="S52" i="25" s="1"/>
  <c r="S53" i="25" s="1"/>
  <c r="S54" i="25" s="1"/>
  <c r="T49" i="25"/>
  <c r="P915" i="25"/>
  <c r="N435" i="25"/>
  <c r="N338" i="25"/>
  <c r="N348" i="25" s="1"/>
  <c r="N343" i="25"/>
  <c r="N340" i="25"/>
  <c r="N350" i="25" s="1"/>
  <c r="N321" i="25"/>
  <c r="N373" i="25" s="1"/>
  <c r="N936" i="25" s="1"/>
  <c r="N1072" i="25" s="1"/>
  <c r="N339" i="25"/>
  <c r="N349" i="25" s="1"/>
  <c r="N342" i="25"/>
  <c r="N361" i="25"/>
  <c r="N924" i="25" s="1"/>
  <c r="N1060" i="25" s="1"/>
  <c r="N889" i="25" s="1"/>
  <c r="N341" i="25"/>
  <c r="N363" i="25"/>
  <c r="O913" i="25"/>
  <c r="Q65" i="25"/>
  <c r="R62" i="25"/>
  <c r="P913" i="25"/>
  <c r="K451" i="25"/>
  <c r="K452" i="25" s="1"/>
  <c r="Q298" i="25"/>
  <c r="Q1043" i="25"/>
  <c r="K377" i="25"/>
  <c r="M293" i="25"/>
  <c r="M291" i="25" s="1"/>
  <c r="M290" i="25" s="1"/>
  <c r="P914" i="25"/>
  <c r="P916" i="25"/>
  <c r="M377" i="25" l="1"/>
  <c r="L376" i="25"/>
  <c r="P229" i="25"/>
  <c r="L377" i="25"/>
  <c r="R61" i="25"/>
  <c r="R64" i="25" s="1"/>
  <c r="R74" i="25" s="1"/>
  <c r="R212" i="25" s="1"/>
  <c r="R219" i="25" s="1"/>
  <c r="P230" i="25"/>
  <c r="N371" i="25"/>
  <c r="N934" i="25" s="1"/>
  <c r="N1070" i="25" s="1"/>
  <c r="P148" i="25"/>
  <c r="R70" i="25"/>
  <c r="R71" i="25" s="1"/>
  <c r="R79" i="25" s="1"/>
  <c r="Q913" i="25"/>
  <c r="N375" i="25"/>
  <c r="N938" i="25" s="1"/>
  <c r="N1074" i="25" s="1"/>
  <c r="R298" i="25"/>
  <c r="R1043" i="25"/>
  <c r="Q915" i="25"/>
  <c r="Q136" i="25"/>
  <c r="Q75" i="25"/>
  <c r="Q175" i="25" s="1"/>
  <c r="Q142" i="25"/>
  <c r="Q138" i="25"/>
  <c r="Q137" i="25"/>
  <c r="Q146" i="25"/>
  <c r="Q139" i="25"/>
  <c r="Q134" i="25"/>
  <c r="Q135" i="25"/>
  <c r="Q145" i="25"/>
  <c r="Q147" i="25"/>
  <c r="Q140" i="25"/>
  <c r="Q141" i="25"/>
  <c r="Q144" i="25"/>
  <c r="Q143" i="25"/>
  <c r="N372" i="25"/>
  <c r="N935" i="25" s="1"/>
  <c r="N1071" i="25" s="1"/>
  <c r="V43" i="25"/>
  <c r="U47" i="25"/>
  <c r="O343" i="25"/>
  <c r="O339" i="25"/>
  <c r="O349" i="25" s="1"/>
  <c r="O321" i="25"/>
  <c r="O342" i="25"/>
  <c r="O340" i="25"/>
  <c r="O350" i="25" s="1"/>
  <c r="O338" i="25"/>
  <c r="O348" i="25" s="1"/>
  <c r="O341" i="25"/>
  <c r="Q229" i="25"/>
  <c r="Q230" i="25" s="1"/>
  <c r="Q909" i="25"/>
  <c r="R65" i="25"/>
  <c r="S62" i="25"/>
  <c r="Q912" i="25"/>
  <c r="L940" i="25"/>
  <c r="L939" i="25"/>
  <c r="L1062" i="25"/>
  <c r="N364" i="25"/>
  <c r="N927" i="25" s="1"/>
  <c r="N1063" i="25" s="1"/>
  <c r="N302" i="25"/>
  <c r="N325" i="25"/>
  <c r="N326" i="25"/>
  <c r="N366" i="25" s="1"/>
  <c r="N929" i="25" s="1"/>
  <c r="N1065" i="25" s="1"/>
  <c r="N327" i="25"/>
  <c r="N367" i="25" s="1"/>
  <c r="N930" i="25" s="1"/>
  <c r="N1066" i="25" s="1"/>
  <c r="N329" i="25"/>
  <c r="N369" i="25" s="1"/>
  <c r="N932" i="25" s="1"/>
  <c r="N1068" i="25" s="1"/>
  <c r="N328" i="25"/>
  <c r="N368" i="25" s="1"/>
  <c r="N931" i="25" s="1"/>
  <c r="N1067" i="25" s="1"/>
  <c r="N330" i="25"/>
  <c r="N370" i="25" s="1"/>
  <c r="N933" i="25" s="1"/>
  <c r="N1069" i="25" s="1"/>
  <c r="N293" i="25"/>
  <c r="N291" i="25" s="1"/>
  <c r="N290" i="25" s="1"/>
  <c r="R66" i="25"/>
  <c r="R76" i="25" s="1"/>
  <c r="R194" i="25" s="1"/>
  <c r="R296" i="25" s="1"/>
  <c r="R890" i="25" s="1"/>
  <c r="S63" i="25"/>
  <c r="O922" i="25"/>
  <c r="O923" i="25" s="1"/>
  <c r="T48" i="25"/>
  <c r="T58" i="25"/>
  <c r="T60" i="25" s="1"/>
  <c r="O435" i="25"/>
  <c r="Q914" i="25"/>
  <c r="N360" i="25"/>
  <c r="N359" i="25"/>
  <c r="M939" i="25"/>
  <c r="M940" i="25"/>
  <c r="M1062" i="25"/>
  <c r="N926" i="25"/>
  <c r="N436" i="25"/>
  <c r="N472" i="25"/>
  <c r="N476" i="25"/>
  <c r="N473" i="25"/>
  <c r="N475" i="25"/>
  <c r="N471" i="25"/>
  <c r="N474" i="25"/>
  <c r="Q916" i="25"/>
  <c r="P232" i="25"/>
  <c r="P271" i="25" s="1"/>
  <c r="P173" i="25" s="1"/>
  <c r="P303" i="25"/>
  <c r="P435" i="25" s="1"/>
  <c r="R228" i="25"/>
  <c r="R921" i="25" s="1"/>
  <c r="R217" i="25"/>
  <c r="R910" i="25" s="1"/>
  <c r="R226" i="25"/>
  <c r="R919" i="25" s="1"/>
  <c r="R221" i="25"/>
  <c r="R220" i="25"/>
  <c r="R225" i="25"/>
  <c r="R918" i="25" s="1"/>
  <c r="R216" i="25"/>
  <c r="R224" i="25"/>
  <c r="R917" i="25" s="1"/>
  <c r="Q911" i="25"/>
  <c r="U49" i="25"/>
  <c r="T50" i="25"/>
  <c r="S51" i="25"/>
  <c r="S68" i="25"/>
  <c r="S69" i="25" s="1"/>
  <c r="S78" i="25" s="1"/>
  <c r="S251" i="25" s="1"/>
  <c r="N374" i="25"/>
  <c r="N937" i="25" s="1"/>
  <c r="N1073" i="25" s="1"/>
  <c r="M376" i="25"/>
  <c r="S67" i="25"/>
  <c r="S77" i="25" s="1"/>
  <c r="P922" i="25"/>
  <c r="P923" i="25" s="1"/>
  <c r="R907" i="25" l="1"/>
  <c r="R300" i="25" s="1"/>
  <c r="R222" i="25"/>
  <c r="O373" i="25"/>
  <c r="O936" i="25" s="1"/>
  <c r="O1072" i="25" s="1"/>
  <c r="R227" i="25"/>
  <c r="R920" i="25" s="1"/>
  <c r="R218" i="25"/>
  <c r="O361" i="25"/>
  <c r="O924" i="25" s="1"/>
  <c r="O1060" i="25" s="1"/>
  <c r="O293" i="25" s="1"/>
  <c r="O291" i="25" s="1"/>
  <c r="O290" i="25" s="1"/>
  <c r="R223" i="25"/>
  <c r="R229" i="25" s="1"/>
  <c r="O372" i="25"/>
  <c r="O935" i="25" s="1"/>
  <c r="O1071" i="25" s="1"/>
  <c r="S61" i="25"/>
  <c r="S64" i="25" s="1"/>
  <c r="S74" i="25" s="1"/>
  <c r="S212" i="25" s="1"/>
  <c r="S227" i="25" s="1"/>
  <c r="S920" i="25" s="1"/>
  <c r="S70" i="25"/>
  <c r="S71" i="25" s="1"/>
  <c r="S79" i="25" s="1"/>
  <c r="S228" i="25"/>
  <c r="S921" i="25" s="1"/>
  <c r="S222" i="25"/>
  <c r="S217" i="25"/>
  <c r="S910" i="25" s="1"/>
  <c r="P436" i="25"/>
  <c r="P474" i="25"/>
  <c r="P476" i="25"/>
  <c r="P475" i="25"/>
  <c r="P471" i="25"/>
  <c r="P473" i="25"/>
  <c r="P472" i="25"/>
  <c r="R911" i="25"/>
  <c r="W43" i="25"/>
  <c r="V47" i="25"/>
  <c r="V49" i="25"/>
  <c r="U50" i="25"/>
  <c r="U52" i="25" s="1"/>
  <c r="U53" i="25" s="1"/>
  <c r="U54" i="25" s="1"/>
  <c r="R916" i="25"/>
  <c r="Q232" i="25"/>
  <c r="Q271" i="25" s="1"/>
  <c r="Q173" i="25" s="1"/>
  <c r="Q303" i="25"/>
  <c r="R909" i="25"/>
  <c r="N448" i="25"/>
  <c r="N438" i="25"/>
  <c r="N440" i="25"/>
  <c r="N450" i="25"/>
  <c r="N442" i="25"/>
  <c r="N441" i="25"/>
  <c r="N447" i="25"/>
  <c r="N505" i="25" s="1"/>
  <c r="N445" i="25"/>
  <c r="N443" i="25"/>
  <c r="N446" i="25"/>
  <c r="N504" i="25" s="1"/>
  <c r="N449" i="25"/>
  <c r="N507" i="25" s="1"/>
  <c r="N444" i="25"/>
  <c r="N439" i="25"/>
  <c r="T67" i="25"/>
  <c r="T77" i="25" s="1"/>
  <c r="R913" i="25"/>
  <c r="N336" i="25"/>
  <c r="N337" i="25" s="1"/>
  <c r="N365" i="25"/>
  <c r="O375" i="25"/>
  <c r="O938" i="25" s="1"/>
  <c r="O1074" i="25" s="1"/>
  <c r="N1062" i="25"/>
  <c r="O325" i="25"/>
  <c r="O327" i="25"/>
  <c r="O326" i="25"/>
  <c r="O366" i="25" s="1"/>
  <c r="O929" i="25" s="1"/>
  <c r="O1065" i="25" s="1"/>
  <c r="O302" i="25"/>
  <c r="O329" i="25"/>
  <c r="O328" i="25"/>
  <c r="O368" i="25" s="1"/>
  <c r="O931" i="25" s="1"/>
  <c r="O1067" i="25" s="1"/>
  <c r="O330" i="25"/>
  <c r="O370" i="25" s="1"/>
  <c r="O933" i="25" s="1"/>
  <c r="O1069" i="25" s="1"/>
  <c r="T62" i="25"/>
  <c r="S65" i="25"/>
  <c r="R139" i="25"/>
  <c r="R140" i="25"/>
  <c r="R145" i="25"/>
  <c r="R143" i="25"/>
  <c r="R141" i="25"/>
  <c r="R135" i="25"/>
  <c r="R136" i="25"/>
  <c r="R144" i="25"/>
  <c r="R146" i="25"/>
  <c r="R75" i="25"/>
  <c r="R175" i="25" s="1"/>
  <c r="R134" i="25"/>
  <c r="R137" i="25"/>
  <c r="R142" i="25"/>
  <c r="R147" i="25"/>
  <c r="R138" i="25"/>
  <c r="Q922" i="25"/>
  <c r="Q923" i="25" s="1"/>
  <c r="R915" i="25"/>
  <c r="M1075" i="25"/>
  <c r="M1076" i="25"/>
  <c r="Q148" i="25"/>
  <c r="O889" i="25"/>
  <c r="O359" i="25"/>
  <c r="O360" i="25"/>
  <c r="S298" i="25"/>
  <c r="S1043" i="25"/>
  <c r="R914" i="25"/>
  <c r="L1075" i="25"/>
  <c r="L1076" i="25"/>
  <c r="O363" i="25"/>
  <c r="T51" i="25"/>
  <c r="T68" i="25"/>
  <c r="T69" i="25" s="1"/>
  <c r="T78" i="25" s="1"/>
  <c r="T251" i="25" s="1"/>
  <c r="R912" i="25"/>
  <c r="O436" i="25"/>
  <c r="O473" i="25"/>
  <c r="O472" i="25"/>
  <c r="O475" i="25"/>
  <c r="O471" i="25"/>
  <c r="O476" i="25"/>
  <c r="O474" i="25"/>
  <c r="P321" i="25"/>
  <c r="P338" i="25"/>
  <c r="P348" i="25" s="1"/>
  <c r="P341" i="25"/>
  <c r="P340" i="25"/>
  <c r="P350" i="25" s="1"/>
  <c r="P343" i="25"/>
  <c r="P339" i="25"/>
  <c r="P349" i="25" s="1"/>
  <c r="P342" i="25"/>
  <c r="T52" i="25"/>
  <c r="T53" i="25" s="1"/>
  <c r="T54" i="25" s="1"/>
  <c r="S66" i="25"/>
  <c r="S76" i="25" s="1"/>
  <c r="S194" i="25" s="1"/>
  <c r="S296" i="25" s="1"/>
  <c r="S890" i="25" s="1"/>
  <c r="T63" i="25"/>
  <c r="U48" i="25"/>
  <c r="U58" i="25"/>
  <c r="U60" i="25" s="1"/>
  <c r="S223" i="25" l="1"/>
  <c r="S225" i="25"/>
  <c r="S918" i="25" s="1"/>
  <c r="S218" i="25"/>
  <c r="O364" i="25"/>
  <c r="O927" i="25" s="1"/>
  <c r="O1063" i="25" s="1"/>
  <c r="O369" i="25"/>
  <c r="O932" i="25" s="1"/>
  <c r="O1068" i="25" s="1"/>
  <c r="S216" i="25"/>
  <c r="S220" i="25"/>
  <c r="S913" i="25" s="1"/>
  <c r="R230" i="25"/>
  <c r="S219" i="25"/>
  <c r="S912" i="25" s="1"/>
  <c r="S224" i="25"/>
  <c r="S917" i="25" s="1"/>
  <c r="O367" i="25"/>
  <c r="O930" i="25" s="1"/>
  <c r="O1066" i="25" s="1"/>
  <c r="S221" i="25"/>
  <c r="S914" i="25" s="1"/>
  <c r="O371" i="25"/>
  <c r="O934" i="25" s="1"/>
  <c r="O1070" i="25" s="1"/>
  <c r="S907" i="25"/>
  <c r="S300" i="25" s="1"/>
  <c r="O374" i="25"/>
  <c r="O937" i="25" s="1"/>
  <c r="O1073" i="25" s="1"/>
  <c r="S226" i="25"/>
  <c r="S919" i="25" s="1"/>
  <c r="T61" i="25"/>
  <c r="T64" i="25" s="1"/>
  <c r="T74" i="25" s="1"/>
  <c r="T212" i="25" s="1"/>
  <c r="T220" i="25" s="1"/>
  <c r="T907" i="25"/>
  <c r="T300" i="25" s="1"/>
  <c r="T228" i="25"/>
  <c r="T921" i="25" s="1"/>
  <c r="T222" i="25"/>
  <c r="T221" i="25"/>
  <c r="W47" i="25"/>
  <c r="X43" i="25"/>
  <c r="S915" i="25"/>
  <c r="S137" i="25"/>
  <c r="S138" i="25"/>
  <c r="S145" i="25"/>
  <c r="S134" i="25"/>
  <c r="S140" i="25"/>
  <c r="S143" i="25"/>
  <c r="S147" i="25"/>
  <c r="S135" i="25"/>
  <c r="S141" i="25"/>
  <c r="S139" i="25"/>
  <c r="S136" i="25"/>
  <c r="S144" i="25"/>
  <c r="S142" i="25"/>
  <c r="S75" i="25"/>
  <c r="S175" i="25" s="1"/>
  <c r="S146" i="25"/>
  <c r="P359" i="25"/>
  <c r="P360" i="25"/>
  <c r="R148" i="25"/>
  <c r="O926" i="25"/>
  <c r="Q342" i="25"/>
  <c r="Q338" i="25"/>
  <c r="Q348" i="25" s="1"/>
  <c r="Q321" i="25"/>
  <c r="Q340" i="25"/>
  <c r="Q350" i="25" s="1"/>
  <c r="Q343" i="25"/>
  <c r="Q339" i="25"/>
  <c r="Q349" i="25" s="1"/>
  <c r="Q341" i="25"/>
  <c r="U67" i="25"/>
  <c r="U77" i="25" s="1"/>
  <c r="N510" i="25"/>
  <c r="N509" i="25"/>
  <c r="R922" i="25"/>
  <c r="R923" i="25" s="1"/>
  <c r="U51" i="25"/>
  <c r="U68" i="25"/>
  <c r="U69" i="25" s="1"/>
  <c r="U78" i="25" s="1"/>
  <c r="U251" i="25" s="1"/>
  <c r="P444" i="25"/>
  <c r="P438" i="25"/>
  <c r="P450" i="25"/>
  <c r="P443" i="25"/>
  <c r="P439" i="25"/>
  <c r="P446" i="25"/>
  <c r="P504" i="25" s="1"/>
  <c r="P447" i="25"/>
  <c r="P505" i="25" s="1"/>
  <c r="P442" i="25"/>
  <c r="P445" i="25"/>
  <c r="P440" i="25"/>
  <c r="P448" i="25"/>
  <c r="P441" i="25"/>
  <c r="P449" i="25"/>
  <c r="P507" i="25" s="1"/>
  <c r="Q435" i="25"/>
  <c r="T66" i="25"/>
  <c r="T76" i="25" s="1"/>
  <c r="T194" i="25" s="1"/>
  <c r="T296" i="25" s="1"/>
  <c r="T890" i="25" s="1"/>
  <c r="U63" i="25"/>
  <c r="T70" i="25"/>
  <c r="T71" i="25" s="1"/>
  <c r="T79" i="25" s="1"/>
  <c r="V50" i="25"/>
  <c r="V52" i="25" s="1"/>
  <c r="V53" i="25" s="1"/>
  <c r="V54" i="25" s="1"/>
  <c r="W49" i="25"/>
  <c r="S916" i="25"/>
  <c r="T1043" i="25"/>
  <c r="T298" i="25"/>
  <c r="T65" i="25"/>
  <c r="U62" i="25"/>
  <c r="S911" i="25"/>
  <c r="P330" i="25"/>
  <c r="P329" i="25"/>
  <c r="P325" i="25"/>
  <c r="P327" i="25"/>
  <c r="P302" i="25"/>
  <c r="P328" i="25"/>
  <c r="P326" i="25"/>
  <c r="R232" i="25"/>
  <c r="R271" i="25" s="1"/>
  <c r="R173" i="25" s="1"/>
  <c r="R303" i="25"/>
  <c r="R435" i="25" s="1"/>
  <c r="N928" i="25"/>
  <c r="N377" i="25"/>
  <c r="N376" i="25"/>
  <c r="S909" i="25"/>
  <c r="P361" i="25"/>
  <c r="P374" i="25" s="1"/>
  <c r="P937" i="25" s="1"/>
  <c r="P1073" i="25" s="1"/>
  <c r="O444" i="25"/>
  <c r="O438" i="25"/>
  <c r="O439" i="25"/>
  <c r="O449" i="25"/>
  <c r="O507" i="25" s="1"/>
  <c r="O448" i="25"/>
  <c r="O443" i="25"/>
  <c r="O447" i="25"/>
  <c r="O505" i="25" s="1"/>
  <c r="O445" i="25"/>
  <c r="O442" i="25"/>
  <c r="O440" i="25"/>
  <c r="O446" i="25"/>
  <c r="O504" i="25" s="1"/>
  <c r="O450" i="25"/>
  <c r="O441" i="25"/>
  <c r="O365" i="25"/>
  <c r="O928" i="25" s="1"/>
  <c r="O1064" i="25" s="1"/>
  <c r="O336" i="25"/>
  <c r="O337" i="25" s="1"/>
  <c r="N451" i="25"/>
  <c r="N452" i="25" s="1"/>
  <c r="V48" i="25"/>
  <c r="V58" i="25"/>
  <c r="V60" i="25" s="1"/>
  <c r="S229" i="25" l="1"/>
  <c r="S230" i="25" s="1"/>
  <c r="T224" i="25"/>
  <c r="T917" i="25" s="1"/>
  <c r="T225" i="25"/>
  <c r="T918" i="25" s="1"/>
  <c r="T227" i="25"/>
  <c r="T920" i="25" s="1"/>
  <c r="T226" i="25"/>
  <c r="T919" i="25" s="1"/>
  <c r="T217" i="25"/>
  <c r="T910" i="25" s="1"/>
  <c r="T223" i="25"/>
  <c r="T218" i="25"/>
  <c r="T216" i="25"/>
  <c r="T229" i="25" s="1"/>
  <c r="T230" i="25" s="1"/>
  <c r="T219" i="25"/>
  <c r="P372" i="25"/>
  <c r="P935" i="25" s="1"/>
  <c r="P1071" i="25" s="1"/>
  <c r="P370" i="25"/>
  <c r="P933" i="25" s="1"/>
  <c r="P1069" i="25" s="1"/>
  <c r="P371" i="25"/>
  <c r="P934" i="25" s="1"/>
  <c r="P1070" i="25" s="1"/>
  <c r="P366" i="25"/>
  <c r="P929" i="25" s="1"/>
  <c r="P1065" i="25" s="1"/>
  <c r="P368" i="25"/>
  <c r="P931" i="25" s="1"/>
  <c r="P1067" i="25" s="1"/>
  <c r="T916" i="25"/>
  <c r="T911" i="25"/>
  <c r="R436" i="25"/>
  <c r="R471" i="25"/>
  <c r="R476" i="25"/>
  <c r="R475" i="25"/>
  <c r="R474" i="25"/>
  <c r="R473" i="25"/>
  <c r="R472" i="25"/>
  <c r="P451" i="25"/>
  <c r="P452" i="25" s="1"/>
  <c r="T913" i="25"/>
  <c r="T914" i="25"/>
  <c r="U70" i="25"/>
  <c r="U71" i="25" s="1"/>
  <c r="U79" i="25" s="1"/>
  <c r="O940" i="25"/>
  <c r="O939" i="25"/>
  <c r="O1062" i="25"/>
  <c r="W58" i="25"/>
  <c r="W60" i="25" s="1"/>
  <c r="W48" i="25"/>
  <c r="S232" i="25"/>
  <c r="S271" i="25" s="1"/>
  <c r="S173" i="25" s="1"/>
  <c r="S303" i="25"/>
  <c r="S435" i="25" s="1"/>
  <c r="Q327" i="25"/>
  <c r="Q326" i="25"/>
  <c r="Q330" i="25"/>
  <c r="Q329" i="25"/>
  <c r="Q328" i="25"/>
  <c r="Q302" i="25"/>
  <c r="Q325" i="25"/>
  <c r="P924" i="25"/>
  <c r="P1060" i="25" s="1"/>
  <c r="P364" i="25"/>
  <c r="P927" i="25" s="1"/>
  <c r="P1063" i="25" s="1"/>
  <c r="P373" i="25"/>
  <c r="P936" i="25" s="1"/>
  <c r="P1072" i="25" s="1"/>
  <c r="P363" i="25"/>
  <c r="P367" i="25"/>
  <c r="P930" i="25" s="1"/>
  <c r="P1066" i="25" s="1"/>
  <c r="P375" i="25"/>
  <c r="P938" i="25" s="1"/>
  <c r="P1074" i="25" s="1"/>
  <c r="O377" i="25"/>
  <c r="V67" i="25"/>
  <c r="V77" i="25" s="1"/>
  <c r="S922" i="25"/>
  <c r="S923" i="25" s="1"/>
  <c r="P336" i="25"/>
  <c r="P337" i="25" s="1"/>
  <c r="P365" i="25"/>
  <c r="P928" i="25" s="1"/>
  <c r="P1064" i="25" s="1"/>
  <c r="W50" i="25"/>
  <c r="W52" i="25" s="1"/>
  <c r="W53" i="25" s="1"/>
  <c r="W54" i="25" s="1"/>
  <c r="X49" i="25"/>
  <c r="T912" i="25"/>
  <c r="U66" i="25"/>
  <c r="U76" i="25" s="1"/>
  <c r="U194" i="25" s="1"/>
  <c r="U296" i="25" s="1"/>
  <c r="U890" i="25" s="1"/>
  <c r="V63" i="25"/>
  <c r="N1064" i="25"/>
  <c r="N940" i="25"/>
  <c r="N939" i="25"/>
  <c r="Q436" i="25"/>
  <c r="Q474" i="25"/>
  <c r="Q471" i="25"/>
  <c r="Q472" i="25"/>
  <c r="Q473" i="25"/>
  <c r="Q476" i="25"/>
  <c r="Q475" i="25"/>
  <c r="Q359" i="25"/>
  <c r="Q360" i="25"/>
  <c r="O451" i="25"/>
  <c r="O452" i="25" s="1"/>
  <c r="R338" i="25"/>
  <c r="R348" i="25" s="1"/>
  <c r="R341" i="25"/>
  <c r="R321" i="25"/>
  <c r="R343" i="25"/>
  <c r="R339" i="25"/>
  <c r="R342" i="25"/>
  <c r="R349" i="25"/>
  <c r="R340" i="25"/>
  <c r="R350" i="25" s="1"/>
  <c r="U65" i="25"/>
  <c r="V62" i="25"/>
  <c r="T147" i="25"/>
  <c r="T145" i="25"/>
  <c r="T140" i="25"/>
  <c r="T136" i="25"/>
  <c r="T75" i="25"/>
  <c r="T175" i="25" s="1"/>
  <c r="T138" i="25"/>
  <c r="T134" i="25"/>
  <c r="T135" i="25"/>
  <c r="T142" i="25"/>
  <c r="T146" i="25"/>
  <c r="T137" i="25"/>
  <c r="T141" i="25"/>
  <c r="T139" i="25"/>
  <c r="T143" i="25"/>
  <c r="T144" i="25"/>
  <c r="U298" i="25"/>
  <c r="U1043" i="25"/>
  <c r="U61" i="25"/>
  <c r="U64" i="25" s="1"/>
  <c r="U74" i="25" s="1"/>
  <c r="U212" i="25" s="1"/>
  <c r="Q361" i="25"/>
  <c r="Q375" i="25" s="1"/>
  <c r="Q938" i="25" s="1"/>
  <c r="Q1074" i="25" s="1"/>
  <c r="O376" i="25"/>
  <c r="O510" i="25"/>
  <c r="O509" i="25"/>
  <c r="T915" i="25"/>
  <c r="X47" i="25"/>
  <c r="Y43" i="25"/>
  <c r="P369" i="25"/>
  <c r="P932" i="25" s="1"/>
  <c r="P1068" i="25" s="1"/>
  <c r="V68" i="25"/>
  <c r="V69" i="25" s="1"/>
  <c r="V78" i="25" s="1"/>
  <c r="V251" i="25" s="1"/>
  <c r="V51" i="25"/>
  <c r="P510" i="25"/>
  <c r="P509" i="25"/>
  <c r="S148" i="25"/>
  <c r="T909" i="25" l="1"/>
  <c r="Q368" i="25"/>
  <c r="Q931" i="25" s="1"/>
  <c r="Q1067" i="25" s="1"/>
  <c r="Q369" i="25"/>
  <c r="Q932" i="25" s="1"/>
  <c r="Q1068" i="25" s="1"/>
  <c r="V61" i="25"/>
  <c r="V64" i="25" s="1"/>
  <c r="V74" i="25" s="1"/>
  <c r="V212" i="25" s="1"/>
  <c r="V219" i="25" s="1"/>
  <c r="Q370" i="25"/>
  <c r="Q933" i="25" s="1"/>
  <c r="Q1069" i="25" s="1"/>
  <c r="Q366" i="25"/>
  <c r="Q929" i="25" s="1"/>
  <c r="Q1065" i="25" s="1"/>
  <c r="Q367" i="25"/>
  <c r="Q930" i="25" s="1"/>
  <c r="Q1066" i="25" s="1"/>
  <c r="Q373" i="25"/>
  <c r="Q936" i="25" s="1"/>
  <c r="Q1072" i="25" s="1"/>
  <c r="Q364" i="25"/>
  <c r="Q927" i="25" s="1"/>
  <c r="Q1063" i="25" s="1"/>
  <c r="V217" i="25"/>
  <c r="V910" i="25" s="1"/>
  <c r="V225" i="25"/>
  <c r="V918" i="25" s="1"/>
  <c r="V224" i="25"/>
  <c r="V917" i="25" s="1"/>
  <c r="V222" i="25"/>
  <c r="V227" i="25"/>
  <c r="V920" i="25" s="1"/>
  <c r="V218" i="25"/>
  <c r="V221" i="25"/>
  <c r="V220" i="25"/>
  <c r="X50" i="25"/>
  <c r="Y49" i="25"/>
  <c r="T148" i="25"/>
  <c r="U221" i="25"/>
  <c r="U216" i="25"/>
  <c r="U227" i="25"/>
  <c r="U920" i="25" s="1"/>
  <c r="U220" i="25"/>
  <c r="U224" i="25"/>
  <c r="U917" i="25" s="1"/>
  <c r="U217" i="25"/>
  <c r="U910" i="25" s="1"/>
  <c r="U222" i="25"/>
  <c r="U223" i="25"/>
  <c r="U226" i="25"/>
  <c r="U919" i="25" s="1"/>
  <c r="U225" i="25"/>
  <c r="U918" i="25" s="1"/>
  <c r="U228" i="25"/>
  <c r="U921" i="25" s="1"/>
  <c r="U219" i="25"/>
  <c r="U907" i="25"/>
  <c r="U300" i="25" s="1"/>
  <c r="U218" i="25"/>
  <c r="R330" i="25"/>
  <c r="R302" i="25"/>
  <c r="R328" i="25"/>
  <c r="R329" i="25"/>
  <c r="R325" i="25"/>
  <c r="R326" i="25"/>
  <c r="R327" i="25"/>
  <c r="Q440" i="25"/>
  <c r="Q446" i="25"/>
  <c r="Q504" i="25" s="1"/>
  <c r="Q438" i="25"/>
  <c r="Q448" i="25"/>
  <c r="Q441" i="25"/>
  <c r="Q449" i="25"/>
  <c r="Q507" i="25" s="1"/>
  <c r="Q444" i="25"/>
  <c r="Q450" i="25"/>
  <c r="Q443" i="25"/>
  <c r="Q445" i="25"/>
  <c r="Q447" i="25"/>
  <c r="Q505" i="25" s="1"/>
  <c r="Q442" i="25"/>
  <c r="Q439" i="25"/>
  <c r="V298" i="25"/>
  <c r="V1043" i="25"/>
  <c r="T232" i="25"/>
  <c r="T271" i="25" s="1"/>
  <c r="T173" i="25" s="1"/>
  <c r="T303" i="25"/>
  <c r="Q374" i="25"/>
  <c r="Q937" i="25" s="1"/>
  <c r="Q1073" i="25" s="1"/>
  <c r="R360" i="25"/>
  <c r="R359" i="25"/>
  <c r="S339" i="25"/>
  <c r="S349" i="25" s="1"/>
  <c r="S342" i="25"/>
  <c r="S321" i="25"/>
  <c r="S338" i="25"/>
  <c r="S348" i="25" s="1"/>
  <c r="S361" i="25"/>
  <c r="S924" i="25" s="1"/>
  <c r="S1060" i="25" s="1"/>
  <c r="S889" i="25" s="1"/>
  <c r="S340" i="25"/>
  <c r="S350" i="25" s="1"/>
  <c r="S343" i="25"/>
  <c r="S341" i="25"/>
  <c r="Y47" i="25"/>
  <c r="Z43" i="25"/>
  <c r="X58" i="25"/>
  <c r="X60" i="25" s="1"/>
  <c r="X48" i="25"/>
  <c r="N1075" i="25"/>
  <c r="N1076" i="25"/>
  <c r="P889" i="25"/>
  <c r="P293" i="25"/>
  <c r="P291" i="25" s="1"/>
  <c r="P290" i="25" s="1"/>
  <c r="S436" i="25"/>
  <c r="S474" i="25"/>
  <c r="S473" i="25"/>
  <c r="S475" i="25"/>
  <c r="S476" i="25"/>
  <c r="S472" i="25"/>
  <c r="S471" i="25"/>
  <c r="R446" i="25"/>
  <c r="R504" i="25" s="1"/>
  <c r="R448" i="25"/>
  <c r="R444" i="25"/>
  <c r="R441" i="25"/>
  <c r="R443" i="25"/>
  <c r="R440" i="25"/>
  <c r="R449" i="25"/>
  <c r="R507" i="25" s="1"/>
  <c r="R438" i="25"/>
  <c r="R445" i="25"/>
  <c r="R447" i="25"/>
  <c r="R505" i="25" s="1"/>
  <c r="R450" i="25"/>
  <c r="R439" i="25"/>
  <c r="R442" i="25"/>
  <c r="W63" i="25"/>
  <c r="V66" i="25"/>
  <c r="V76" i="25" s="1"/>
  <c r="V194" i="25" s="1"/>
  <c r="V296" i="25" s="1"/>
  <c r="V890" i="25" s="1"/>
  <c r="W70" i="25"/>
  <c r="W71" i="25" s="1"/>
  <c r="W79" i="25" s="1"/>
  <c r="W67" i="25"/>
  <c r="W77" i="25" s="1"/>
  <c r="T922" i="25"/>
  <c r="T923" i="25" s="1"/>
  <c r="P926" i="25"/>
  <c r="P377" i="25"/>
  <c r="P376" i="25"/>
  <c r="V70" i="25"/>
  <c r="V71" i="25" s="1"/>
  <c r="V79" i="25" s="1"/>
  <c r="Q365" i="25"/>
  <c r="Q928" i="25" s="1"/>
  <c r="Q1064" i="25" s="1"/>
  <c r="Q336" i="25"/>
  <c r="Q337" i="25" s="1"/>
  <c r="U140" i="25"/>
  <c r="U137" i="25"/>
  <c r="U147" i="25"/>
  <c r="U135" i="25"/>
  <c r="U141" i="25"/>
  <c r="U139" i="25"/>
  <c r="U145" i="25"/>
  <c r="U142" i="25"/>
  <c r="U144" i="25"/>
  <c r="U136" i="25"/>
  <c r="U134" i="25"/>
  <c r="U75" i="25"/>
  <c r="U175" i="25" s="1"/>
  <c r="U146" i="25"/>
  <c r="U138" i="25"/>
  <c r="U143" i="25"/>
  <c r="O1075" i="25"/>
  <c r="O1076" i="25"/>
  <c r="Q924" i="25"/>
  <c r="Q1060" i="25" s="1"/>
  <c r="Z1093" i="25" s="1"/>
  <c r="Q372" i="25"/>
  <c r="Q935" i="25" s="1"/>
  <c r="Q1071" i="25" s="1"/>
  <c r="W68" i="25"/>
  <c r="W69" i="25" s="1"/>
  <c r="W78" i="25" s="1"/>
  <c r="W251" i="25" s="1"/>
  <c r="W51" i="25"/>
  <c r="AC1080" i="25"/>
  <c r="L1080" i="25"/>
  <c r="M1080" i="25"/>
  <c r="AE1080" i="25"/>
  <c r="Q1080" i="25"/>
  <c r="AR1080" i="25"/>
  <c r="AK1080" i="25"/>
  <c r="S1080" i="25"/>
  <c r="E1080" i="25"/>
  <c r="E1079" i="25" s="1"/>
  <c r="X1080" i="25"/>
  <c r="H1080" i="25"/>
  <c r="K1080" i="25"/>
  <c r="AP1080" i="25"/>
  <c r="G1080" i="25"/>
  <c r="W1080" i="25"/>
  <c r="AB1080" i="25"/>
  <c r="AJ1080" i="25"/>
  <c r="V1080" i="25"/>
  <c r="O1080" i="25"/>
  <c r="R1080" i="25"/>
  <c r="U1080" i="25"/>
  <c r="AN1080" i="25"/>
  <c r="Z1080" i="25"/>
  <c r="AG1080" i="25"/>
  <c r="AA1080" i="25"/>
  <c r="F1080" i="25"/>
  <c r="AF1080" i="25"/>
  <c r="N1080" i="25"/>
  <c r="Y1080" i="25"/>
  <c r="AH1080" i="25"/>
  <c r="AI1080" i="25"/>
  <c r="AQ1080" i="25"/>
  <c r="I1080" i="25"/>
  <c r="T1080" i="25"/>
  <c r="P1080" i="25"/>
  <c r="J1080" i="25"/>
  <c r="AO1080" i="25"/>
  <c r="AD1080" i="25"/>
  <c r="AM1080" i="25"/>
  <c r="AL1080" i="25"/>
  <c r="Z1081" i="25"/>
  <c r="U1081" i="25"/>
  <c r="AI1081" i="25"/>
  <c r="G1081" i="25"/>
  <c r="Q1082" i="25"/>
  <c r="AO1082" i="25"/>
  <c r="AB1082" i="25"/>
  <c r="N1081" i="25"/>
  <c r="F1081" i="25"/>
  <c r="S1081" i="25"/>
  <c r="AK1081" i="25"/>
  <c r="AQ1082" i="25"/>
  <c r="S1082" i="25"/>
  <c r="M1082" i="25"/>
  <c r="AP1081" i="25"/>
  <c r="AQ1081" i="25"/>
  <c r="V1081" i="25"/>
  <c r="AC1082" i="25"/>
  <c r="AM1082" i="25"/>
  <c r="K1082" i="25"/>
  <c r="AC1081" i="25"/>
  <c r="W1081" i="25"/>
  <c r="T1081" i="25"/>
  <c r="P1082" i="25"/>
  <c r="R1082" i="25"/>
  <c r="H1082" i="25"/>
  <c r="P1081" i="25"/>
  <c r="AH1081" i="25"/>
  <c r="AN1081" i="25"/>
  <c r="AK1082" i="25"/>
  <c r="V1082" i="25"/>
  <c r="AI1082" i="25"/>
  <c r="AO1081" i="25"/>
  <c r="Q1081" i="25"/>
  <c r="AM1081" i="25"/>
  <c r="U1082" i="25"/>
  <c r="T1082" i="25"/>
  <c r="AG1082" i="25"/>
  <c r="AB1081" i="25"/>
  <c r="AG1081" i="25"/>
  <c r="X1081" i="25"/>
  <c r="AN1082" i="25"/>
  <c r="AE1082" i="25"/>
  <c r="AA1082" i="25"/>
  <c r="AF1082" i="25"/>
  <c r="O1081" i="25"/>
  <c r="J1081" i="25"/>
  <c r="Y1081" i="25"/>
  <c r="AJ1082" i="25"/>
  <c r="N1082" i="25"/>
  <c r="J1082" i="25"/>
  <c r="G1082" i="25"/>
  <c r="AR1081" i="25"/>
  <c r="AF1081" i="25"/>
  <c r="R1081" i="25"/>
  <c r="X1082" i="25"/>
  <c r="AP1082" i="25"/>
  <c r="Z1082" i="25"/>
  <c r="AA1081" i="25"/>
  <c r="I1081" i="25"/>
  <c r="M1081" i="25"/>
  <c r="L1082" i="25"/>
  <c r="W1082" i="25"/>
  <c r="Y1082" i="25"/>
  <c r="K1081" i="25"/>
  <c r="AE1081" i="25"/>
  <c r="L1081" i="25"/>
  <c r="AR1082" i="25"/>
  <c r="AH1082" i="25"/>
  <c r="I1082" i="25"/>
  <c r="AL1081" i="25"/>
  <c r="AJ1081" i="25"/>
  <c r="AD1081" i="25"/>
  <c r="H1081" i="25"/>
  <c r="AD1082" i="25"/>
  <c r="O1082" i="25"/>
  <c r="AL1082" i="25"/>
  <c r="AM1083" i="25"/>
  <c r="AR1083" i="25"/>
  <c r="W1083" i="25"/>
  <c r="P1083" i="25"/>
  <c r="AR1084" i="25"/>
  <c r="AO1084" i="25"/>
  <c r="AL1084" i="25"/>
  <c r="AA1083" i="25"/>
  <c r="AB1083" i="25"/>
  <c r="I1083" i="25"/>
  <c r="AB1084" i="25"/>
  <c r="S1084" i="25"/>
  <c r="N1084" i="25"/>
  <c r="W1084" i="25"/>
  <c r="Q1084" i="25"/>
  <c r="AP1083" i="25"/>
  <c r="X1084" i="25"/>
  <c r="M1083" i="25"/>
  <c r="AQ1084" i="25"/>
  <c r="AO1083" i="25"/>
  <c r="AC1084" i="25"/>
  <c r="AQ1083" i="25"/>
  <c r="O1083" i="25"/>
  <c r="J1083" i="25"/>
  <c r="AE1083" i="25"/>
  <c r="M1084" i="25"/>
  <c r="AM1084" i="25"/>
  <c r="AD1084" i="25"/>
  <c r="AL1083" i="25"/>
  <c r="Z1083" i="25"/>
  <c r="X1083" i="25"/>
  <c r="AP1084" i="25"/>
  <c r="R1084" i="25"/>
  <c r="T1084" i="25"/>
  <c r="Y1083" i="25"/>
  <c r="AN1083" i="25"/>
  <c r="N1083" i="25"/>
  <c r="Z1084" i="25"/>
  <c r="AJ1084" i="25"/>
  <c r="K1084" i="25"/>
  <c r="L1083" i="25"/>
  <c r="R1083" i="25"/>
  <c r="H1083" i="25"/>
  <c r="AG1084" i="25"/>
  <c r="L1084" i="25"/>
  <c r="AI1084" i="25"/>
  <c r="AI1083" i="25"/>
  <c r="AD1083" i="25"/>
  <c r="AJ1083" i="25"/>
  <c r="AN1084" i="25"/>
  <c r="AH1084" i="25"/>
  <c r="U1083" i="25"/>
  <c r="AC1083" i="25"/>
  <c r="V1083" i="25"/>
  <c r="AA1084" i="25"/>
  <c r="I1084" i="25"/>
  <c r="AH1083" i="25"/>
  <c r="S1083" i="25"/>
  <c r="O1084" i="25"/>
  <c r="AK1084" i="25"/>
  <c r="T1083" i="25"/>
  <c r="AK1083" i="25"/>
  <c r="AF1084" i="25"/>
  <c r="AE1084" i="25"/>
  <c r="AG1083" i="25"/>
  <c r="AF1083" i="25"/>
  <c r="J1084" i="25"/>
  <c r="Y1084" i="25"/>
  <c r="Q1083" i="25"/>
  <c r="K1083" i="25"/>
  <c r="P1084" i="25"/>
  <c r="V1084" i="25"/>
  <c r="U1084" i="25"/>
  <c r="R1085" i="25"/>
  <c r="S1085" i="25"/>
  <c r="Q1085" i="25"/>
  <c r="AL1085" i="25"/>
  <c r="AF1085" i="25"/>
  <c r="O1085" i="25"/>
  <c r="W1085" i="25"/>
  <c r="L1085" i="25"/>
  <c r="M1085" i="25"/>
  <c r="AO1085" i="25"/>
  <c r="AJ1085" i="25"/>
  <c r="AP1085" i="25"/>
  <c r="Y1085" i="25"/>
  <c r="AG1085" i="25"/>
  <c r="AM1085" i="25"/>
  <c r="AN1085" i="25"/>
  <c r="AD1085" i="25"/>
  <c r="AH1085" i="25"/>
  <c r="X1085" i="25"/>
  <c r="AC1085" i="25"/>
  <c r="V1085" i="25"/>
  <c r="AI1085" i="25"/>
  <c r="Z1085" i="25"/>
  <c r="J1085" i="25"/>
  <c r="P1085" i="25"/>
  <c r="N1085" i="25"/>
  <c r="AK1085" i="25"/>
  <c r="AB1085" i="25"/>
  <c r="U1085" i="25"/>
  <c r="AR1085" i="25"/>
  <c r="K1085" i="25"/>
  <c r="AA1085" i="25"/>
  <c r="AE1085" i="25"/>
  <c r="AQ1085" i="25"/>
  <c r="T1085" i="25"/>
  <c r="AH1086" i="25"/>
  <c r="AE1086" i="25"/>
  <c r="T1086" i="25"/>
  <c r="AQ1087" i="25"/>
  <c r="Z1087" i="25"/>
  <c r="S1087" i="25"/>
  <c r="S1086" i="25"/>
  <c r="AD1086" i="25"/>
  <c r="AB1086" i="25"/>
  <c r="AD1087" i="25"/>
  <c r="AL1087" i="25"/>
  <c r="L1086" i="25"/>
  <c r="AR1086" i="25"/>
  <c r="O1086" i="25"/>
  <c r="Y1087" i="25"/>
  <c r="AJ1087" i="25"/>
  <c r="AP1086" i="25"/>
  <c r="U1086" i="25"/>
  <c r="M1086" i="25"/>
  <c r="AM1087" i="25"/>
  <c r="AO1087" i="25"/>
  <c r="W1087" i="25"/>
  <c r="AO1086" i="25"/>
  <c r="AL1086" i="25"/>
  <c r="Q1087" i="25"/>
  <c r="N1087" i="25"/>
  <c r="P1087" i="25"/>
  <c r="Y1086" i="25"/>
  <c r="AI1086" i="25"/>
  <c r="AG1087" i="25"/>
  <c r="AC1087" i="25"/>
  <c r="M1087" i="25"/>
  <c r="AJ1086" i="25"/>
  <c r="AN1086" i="25"/>
  <c r="AM1086" i="25"/>
  <c r="R1087" i="25"/>
  <c r="AB1087" i="25"/>
  <c r="L1087" i="25"/>
  <c r="X1086" i="25"/>
  <c r="V1086" i="25"/>
  <c r="Q1086" i="25"/>
  <c r="AP1087" i="25"/>
  <c r="AK1087" i="25"/>
  <c r="AC1086" i="25"/>
  <c r="AG1086" i="25"/>
  <c r="R1086" i="25"/>
  <c r="AA1087" i="25"/>
  <c r="X1087" i="25"/>
  <c r="AH1087" i="25"/>
  <c r="P1086" i="25"/>
  <c r="N1086" i="25"/>
  <c r="K1086" i="25"/>
  <c r="O1087" i="25"/>
  <c r="AE1087" i="25"/>
  <c r="AF1087" i="25"/>
  <c r="AK1086" i="25"/>
  <c r="AF1086" i="25"/>
  <c r="AQ1086" i="25"/>
  <c r="AI1087" i="25"/>
  <c r="AR1087" i="25"/>
  <c r="T1087" i="25"/>
  <c r="W1086" i="25"/>
  <c r="Z1086" i="25"/>
  <c r="AA1086" i="25"/>
  <c r="V1087" i="25"/>
  <c r="U1087" i="25"/>
  <c r="AN1087" i="25"/>
  <c r="AR1088" i="25"/>
  <c r="N1088" i="25"/>
  <c r="AO1090" i="25"/>
  <c r="AC1090" i="25"/>
  <c r="AA1090" i="25"/>
  <c r="AM1088" i="25"/>
  <c r="O1088" i="25"/>
  <c r="Y1090" i="25"/>
  <c r="AO1088" i="25"/>
  <c r="T1090" i="25"/>
  <c r="AI1088" i="25"/>
  <c r="AH1088" i="25"/>
  <c r="P1090" i="25"/>
  <c r="AQ1088" i="25"/>
  <c r="Z1088" i="25"/>
  <c r="AJ1088" i="25"/>
  <c r="AB1090" i="25"/>
  <c r="W1090" i="25"/>
  <c r="Z1090" i="25"/>
  <c r="AE1088" i="25"/>
  <c r="O1090" i="25"/>
  <c r="P1088" i="25"/>
  <c r="AP1090" i="25"/>
  <c r="AM1090" i="25"/>
  <c r="AD1090" i="25"/>
  <c r="S1088" i="25"/>
  <c r="T1088" i="25"/>
  <c r="M1088" i="25"/>
  <c r="AI1090" i="25"/>
  <c r="X1090" i="25"/>
  <c r="AP1088" i="25"/>
  <c r="AF1088" i="25"/>
  <c r="V1088" i="25"/>
  <c r="S1090" i="25"/>
  <c r="AL1090" i="25"/>
  <c r="AC1088" i="25"/>
  <c r="U1088" i="25"/>
  <c r="AJ1090" i="25"/>
  <c r="R1088" i="25"/>
  <c r="Q1090" i="25"/>
  <c r="AQ1090" i="25"/>
  <c r="AK1088" i="25"/>
  <c r="AD1088" i="25"/>
  <c r="AG1090" i="25"/>
  <c r="X1088" i="25"/>
  <c r="Y1088" i="25"/>
  <c r="AB1088" i="25"/>
  <c r="AR1090" i="25"/>
  <c r="AG1088" i="25"/>
  <c r="W1088" i="25"/>
  <c r="R1090" i="25"/>
  <c r="AH1090" i="25"/>
  <c r="AK1090" i="25"/>
  <c r="AL1088" i="25"/>
  <c r="U1090" i="25"/>
  <c r="AN1090" i="25"/>
  <c r="Q1088" i="25"/>
  <c r="V1090" i="25"/>
  <c r="AA1088" i="25"/>
  <c r="AE1090" i="25"/>
  <c r="AN1088" i="25"/>
  <c r="AF1090" i="25"/>
  <c r="Y1089" i="25"/>
  <c r="Z1089" i="25"/>
  <c r="AH1089" i="25"/>
  <c r="R1091" i="25"/>
  <c r="AP1091" i="25"/>
  <c r="AI1091" i="25"/>
  <c r="S1089" i="25"/>
  <c r="P1089" i="25"/>
  <c r="AA1091" i="25"/>
  <c r="AF1089" i="25"/>
  <c r="W1089" i="25"/>
  <c r="AE1089" i="25"/>
  <c r="AM1091" i="25"/>
  <c r="P1091" i="25"/>
  <c r="AC1091" i="25"/>
  <c r="V1089" i="25"/>
  <c r="Z1091" i="25"/>
  <c r="AG1089" i="25"/>
  <c r="AQ1089" i="25"/>
  <c r="AI1089" i="25"/>
  <c r="AJ1091" i="25"/>
  <c r="T1091" i="25"/>
  <c r="Q1089" i="25"/>
  <c r="AP1089" i="25"/>
  <c r="U1091" i="25"/>
  <c r="S1091" i="25"/>
  <c r="AD1089" i="25"/>
  <c r="AA1089" i="25"/>
  <c r="AO1091" i="25"/>
  <c r="Q1091" i="25"/>
  <c r="N1089" i="25"/>
  <c r="T1089" i="25"/>
  <c r="W1091" i="25"/>
  <c r="AH1091" i="25"/>
  <c r="AC1089" i="25"/>
  <c r="R1089" i="25"/>
  <c r="AN1091" i="25"/>
  <c r="AQ1091" i="25"/>
  <c r="AB1089" i="25"/>
  <c r="AN1089" i="25"/>
  <c r="AK1091" i="25"/>
  <c r="V1091" i="25"/>
  <c r="AL1091" i="25"/>
  <c r="AJ1089" i="25"/>
  <c r="AO1089" i="25"/>
  <c r="AM1089" i="25"/>
  <c r="Y1091" i="25"/>
  <c r="AF1091" i="25"/>
  <c r="AD1091" i="25"/>
  <c r="X1089" i="25"/>
  <c r="U1089" i="25"/>
  <c r="AR1089" i="25"/>
  <c r="AR1091" i="25"/>
  <c r="X1091" i="25"/>
  <c r="AG1091" i="25"/>
  <c r="AL1089" i="25"/>
  <c r="AK1089" i="25"/>
  <c r="O1089" i="25"/>
  <c r="AE1091" i="25"/>
  <c r="AB1091" i="25"/>
  <c r="AR1092" i="25"/>
  <c r="AI1092" i="25"/>
  <c r="AC1092" i="25"/>
  <c r="AL1092" i="25"/>
  <c r="T1092" i="25"/>
  <c r="AK1092" i="25"/>
  <c r="AA1092" i="25"/>
  <c r="AN1092" i="25"/>
  <c r="AF1092" i="25"/>
  <c r="AD1092" i="25"/>
  <c r="S1092" i="25"/>
  <c r="AB1092" i="25"/>
  <c r="W1092" i="25"/>
  <c r="AH1092" i="25"/>
  <c r="AG1092" i="25"/>
  <c r="AJ1092" i="25"/>
  <c r="AQ1092" i="25"/>
  <c r="X1092" i="25"/>
  <c r="Z1092" i="25"/>
  <c r="Y1092" i="25"/>
  <c r="AE1092" i="25"/>
  <c r="U1092" i="25"/>
  <c r="Q1092" i="25"/>
  <c r="AO1092" i="25"/>
  <c r="AP1092" i="25"/>
  <c r="V1092" i="25"/>
  <c r="R1092" i="25"/>
  <c r="AM1092" i="25"/>
  <c r="Q371" i="25"/>
  <c r="Q934" i="25" s="1"/>
  <c r="Q1070" i="25" s="1"/>
  <c r="W62" i="25"/>
  <c r="W61" i="25" s="1"/>
  <c r="W64" i="25" s="1"/>
  <c r="W74" i="25" s="1"/>
  <c r="W212" i="25" s="1"/>
  <c r="V65" i="25"/>
  <c r="R361" i="25"/>
  <c r="R372" i="25" s="1"/>
  <c r="R935" i="25" s="1"/>
  <c r="R1071" i="25" s="1"/>
  <c r="Q363" i="25"/>
  <c r="V216" i="25" l="1"/>
  <c r="V1093" i="25"/>
  <c r="V226" i="25"/>
  <c r="V919" i="25" s="1"/>
  <c r="V907" i="25"/>
  <c r="V300" i="25" s="1"/>
  <c r="AR1093" i="25"/>
  <c r="V228" i="25"/>
  <c r="V921" i="25" s="1"/>
  <c r="U1093" i="25"/>
  <c r="V223" i="25"/>
  <c r="V916" i="25" s="1"/>
  <c r="AK1093" i="25"/>
  <c r="S1093" i="25"/>
  <c r="AO1093" i="25"/>
  <c r="AF1093" i="25"/>
  <c r="AE1093" i="25"/>
  <c r="AL1093" i="25"/>
  <c r="T1093" i="25"/>
  <c r="AC1093" i="25"/>
  <c r="AQ1093" i="25"/>
  <c r="AN1093" i="25"/>
  <c r="AJ1093" i="25"/>
  <c r="AP1093" i="25"/>
  <c r="AM1093" i="25"/>
  <c r="W1093" i="25"/>
  <c r="AA1093" i="25"/>
  <c r="AI1093" i="25"/>
  <c r="Y1093" i="25"/>
  <c r="AB1093" i="25"/>
  <c r="X1093" i="25"/>
  <c r="AH1093" i="25"/>
  <c r="S364" i="25"/>
  <c r="S927" i="25" s="1"/>
  <c r="S1063" i="25" s="1"/>
  <c r="W1095" i="25"/>
  <c r="G1079" i="25"/>
  <c r="G1122" i="25" s="1"/>
  <c r="G1123" i="25" s="1"/>
  <c r="X1095" i="25"/>
  <c r="Z1095" i="25"/>
  <c r="AO1095" i="25"/>
  <c r="AR1095" i="25"/>
  <c r="U1095" i="25"/>
  <c r="AA1095" i="25"/>
  <c r="AP1095" i="25"/>
  <c r="V1095" i="25"/>
  <c r="R451" i="25"/>
  <c r="R452" i="25" s="1"/>
  <c r="R510" i="25"/>
  <c r="R509" i="25"/>
  <c r="R375" i="25"/>
  <c r="R938" i="25" s="1"/>
  <c r="R1074" i="25" s="1"/>
  <c r="R368" i="25"/>
  <c r="R931" i="25" s="1"/>
  <c r="R1067" i="25" s="1"/>
  <c r="V911" i="25"/>
  <c r="R369" i="25"/>
  <c r="R932" i="25" s="1"/>
  <c r="R1068" i="25" s="1"/>
  <c r="Y58" i="25"/>
  <c r="Y60" i="25" s="1"/>
  <c r="Y48" i="25"/>
  <c r="T338" i="25"/>
  <c r="T348" i="25" s="1"/>
  <c r="T341" i="25"/>
  <c r="T342" i="25"/>
  <c r="T343" i="25"/>
  <c r="T340" i="25"/>
  <c r="T350" i="25" s="1"/>
  <c r="T321" i="25"/>
  <c r="T339" i="25"/>
  <c r="T349" i="25" s="1"/>
  <c r="V909" i="25"/>
  <c r="V229" i="25"/>
  <c r="V230" i="25" s="1"/>
  <c r="R364" i="25"/>
  <c r="R927" i="25" s="1"/>
  <c r="R1063" i="25" s="1"/>
  <c r="AN1095" i="25"/>
  <c r="S374" i="25"/>
  <c r="S937" i="25" s="1"/>
  <c r="S1073" i="25" s="1"/>
  <c r="N1079" i="25"/>
  <c r="R363" i="25"/>
  <c r="S363" i="25"/>
  <c r="U229" i="25"/>
  <c r="U230" i="25" s="1"/>
  <c r="U909" i="25"/>
  <c r="S372" i="25"/>
  <c r="S935" i="25" s="1"/>
  <c r="S1071" i="25" s="1"/>
  <c r="U914" i="25"/>
  <c r="T1095" i="25"/>
  <c r="AC1095" i="25"/>
  <c r="L1079" i="25"/>
  <c r="P1079" i="25"/>
  <c r="W298" i="25"/>
  <c r="W1043" i="25"/>
  <c r="S373" i="25"/>
  <c r="S936" i="25" s="1"/>
  <c r="S1072" i="25" s="1"/>
  <c r="Q509" i="25"/>
  <c r="Q510" i="25"/>
  <c r="U912" i="25"/>
  <c r="V912" i="25"/>
  <c r="AB1095" i="25"/>
  <c r="AL1095" i="25"/>
  <c r="R1093" i="25"/>
  <c r="R1079" i="25" s="1"/>
  <c r="J1079" i="25"/>
  <c r="S375" i="25"/>
  <c r="S938" i="25" s="1"/>
  <c r="S1074" i="25" s="1"/>
  <c r="Z49" i="25"/>
  <c r="Y50" i="25"/>
  <c r="U915" i="25"/>
  <c r="AH1095" i="25"/>
  <c r="U148" i="25"/>
  <c r="W66" i="25"/>
  <c r="W76" i="25" s="1"/>
  <c r="W194" i="25" s="1"/>
  <c r="W296" i="25" s="1"/>
  <c r="W890" i="25" s="1"/>
  <c r="X63" i="25"/>
  <c r="R370" i="25"/>
  <c r="R933" i="25" s="1"/>
  <c r="R1069" i="25" s="1"/>
  <c r="AI1095" i="25"/>
  <c r="K1079" i="25"/>
  <c r="U911" i="25"/>
  <c r="AF1095" i="25"/>
  <c r="Q451" i="25"/>
  <c r="Q452" i="25" s="1"/>
  <c r="AJ1095" i="25"/>
  <c r="AD1095" i="25"/>
  <c r="I1079" i="25"/>
  <c r="E1122" i="25"/>
  <c r="E1123" i="25" s="1"/>
  <c r="E1121" i="25"/>
  <c r="E1124" i="25" s="1"/>
  <c r="Q889" i="25"/>
  <c r="Q293" i="25"/>
  <c r="Q291" i="25" s="1"/>
  <c r="Q290" i="25" s="1"/>
  <c r="P939" i="25"/>
  <c r="P940" i="25"/>
  <c r="P1062" i="25"/>
  <c r="R367" i="25"/>
  <c r="R930" i="25" s="1"/>
  <c r="R1066" i="25" s="1"/>
  <c r="X68" i="25"/>
  <c r="X69" i="25" s="1"/>
  <c r="X78" i="25" s="1"/>
  <c r="X251" i="25" s="1"/>
  <c r="X51" i="25"/>
  <c r="W65" i="25"/>
  <c r="X62" i="25"/>
  <c r="H1079" i="25"/>
  <c r="U913" i="25"/>
  <c r="AK1095" i="25"/>
  <c r="AE1095" i="25"/>
  <c r="AG1095" i="25"/>
  <c r="M1079" i="25"/>
  <c r="X67" i="25"/>
  <c r="X77" i="25" s="1"/>
  <c r="R366" i="25"/>
  <c r="R929" i="25" s="1"/>
  <c r="R1065" i="25" s="1"/>
  <c r="V913" i="25"/>
  <c r="R924" i="25"/>
  <c r="R1060" i="25" s="1"/>
  <c r="R373" i="25"/>
  <c r="R936" i="25" s="1"/>
  <c r="R1072" i="25" s="1"/>
  <c r="R371" i="25"/>
  <c r="R934" i="25" s="1"/>
  <c r="R1070" i="25" s="1"/>
  <c r="R374" i="25"/>
  <c r="R937" i="25" s="1"/>
  <c r="R1073" i="25" s="1"/>
  <c r="W227" i="25"/>
  <c r="W920" i="25" s="1"/>
  <c r="W217" i="25"/>
  <c r="W910" i="25" s="1"/>
  <c r="W216" i="25"/>
  <c r="W222" i="25"/>
  <c r="W220" i="25"/>
  <c r="W219" i="25"/>
  <c r="W225" i="25"/>
  <c r="W918" i="25" s="1"/>
  <c r="W224" i="25"/>
  <c r="W917" i="25" s="1"/>
  <c r="W228" i="25"/>
  <c r="W921" i="25" s="1"/>
  <c r="W221" i="25"/>
  <c r="W223" i="25"/>
  <c r="W218" i="25"/>
  <c r="W226" i="25"/>
  <c r="W919" i="25" s="1"/>
  <c r="W907" i="25"/>
  <c r="W300" i="25" s="1"/>
  <c r="V141" i="25"/>
  <c r="V138" i="25"/>
  <c r="V143" i="25"/>
  <c r="V145" i="25"/>
  <c r="V142" i="25"/>
  <c r="V146" i="25"/>
  <c r="V134" i="25"/>
  <c r="V147" i="25"/>
  <c r="V140" i="25"/>
  <c r="V139" i="25"/>
  <c r="V135" i="25"/>
  <c r="V144" i="25"/>
  <c r="V136" i="25"/>
  <c r="V75" i="25"/>
  <c r="V175" i="25" s="1"/>
  <c r="V137" i="25"/>
  <c r="Q1079" i="25"/>
  <c r="AA43" i="25"/>
  <c r="Z47" i="25"/>
  <c r="U232" i="25"/>
  <c r="U271" i="25" s="1"/>
  <c r="U173" i="25" s="1"/>
  <c r="U303" i="25"/>
  <c r="S438" i="25"/>
  <c r="S446" i="25"/>
  <c r="S504" i="25" s="1"/>
  <c r="S439" i="25"/>
  <c r="S448" i="25"/>
  <c r="S447" i="25"/>
  <c r="S505" i="25" s="1"/>
  <c r="S443" i="25"/>
  <c r="S445" i="25"/>
  <c r="S444" i="25"/>
  <c r="S442" i="25"/>
  <c r="S440" i="25"/>
  <c r="S450" i="25"/>
  <c r="S441" i="25"/>
  <c r="S449" i="25"/>
  <c r="S507" i="25" s="1"/>
  <c r="T435" i="25"/>
  <c r="V915" i="25"/>
  <c r="F1079" i="25"/>
  <c r="S359" i="25"/>
  <c r="S360" i="25"/>
  <c r="AM1095" i="25"/>
  <c r="S330" i="25"/>
  <c r="S370" i="25" s="1"/>
  <c r="S933" i="25" s="1"/>
  <c r="S1069" i="25" s="1"/>
  <c r="S327" i="25"/>
  <c r="S367" i="25" s="1"/>
  <c r="S930" i="25" s="1"/>
  <c r="S1066" i="25" s="1"/>
  <c r="S326" i="25"/>
  <c r="S366" i="25" s="1"/>
  <c r="S929" i="25" s="1"/>
  <c r="S1065" i="25" s="1"/>
  <c r="S325" i="25"/>
  <c r="S329" i="25"/>
  <c r="S369" i="25" s="1"/>
  <c r="S932" i="25" s="1"/>
  <c r="S1068" i="25" s="1"/>
  <c r="S328" i="25"/>
  <c r="S368" i="25" s="1"/>
  <c r="S931" i="25" s="1"/>
  <c r="S1067" i="25" s="1"/>
  <c r="S302" i="25"/>
  <c r="S293" i="25"/>
  <c r="S291" i="25" s="1"/>
  <c r="S290" i="25" s="1"/>
  <c r="Q377" i="25"/>
  <c r="Q376" i="25"/>
  <c r="Q926" i="25"/>
  <c r="Y1095" i="25"/>
  <c r="AQ1095" i="25"/>
  <c r="AD1093" i="25"/>
  <c r="AG1093" i="25"/>
  <c r="O1079" i="25"/>
  <c r="X52" i="25"/>
  <c r="X53" i="25" s="1"/>
  <c r="X54" i="25" s="1"/>
  <c r="S371" i="25"/>
  <c r="S934" i="25" s="1"/>
  <c r="S1070" i="25" s="1"/>
  <c r="R336" i="25"/>
  <c r="R337" i="25" s="1"/>
  <c r="R365" i="25"/>
  <c r="R928" i="25" s="1"/>
  <c r="R1064" i="25" s="1"/>
  <c r="U916" i="25"/>
  <c r="V914" i="25"/>
  <c r="T361" i="25" l="1"/>
  <c r="T363" i="25" s="1"/>
  <c r="G1121" i="25"/>
  <c r="G1124" i="25" s="1"/>
  <c r="T372" i="25"/>
  <c r="T935" i="25" s="1"/>
  <c r="T1071" i="25" s="1"/>
  <c r="T375" i="25"/>
  <c r="T938" i="25" s="1"/>
  <c r="T1074" i="25" s="1"/>
  <c r="S510" i="25"/>
  <c r="S509" i="25"/>
  <c r="T926" i="25"/>
  <c r="M1122" i="25"/>
  <c r="M1123" i="25" s="1"/>
  <c r="M1121" i="25"/>
  <c r="M1124" i="25" s="1"/>
  <c r="T360" i="25"/>
  <c r="T359" i="25"/>
  <c r="Y68" i="25"/>
  <c r="Y69" i="25" s="1"/>
  <c r="Y78" i="25" s="1"/>
  <c r="Y251" i="25" s="1"/>
  <c r="Y51" i="25"/>
  <c r="U922" i="25"/>
  <c r="U923" i="25"/>
  <c r="AA49" i="25"/>
  <c r="Z50" i="25"/>
  <c r="U435" i="25"/>
  <c r="U340" i="25"/>
  <c r="U350" i="25" s="1"/>
  <c r="U343" i="25"/>
  <c r="U342" i="25"/>
  <c r="U338" i="25"/>
  <c r="U348" i="25" s="1"/>
  <c r="U321" i="25"/>
  <c r="U341" i="25"/>
  <c r="U339" i="25"/>
  <c r="U349" i="25" s="1"/>
  <c r="W914" i="25"/>
  <c r="Q939" i="25"/>
  <c r="Q940" i="25"/>
  <c r="Q1062" i="25"/>
  <c r="V148" i="25"/>
  <c r="R889" i="25"/>
  <c r="AN1094" i="25"/>
  <c r="AK1094" i="25"/>
  <c r="U1094" i="25"/>
  <c r="AR1094" i="25"/>
  <c r="AF1094" i="25"/>
  <c r="AG1094" i="25"/>
  <c r="T1094" i="25"/>
  <c r="T1079" i="25" s="1"/>
  <c r="AE1094" i="25"/>
  <c r="R293" i="25"/>
  <c r="R291" i="25" s="1"/>
  <c r="R290" i="25" s="1"/>
  <c r="AH1094" i="25"/>
  <c r="X1094" i="25"/>
  <c r="S1094" i="25"/>
  <c r="S1079" i="25" s="1"/>
  <c r="AJ1094" i="25"/>
  <c r="AP1094" i="25"/>
  <c r="AB1094" i="25"/>
  <c r="AA1094" i="25"/>
  <c r="AI1094" i="25"/>
  <c r="Y1094" i="25"/>
  <c r="AM1094" i="25"/>
  <c r="AQ1094" i="25"/>
  <c r="AD1094" i="25"/>
  <c r="Z1094" i="25"/>
  <c r="AC1094" i="25"/>
  <c r="AO1094" i="25"/>
  <c r="W1094" i="25"/>
  <c r="V1094" i="25"/>
  <c r="AL1094" i="25"/>
  <c r="H1121" i="25"/>
  <c r="H1124" i="25" s="1"/>
  <c r="H1122" i="25"/>
  <c r="H1123" i="25" s="1"/>
  <c r="X61" i="25"/>
  <c r="X64" i="25" s="1"/>
  <c r="X74" i="25" s="1"/>
  <c r="X212" i="25" s="1"/>
  <c r="X66" i="25"/>
  <c r="X76" i="25" s="1"/>
  <c r="X194" i="25" s="1"/>
  <c r="X296" i="25" s="1"/>
  <c r="X890" i="25" s="1"/>
  <c r="Y63" i="25"/>
  <c r="J1121" i="25"/>
  <c r="J1124" i="25" s="1"/>
  <c r="J1122" i="25"/>
  <c r="J1123" i="25" s="1"/>
  <c r="T373" i="25"/>
  <c r="T936" i="25" s="1"/>
  <c r="T1072" i="25" s="1"/>
  <c r="Z48" i="25"/>
  <c r="Z58" i="25"/>
  <c r="Z60" i="25" s="1"/>
  <c r="Y62" i="25"/>
  <c r="X65" i="25"/>
  <c r="R1122" i="25"/>
  <c r="R1123" i="25" s="1"/>
  <c r="R1121" i="25"/>
  <c r="R1124" i="25" s="1"/>
  <c r="P1121" i="25"/>
  <c r="P1124" i="25" s="1"/>
  <c r="P1122" i="25"/>
  <c r="P1123" i="25" s="1"/>
  <c r="T326" i="25"/>
  <c r="T366" i="25" s="1"/>
  <c r="T929" i="25" s="1"/>
  <c r="T1065" i="25" s="1"/>
  <c r="T329" i="25"/>
  <c r="T369" i="25" s="1"/>
  <c r="T932" i="25" s="1"/>
  <c r="T1068" i="25" s="1"/>
  <c r="T325" i="25"/>
  <c r="T327" i="25"/>
  <c r="T367" i="25" s="1"/>
  <c r="T930" i="25" s="1"/>
  <c r="T1066" i="25" s="1"/>
  <c r="T302" i="25"/>
  <c r="T330" i="25"/>
  <c r="T370" i="25" s="1"/>
  <c r="T933" i="25" s="1"/>
  <c r="T1069" i="25" s="1"/>
  <c r="T328" i="25"/>
  <c r="T368" i="25" s="1"/>
  <c r="T931" i="25" s="1"/>
  <c r="T1067" i="25" s="1"/>
  <c r="AA47" i="25"/>
  <c r="AB43" i="25"/>
  <c r="W137" i="25"/>
  <c r="W142" i="25"/>
  <c r="W147" i="25"/>
  <c r="W143" i="25"/>
  <c r="W140" i="25"/>
  <c r="W134" i="25"/>
  <c r="W135" i="25"/>
  <c r="W145" i="25"/>
  <c r="W141" i="25"/>
  <c r="W144" i="25"/>
  <c r="W136" i="25"/>
  <c r="W146" i="25"/>
  <c r="W138" i="25"/>
  <c r="W139" i="25"/>
  <c r="W75" i="25"/>
  <c r="W175" i="25" s="1"/>
  <c r="I1122" i="25"/>
  <c r="I1123" i="25" s="1"/>
  <c r="I1121" i="25"/>
  <c r="I1124" i="25" s="1"/>
  <c r="L1121" i="25"/>
  <c r="L1124" i="25" s="1"/>
  <c r="L1122" i="25"/>
  <c r="L1123" i="25" s="1"/>
  <c r="N1122" i="25"/>
  <c r="N1123" i="25" s="1"/>
  <c r="N1121" i="25"/>
  <c r="N1124" i="25" s="1"/>
  <c r="O1122" i="25"/>
  <c r="O1123" i="25" s="1"/>
  <c r="O1121" i="25"/>
  <c r="O1124" i="25" s="1"/>
  <c r="Y67" i="25"/>
  <c r="Y77" i="25" s="1"/>
  <c r="W911" i="25"/>
  <c r="Y52" i="25"/>
  <c r="Y53" i="25" s="1"/>
  <c r="Y54" i="25" s="1"/>
  <c r="V922" i="25"/>
  <c r="V923" i="25" s="1"/>
  <c r="S926" i="25"/>
  <c r="F1121" i="25"/>
  <c r="F1124" i="25" s="1"/>
  <c r="F1122" i="25"/>
  <c r="F1123" i="25" s="1"/>
  <c r="Q1122" i="25"/>
  <c r="Q1123" i="25" s="1"/>
  <c r="Q1121" i="25"/>
  <c r="Q1124" i="25" s="1"/>
  <c r="W912" i="25"/>
  <c r="T374" i="25"/>
  <c r="T937" i="25" s="1"/>
  <c r="T1073" i="25" s="1"/>
  <c r="T436" i="25"/>
  <c r="T472" i="25"/>
  <c r="T476" i="25"/>
  <c r="T475" i="25"/>
  <c r="T471" i="25"/>
  <c r="T473" i="25"/>
  <c r="T474" i="25"/>
  <c r="S451" i="25"/>
  <c r="S452" i="25" s="1"/>
  <c r="W913" i="25"/>
  <c r="X298" i="25"/>
  <c r="X1043" i="25"/>
  <c r="W909" i="25"/>
  <c r="W229" i="25"/>
  <c r="W230" i="25" s="1"/>
  <c r="S336" i="25"/>
  <c r="S337" i="25" s="1"/>
  <c r="S365" i="25"/>
  <c r="S928" i="25" s="1"/>
  <c r="S1064" i="25" s="1"/>
  <c r="P1076" i="25"/>
  <c r="P1075" i="25"/>
  <c r="K1121" i="25"/>
  <c r="K1124" i="25" s="1"/>
  <c r="K1122" i="25"/>
  <c r="K1123" i="25" s="1"/>
  <c r="W916" i="25"/>
  <c r="T371" i="25"/>
  <c r="T934" i="25" s="1"/>
  <c r="T1070" i="25" s="1"/>
  <c r="T924" i="25"/>
  <c r="T1060" i="25" s="1"/>
  <c r="T293" i="25" s="1"/>
  <c r="T291" i="25" s="1"/>
  <c r="T290" i="25" s="1"/>
  <c r="R926" i="25"/>
  <c r="R377" i="25"/>
  <c r="R376" i="25"/>
  <c r="V232" i="25"/>
  <c r="V271" i="25" s="1"/>
  <c r="V173" i="25" s="1"/>
  <c r="V303" i="25"/>
  <c r="V435" i="25" s="1"/>
  <c r="W915" i="25"/>
  <c r="X70" i="25"/>
  <c r="X71" i="25" s="1"/>
  <c r="X79" i="25" s="1"/>
  <c r="T364" i="25" l="1"/>
  <c r="T927" i="25" s="1"/>
  <c r="T1063" i="25" s="1"/>
  <c r="Y61" i="25"/>
  <c r="Y64" i="25" s="1"/>
  <c r="Y74" i="25" s="1"/>
  <c r="Y212" i="25" s="1"/>
  <c r="U359" i="25"/>
  <c r="U360" i="25"/>
  <c r="T1122" i="25"/>
  <c r="T1123" i="25" s="1"/>
  <c r="T1121" i="25"/>
  <c r="T1124" i="25" s="1"/>
  <c r="T443" i="25"/>
  <c r="T449" i="25"/>
  <c r="T507" i="25" s="1"/>
  <c r="T438" i="25"/>
  <c r="T445" i="25"/>
  <c r="T448" i="25"/>
  <c r="T441" i="25"/>
  <c r="T450" i="25"/>
  <c r="T446" i="25"/>
  <c r="T504" i="25" s="1"/>
  <c r="T439" i="25"/>
  <c r="T442" i="25"/>
  <c r="T447" i="25"/>
  <c r="T505" i="25" s="1"/>
  <c r="T444" i="25"/>
  <c r="T440" i="25"/>
  <c r="Z67" i="25"/>
  <c r="Z77" i="25" s="1"/>
  <c r="W148" i="25"/>
  <c r="S1121" i="25"/>
  <c r="S1124" i="25" s="1"/>
  <c r="S1122" i="25"/>
  <c r="S1123" i="25" s="1"/>
  <c r="AC43" i="25"/>
  <c r="AB47" i="25"/>
  <c r="X219" i="25"/>
  <c r="X224" i="25"/>
  <c r="X917" i="25" s="1"/>
  <c r="X227" i="25"/>
  <c r="X920" i="25" s="1"/>
  <c r="X220" i="25"/>
  <c r="X228" i="25"/>
  <c r="X921" i="25" s="1"/>
  <c r="X223" i="25"/>
  <c r="X221" i="25"/>
  <c r="X907" i="25"/>
  <c r="X300" i="25" s="1"/>
  <c r="X216" i="25"/>
  <c r="X226" i="25"/>
  <c r="X919" i="25" s="1"/>
  <c r="X222" i="25"/>
  <c r="X225" i="25"/>
  <c r="X918" i="25" s="1"/>
  <c r="X218" i="25"/>
  <c r="X217" i="25"/>
  <c r="X910" i="25" s="1"/>
  <c r="Z51" i="25"/>
  <c r="Z68" i="25"/>
  <c r="Z69" i="25" s="1"/>
  <c r="Z78" i="25" s="1"/>
  <c r="Z251" i="25" s="1"/>
  <c r="S377" i="25"/>
  <c r="AA48" i="25"/>
  <c r="AA58" i="25"/>
  <c r="AA60" i="25" s="1"/>
  <c r="U361" i="25"/>
  <c r="U924" i="25" s="1"/>
  <c r="U1060" i="25" s="1"/>
  <c r="U293" i="25" s="1"/>
  <c r="U291" i="25" s="1"/>
  <c r="U290" i="25" s="1"/>
  <c r="AB49" i="25"/>
  <c r="AA50" i="25"/>
  <c r="T1062" i="25"/>
  <c r="Q1076" i="25"/>
  <c r="Q1075" i="25"/>
  <c r="R939" i="25"/>
  <c r="R940" i="25"/>
  <c r="R1062" i="25"/>
  <c r="W922" i="25"/>
  <c r="W923" i="25" s="1"/>
  <c r="S376" i="25"/>
  <c r="X144" i="25"/>
  <c r="X134" i="25"/>
  <c r="X136" i="25"/>
  <c r="X146" i="25"/>
  <c r="X135" i="25"/>
  <c r="X139" i="25"/>
  <c r="X141" i="25"/>
  <c r="X75" i="25"/>
  <c r="X175" i="25" s="1"/>
  <c r="X142" i="25"/>
  <c r="X137" i="25"/>
  <c r="X138" i="25"/>
  <c r="X143" i="25"/>
  <c r="X140" i="25"/>
  <c r="X145" i="25"/>
  <c r="X147" i="25"/>
  <c r="U374" i="25"/>
  <c r="U937" i="25" s="1"/>
  <c r="U1073" i="25" s="1"/>
  <c r="U302" i="25"/>
  <c r="U326" i="25"/>
  <c r="U329" i="25"/>
  <c r="U325" i="25"/>
  <c r="U327" i="25"/>
  <c r="U330" i="25"/>
  <c r="U328" i="25"/>
  <c r="V436" i="25"/>
  <c r="V474" i="25"/>
  <c r="V472" i="25"/>
  <c r="V475" i="25"/>
  <c r="V471" i="25"/>
  <c r="V473" i="25"/>
  <c r="V476" i="25"/>
  <c r="T889" i="25"/>
  <c r="Y1096" i="25"/>
  <c r="AQ1096" i="25"/>
  <c r="AF1096" i="25"/>
  <c r="AO1096" i="25"/>
  <c r="X1096" i="25"/>
  <c r="AG1096" i="25"/>
  <c r="AD1096" i="25"/>
  <c r="AL1096" i="25"/>
  <c r="W1096" i="25"/>
  <c r="AI1096" i="25"/>
  <c r="V1096" i="25"/>
  <c r="AR1096" i="25"/>
  <c r="AN1096" i="25"/>
  <c r="AC1096" i="25"/>
  <c r="AP1096" i="25"/>
  <c r="AM1096" i="25"/>
  <c r="AE1096" i="25"/>
  <c r="AK1096" i="25"/>
  <c r="AH1096" i="25"/>
  <c r="U1096" i="25"/>
  <c r="U1079" i="25" s="1"/>
  <c r="AB1096" i="25"/>
  <c r="AA1096" i="25"/>
  <c r="AJ1096" i="25"/>
  <c r="Z1096" i="25"/>
  <c r="S939" i="25"/>
  <c r="S940" i="25"/>
  <c r="S1062" i="25"/>
  <c r="Y65" i="25"/>
  <c r="Z62" i="25"/>
  <c r="Y298" i="25"/>
  <c r="Y1043" i="25"/>
  <c r="T336" i="25"/>
  <c r="T337" i="25" s="1"/>
  <c r="T365" i="25"/>
  <c r="Y223" i="25"/>
  <c r="Y222" i="25"/>
  <c r="Y227" i="25"/>
  <c r="Y920" i="25" s="1"/>
  <c r="Y219" i="25"/>
  <c r="Y216" i="25"/>
  <c r="Y226" i="25"/>
  <c r="Y919" i="25" s="1"/>
  <c r="Y228" i="25"/>
  <c r="Y921" i="25" s="1"/>
  <c r="Y907" i="25"/>
  <c r="Y300" i="25" s="1"/>
  <c r="Y217" i="25"/>
  <c r="Y910" i="25" s="1"/>
  <c r="Y221" i="25"/>
  <c r="Y225" i="25"/>
  <c r="Y918" i="25" s="1"/>
  <c r="Y220" i="25"/>
  <c r="Y218" i="25"/>
  <c r="Y224" i="25"/>
  <c r="Y917" i="25" s="1"/>
  <c r="W232" i="25"/>
  <c r="W271" i="25" s="1"/>
  <c r="W173" i="25" s="1"/>
  <c r="W303" i="25"/>
  <c r="W435" i="25"/>
  <c r="V342" i="25"/>
  <c r="V341" i="25"/>
  <c r="V339" i="25"/>
  <c r="V349" i="25" s="1"/>
  <c r="V338" i="25"/>
  <c r="V348" i="25" s="1"/>
  <c r="V340" i="25"/>
  <c r="V350" i="25" s="1"/>
  <c r="V343" i="25"/>
  <c r="V321" i="25"/>
  <c r="Y66" i="25"/>
  <c r="Y76" i="25" s="1"/>
  <c r="Y194" i="25" s="1"/>
  <c r="Y296" i="25" s="1"/>
  <c r="Y890" i="25" s="1"/>
  <c r="Z63" i="25"/>
  <c r="Y70" i="25"/>
  <c r="Y71" i="25" s="1"/>
  <c r="Y79" i="25" s="1"/>
  <c r="U436" i="25"/>
  <c r="U474" i="25"/>
  <c r="U473" i="25"/>
  <c r="U471" i="25"/>
  <c r="U472" i="25"/>
  <c r="U475" i="25"/>
  <c r="U476" i="25"/>
  <c r="Z52" i="25"/>
  <c r="Z53" i="25" s="1"/>
  <c r="Z54" i="25" s="1"/>
  <c r="U369" i="25" l="1"/>
  <c r="U932" i="25" s="1"/>
  <c r="U1068" i="25" s="1"/>
  <c r="U370" i="25"/>
  <c r="U933" i="25" s="1"/>
  <c r="U1069" i="25" s="1"/>
  <c r="U371" i="25"/>
  <c r="U934" i="25" s="1"/>
  <c r="U1070" i="25" s="1"/>
  <c r="U365" i="25"/>
  <c r="U928" i="25" s="1"/>
  <c r="U1064" i="25" s="1"/>
  <c r="U363" i="25"/>
  <c r="U926" i="25" s="1"/>
  <c r="U375" i="25"/>
  <c r="U938" i="25" s="1"/>
  <c r="U1074" i="25" s="1"/>
  <c r="U373" i="25"/>
  <c r="U936" i="25" s="1"/>
  <c r="U1072" i="25" s="1"/>
  <c r="U367" i="25"/>
  <c r="U930" i="25" s="1"/>
  <c r="U1066" i="25" s="1"/>
  <c r="U368" i="25"/>
  <c r="U931" i="25" s="1"/>
  <c r="U1067" i="25" s="1"/>
  <c r="U446" i="25"/>
  <c r="U504" i="25" s="1"/>
  <c r="U439" i="25"/>
  <c r="U443" i="25"/>
  <c r="U448" i="25"/>
  <c r="U447" i="25"/>
  <c r="U505" i="25" s="1"/>
  <c r="U441" i="25"/>
  <c r="U444" i="25"/>
  <c r="U438" i="25"/>
  <c r="U450" i="25"/>
  <c r="U445" i="25"/>
  <c r="U449" i="25"/>
  <c r="U507" i="25" s="1"/>
  <c r="U442" i="25"/>
  <c r="U440" i="25"/>
  <c r="X916" i="25"/>
  <c r="S1075" i="25"/>
  <c r="S1076" i="25"/>
  <c r="V444" i="25"/>
  <c r="V448" i="25"/>
  <c r="V443" i="25"/>
  <c r="V441" i="25"/>
  <c r="V442" i="25"/>
  <c r="V450" i="25"/>
  <c r="V438" i="25"/>
  <c r="V446" i="25"/>
  <c r="V504" i="25" s="1"/>
  <c r="V447" i="25"/>
  <c r="V505" i="25" s="1"/>
  <c r="V449" i="25"/>
  <c r="V507" i="25" s="1"/>
  <c r="V439" i="25"/>
  <c r="V445" i="25"/>
  <c r="V440" i="25"/>
  <c r="AA63" i="25"/>
  <c r="Z66" i="25"/>
  <c r="Z76" i="25" s="1"/>
  <c r="Z194" i="25" s="1"/>
  <c r="Z296" i="25" s="1"/>
  <c r="Z890" i="25" s="1"/>
  <c r="Y911" i="25"/>
  <c r="Y913" i="25"/>
  <c r="T451" i="25"/>
  <c r="T452" i="25" s="1"/>
  <c r="T928" i="25"/>
  <c r="T376" i="25"/>
  <c r="T377" i="25"/>
  <c r="Y914" i="25"/>
  <c r="AC49" i="25"/>
  <c r="AB50" i="25"/>
  <c r="U889" i="25"/>
  <c r="AG1097" i="25"/>
  <c r="X1097" i="25"/>
  <c r="AH1097" i="25"/>
  <c r="AB1097" i="25"/>
  <c r="AC1097" i="25"/>
  <c r="W1097" i="25"/>
  <c r="AA1097" i="25"/>
  <c r="V1097" i="25"/>
  <c r="V1079" i="25" s="1"/>
  <c r="Z1097" i="25"/>
  <c r="AR1097" i="25"/>
  <c r="AN1097" i="25"/>
  <c r="AI1097" i="25"/>
  <c r="AD1097" i="25"/>
  <c r="AM1097" i="25"/>
  <c r="AQ1097" i="25"/>
  <c r="Y1097" i="25"/>
  <c r="AJ1097" i="25"/>
  <c r="AL1097" i="25"/>
  <c r="AF1097" i="25"/>
  <c r="AK1097" i="25"/>
  <c r="AP1097" i="25"/>
  <c r="AE1097" i="25"/>
  <c r="AO1097" i="25"/>
  <c r="X915" i="25"/>
  <c r="AD43" i="25"/>
  <c r="AC47" i="25"/>
  <c r="U1122" i="25"/>
  <c r="U1123" i="25" s="1"/>
  <c r="U1121" i="25"/>
  <c r="U1124" i="25" s="1"/>
  <c r="R1075" i="25"/>
  <c r="R1076" i="25"/>
  <c r="U366" i="25"/>
  <c r="U929" i="25" s="1"/>
  <c r="U1065" i="25" s="1"/>
  <c r="Z1043" i="25"/>
  <c r="Z298" i="25"/>
  <c r="X911" i="25"/>
  <c r="U364" i="25"/>
  <c r="U927" i="25" s="1"/>
  <c r="U1063" i="25" s="1"/>
  <c r="U336" i="25"/>
  <c r="U337" i="25" s="1"/>
  <c r="X303" i="25"/>
  <c r="X232" i="25"/>
  <c r="X271" i="25" s="1"/>
  <c r="X173" i="25" s="1"/>
  <c r="AA67" i="25"/>
  <c r="AA77" i="25" s="1"/>
  <c r="X909" i="25"/>
  <c r="X229" i="25"/>
  <c r="X230" i="25" s="1"/>
  <c r="X913" i="25"/>
  <c r="X912" i="25"/>
  <c r="AB48" i="25"/>
  <c r="AB58" i="25"/>
  <c r="AB60" i="25" s="1"/>
  <c r="W436" i="25"/>
  <c r="W472" i="25"/>
  <c r="W476" i="25"/>
  <c r="W475" i="25"/>
  <c r="W474" i="25"/>
  <c r="W473" i="25"/>
  <c r="W471" i="25"/>
  <c r="Y909" i="25"/>
  <c r="Y229" i="25"/>
  <c r="Y230" i="25" s="1"/>
  <c r="T509" i="25"/>
  <c r="T510" i="25"/>
  <c r="Y144" i="25"/>
  <c r="Y141" i="25"/>
  <c r="Y147" i="25"/>
  <c r="Y136" i="25"/>
  <c r="Y146" i="25"/>
  <c r="Y142" i="25"/>
  <c r="Y143" i="25"/>
  <c r="Y75" i="25"/>
  <c r="Y175" i="25" s="1"/>
  <c r="Y134" i="25"/>
  <c r="Y137" i="25"/>
  <c r="Y138" i="25"/>
  <c r="Y140" i="25"/>
  <c r="Y139" i="25"/>
  <c r="Y135" i="25"/>
  <c r="Y145" i="25"/>
  <c r="V327" i="25"/>
  <c r="V330" i="25"/>
  <c r="V302" i="25"/>
  <c r="V326" i="25"/>
  <c r="V325" i="25"/>
  <c r="V328" i="25"/>
  <c r="V368" i="25" s="1"/>
  <c r="V931" i="25" s="1"/>
  <c r="V1067" i="25" s="1"/>
  <c r="V329" i="25"/>
  <c r="Y915" i="25"/>
  <c r="Y916" i="25"/>
  <c r="Z61" i="25"/>
  <c r="Z64" i="25" s="1"/>
  <c r="Z74" i="25" s="1"/>
  <c r="Z212" i="25" s="1"/>
  <c r="X148" i="25"/>
  <c r="Z70" i="25"/>
  <c r="Z71" i="25" s="1"/>
  <c r="Z79" i="25" s="1"/>
  <c r="V359" i="25"/>
  <c r="V360" i="25"/>
  <c r="AA68" i="25"/>
  <c r="AA69" i="25" s="1"/>
  <c r="AA78" i="25" s="1"/>
  <c r="AA251" i="25" s="1"/>
  <c r="AA51" i="25"/>
  <c r="V361" i="25"/>
  <c r="V373" i="25" s="1"/>
  <c r="V936" i="25" s="1"/>
  <c r="V1072" i="25" s="1"/>
  <c r="W338" i="25"/>
  <c r="W348" i="25" s="1"/>
  <c r="W321" i="25"/>
  <c r="W343" i="25"/>
  <c r="W342" i="25"/>
  <c r="W339" i="25"/>
  <c r="W349" i="25" s="1"/>
  <c r="W340" i="25"/>
  <c r="W350" i="25" s="1"/>
  <c r="W341" i="25"/>
  <c r="Y912" i="25"/>
  <c r="AA62" i="25"/>
  <c r="Z65" i="25"/>
  <c r="AA52" i="25"/>
  <c r="AA53" i="25" s="1"/>
  <c r="AA54" i="25" s="1"/>
  <c r="X914" i="25"/>
  <c r="U372" i="25"/>
  <c r="U935" i="25" s="1"/>
  <c r="U1071" i="25" s="1"/>
  <c r="V372" i="25" l="1"/>
  <c r="V935" i="25" s="1"/>
  <c r="V1071" i="25" s="1"/>
  <c r="V374" i="25"/>
  <c r="V937" i="25" s="1"/>
  <c r="V1073" i="25" s="1"/>
  <c r="Y148" i="25"/>
  <c r="V366" i="25"/>
  <c r="V929" i="25" s="1"/>
  <c r="V1065" i="25" s="1"/>
  <c r="V375" i="25"/>
  <c r="V938" i="25" s="1"/>
  <c r="V1074" i="25" s="1"/>
  <c r="V370" i="25"/>
  <c r="V933" i="25" s="1"/>
  <c r="V1069" i="25" s="1"/>
  <c r="V367" i="25"/>
  <c r="V930" i="25" s="1"/>
  <c r="V1066" i="25" s="1"/>
  <c r="V336" i="25"/>
  <c r="V337" i="25" s="1"/>
  <c r="AD47" i="25"/>
  <c r="AE43" i="25"/>
  <c r="V365" i="25"/>
  <c r="V928" i="25" s="1"/>
  <c r="V1064" i="25" s="1"/>
  <c r="AB51" i="25"/>
  <c r="AB68" i="25"/>
  <c r="AB69" i="25" s="1"/>
  <c r="AB78" i="25" s="1"/>
  <c r="AB251" i="25" s="1"/>
  <c r="V1122" i="25"/>
  <c r="V1123" i="25" s="1"/>
  <c r="V1121" i="25"/>
  <c r="V1124" i="25" s="1"/>
  <c r="U510" i="25"/>
  <c r="U509" i="25"/>
  <c r="W361" i="25"/>
  <c r="W330" i="25"/>
  <c r="W302" i="25"/>
  <c r="W325" i="25"/>
  <c r="W329" i="25"/>
  <c r="W328" i="25"/>
  <c r="W326" i="25"/>
  <c r="W327" i="25"/>
  <c r="AB52" i="25"/>
  <c r="AB53" i="25" s="1"/>
  <c r="AB54" i="25" s="1"/>
  <c r="AA70" i="25"/>
  <c r="AA71" i="25" s="1"/>
  <c r="AA79" i="25" s="1"/>
  <c r="V510" i="25"/>
  <c r="V509" i="25"/>
  <c r="W360" i="25"/>
  <c r="W359" i="25"/>
  <c r="AB67" i="25"/>
  <c r="AB77" i="25" s="1"/>
  <c r="AA61" i="25"/>
  <c r="AA64" i="25" s="1"/>
  <c r="AA74" i="25" s="1"/>
  <c r="AA212" i="25" s="1"/>
  <c r="AA66" i="25"/>
  <c r="AA76" i="25" s="1"/>
  <c r="AA194" i="25" s="1"/>
  <c r="AA296" i="25" s="1"/>
  <c r="AA890" i="25" s="1"/>
  <c r="AB63" i="25"/>
  <c r="Y232" i="25"/>
  <c r="Y271" i="25" s="1"/>
  <c r="Y173" i="25" s="1"/>
  <c r="Y303" i="25"/>
  <c r="U939" i="25"/>
  <c r="U940" i="25"/>
  <c r="U1062" i="25"/>
  <c r="U377" i="25"/>
  <c r="U376" i="25"/>
  <c r="V451" i="25"/>
  <c r="V452" i="25" s="1"/>
  <c r="V924" i="25"/>
  <c r="V1060" i="25" s="1"/>
  <c r="V363" i="25"/>
  <c r="X435" i="25"/>
  <c r="X338" i="25"/>
  <c r="X348" i="25" s="1"/>
  <c r="X340" i="25"/>
  <c r="X350" i="25" s="1"/>
  <c r="X321" i="25"/>
  <c r="X342" i="25"/>
  <c r="X339" i="25"/>
  <c r="X349" i="25" s="1"/>
  <c r="X341" i="25"/>
  <c r="X343" i="25"/>
  <c r="AA1043" i="25"/>
  <c r="AA298" i="25"/>
  <c r="Y922" i="25"/>
  <c r="Y923" i="25" s="1"/>
  <c r="AC48" i="25"/>
  <c r="AC58" i="25"/>
  <c r="AC60" i="25" s="1"/>
  <c r="U451" i="25"/>
  <c r="U452" i="25" s="1"/>
  <c r="Z145" i="25"/>
  <c r="Z147" i="25"/>
  <c r="Z143" i="25"/>
  <c r="Z142" i="25"/>
  <c r="Z141" i="25"/>
  <c r="Z139" i="25"/>
  <c r="Z144" i="25"/>
  <c r="Z136" i="25"/>
  <c r="Z138" i="25"/>
  <c r="Z75" i="25"/>
  <c r="Z175" i="25" s="1"/>
  <c r="Z137" i="25"/>
  <c r="Z146" i="25"/>
  <c r="Z134" i="25"/>
  <c r="Z140" i="25"/>
  <c r="Z135" i="25"/>
  <c r="AB62" i="25"/>
  <c r="AA65" i="25"/>
  <c r="Z226" i="25"/>
  <c r="Z919" i="25" s="1"/>
  <c r="Z222" i="25"/>
  <c r="Z220" i="25"/>
  <c r="Z221" i="25"/>
  <c r="Z225" i="25"/>
  <c r="Z918" i="25" s="1"/>
  <c r="Z227" i="25"/>
  <c r="Z920" i="25" s="1"/>
  <c r="Z216" i="25"/>
  <c r="Z224" i="25"/>
  <c r="Z917" i="25" s="1"/>
  <c r="Z218" i="25"/>
  <c r="Z228" i="25"/>
  <c r="Z921" i="25" s="1"/>
  <c r="Z223" i="25"/>
  <c r="Z907" i="25"/>
  <c r="Z300" i="25" s="1"/>
  <c r="Z217" i="25"/>
  <c r="Z910" i="25" s="1"/>
  <c r="Z219" i="25"/>
  <c r="X922" i="25"/>
  <c r="X923" i="25" s="1"/>
  <c r="AD49" i="25"/>
  <c r="AC50" i="25"/>
  <c r="AC52" i="25" s="1"/>
  <c r="AC53" i="25" s="1"/>
  <c r="AC54" i="25" s="1"/>
  <c r="W447" i="25"/>
  <c r="W505" i="25" s="1"/>
  <c r="W442" i="25"/>
  <c r="W446" i="25"/>
  <c r="W504" i="25" s="1"/>
  <c r="W444" i="25"/>
  <c r="W445" i="25"/>
  <c r="W450" i="25"/>
  <c r="W440" i="25"/>
  <c r="W449" i="25"/>
  <c r="W507" i="25" s="1"/>
  <c r="W443" i="25"/>
  <c r="W438" i="25"/>
  <c r="W439" i="25"/>
  <c r="W448" i="25"/>
  <c r="W441" i="25"/>
  <c r="V369" i="25"/>
  <c r="V932" i="25" s="1"/>
  <c r="V1068" i="25" s="1"/>
  <c r="V371" i="25"/>
  <c r="V934" i="25" s="1"/>
  <c r="V1070" i="25" s="1"/>
  <c r="V364" i="25"/>
  <c r="V927" i="25" s="1"/>
  <c r="V1063" i="25" s="1"/>
  <c r="T1064" i="25"/>
  <c r="T940" i="25"/>
  <c r="T939" i="25"/>
  <c r="Z148" i="25" l="1"/>
  <c r="W370" i="25"/>
  <c r="W933" i="25" s="1"/>
  <c r="W1069" i="25" s="1"/>
  <c r="AB61" i="25"/>
  <c r="AB64" i="25" s="1"/>
  <c r="AB74" i="25" s="1"/>
  <c r="AB212" i="25" s="1"/>
  <c r="AB217" i="25" s="1"/>
  <c r="AB910" i="25" s="1"/>
  <c r="AB219" i="25"/>
  <c r="AB223" i="25"/>
  <c r="AB228" i="25"/>
  <c r="AB921" i="25" s="1"/>
  <c r="AB216" i="25"/>
  <c r="AB225" i="25"/>
  <c r="AB918" i="25" s="1"/>
  <c r="AB226" i="25"/>
  <c r="AB919" i="25" s="1"/>
  <c r="AB224" i="25"/>
  <c r="AB917" i="25" s="1"/>
  <c r="X359" i="25"/>
  <c r="X360" i="25"/>
  <c r="Z909" i="25"/>
  <c r="Z229" i="25"/>
  <c r="Z230" i="25" s="1"/>
  <c r="X302" i="25"/>
  <c r="X325" i="25"/>
  <c r="X330" i="25"/>
  <c r="X327" i="25"/>
  <c r="X326" i="25"/>
  <c r="X328" i="25"/>
  <c r="X329" i="25"/>
  <c r="Z232" i="25"/>
  <c r="Z271" i="25" s="1"/>
  <c r="Z173" i="25" s="1"/>
  <c r="Z303" i="25"/>
  <c r="Z913" i="25"/>
  <c r="Z912" i="25"/>
  <c r="W366" i="25"/>
  <c r="W929" i="25" s="1"/>
  <c r="W1065" i="25" s="1"/>
  <c r="T1075" i="25"/>
  <c r="T1076" i="25"/>
  <c r="X361" i="25"/>
  <c r="X373" i="25" s="1"/>
  <c r="X936" i="25" s="1"/>
  <c r="X1072" i="25" s="1"/>
  <c r="V889" i="25"/>
  <c r="W1098" i="25"/>
  <c r="W1079" i="25" s="1"/>
  <c r="Z1098" i="25"/>
  <c r="AK1098" i="25"/>
  <c r="X1098" i="25"/>
  <c r="AB1098" i="25"/>
  <c r="AE1098" i="25"/>
  <c r="AG1098" i="25"/>
  <c r="AP1098" i="25"/>
  <c r="AM1098" i="25"/>
  <c r="Y1098" i="25"/>
  <c r="AH1098" i="25"/>
  <c r="AN1098" i="25"/>
  <c r="AA1098" i="25"/>
  <c r="AD1098" i="25"/>
  <c r="AI1098" i="25"/>
  <c r="AL1098" i="25"/>
  <c r="AR1098" i="25"/>
  <c r="AF1098" i="25"/>
  <c r="AO1098" i="25"/>
  <c r="AJ1098" i="25"/>
  <c r="AQ1098" i="25"/>
  <c r="AC1098" i="25"/>
  <c r="V293" i="25"/>
  <c r="V291" i="25" s="1"/>
  <c r="V290" i="25" s="1"/>
  <c r="W368" i="25"/>
  <c r="W931" i="25" s="1"/>
  <c r="W1067" i="25" s="1"/>
  <c r="AA147" i="25"/>
  <c r="AA135" i="25"/>
  <c r="AA146" i="25"/>
  <c r="AA145" i="25"/>
  <c r="AA75" i="25"/>
  <c r="AA175" i="25" s="1"/>
  <c r="AA140" i="25"/>
  <c r="AA144" i="25"/>
  <c r="AA142" i="25"/>
  <c r="AA137" i="25"/>
  <c r="AA134" i="25"/>
  <c r="AA139" i="25"/>
  <c r="AA143" i="25"/>
  <c r="AA136" i="25"/>
  <c r="AA138" i="25"/>
  <c r="AA141" i="25"/>
  <c r="W369" i="25"/>
  <c r="W932" i="25" s="1"/>
  <c r="W1068" i="25" s="1"/>
  <c r="Y435" i="25"/>
  <c r="Y343" i="25"/>
  <c r="Y342" i="25"/>
  <c r="Y340" i="25"/>
  <c r="Y350" i="25" s="1"/>
  <c r="Y321" i="25"/>
  <c r="Y361" i="25" s="1"/>
  <c r="Y338" i="25"/>
  <c r="Y348" i="25" s="1"/>
  <c r="Y339" i="25"/>
  <c r="Y349" i="25" s="1"/>
  <c r="Y341" i="25"/>
  <c r="AC63" i="25"/>
  <c r="AB66" i="25"/>
  <c r="AB76" i="25" s="1"/>
  <c r="AB194" i="25" s="1"/>
  <c r="AB296" i="25" s="1"/>
  <c r="AB890" i="25" s="1"/>
  <c r="V926" i="25"/>
  <c r="V377" i="25"/>
  <c r="V376" i="25"/>
  <c r="Z916" i="25"/>
  <c r="AB65" i="25"/>
  <c r="AC62" i="25"/>
  <c r="AB70" i="25"/>
  <c r="AB71" i="25" s="1"/>
  <c r="AB79" i="25" s="1"/>
  <c r="W336" i="25"/>
  <c r="W337" i="25" s="1"/>
  <c r="W365" i="25"/>
  <c r="W928" i="25" s="1"/>
  <c r="W1064" i="25" s="1"/>
  <c r="AF43" i="25"/>
  <c r="AE47" i="25"/>
  <c r="X436" i="25"/>
  <c r="X476" i="25"/>
  <c r="X473" i="25"/>
  <c r="X471" i="25"/>
  <c r="X472" i="25"/>
  <c r="X474" i="25"/>
  <c r="X475" i="25"/>
  <c r="AB298" i="25"/>
  <c r="AB1043" i="25"/>
  <c r="AD58" i="25"/>
  <c r="AD60" i="25" s="1"/>
  <c r="AD48" i="25"/>
  <c r="W924" i="25"/>
  <c r="W1060" i="25" s="1"/>
  <c r="W374" i="25"/>
  <c r="W937" i="25" s="1"/>
  <c r="W1073" i="25" s="1"/>
  <c r="W372" i="25"/>
  <c r="W935" i="25" s="1"/>
  <c r="W1071" i="25" s="1"/>
  <c r="W364" i="25"/>
  <c r="W927" i="25" s="1"/>
  <c r="W1063" i="25" s="1"/>
  <c r="W371" i="25"/>
  <c r="W934" i="25" s="1"/>
  <c r="W1070" i="25" s="1"/>
  <c r="W363" i="25"/>
  <c r="W373" i="25"/>
  <c r="W936" i="25" s="1"/>
  <c r="W1072" i="25" s="1"/>
  <c r="AC68" i="25"/>
  <c r="AC69" i="25" s="1"/>
  <c r="AC78" i="25" s="1"/>
  <c r="AC251" i="25" s="1"/>
  <c r="AC51" i="25"/>
  <c r="AE49" i="25"/>
  <c r="AD50" i="25"/>
  <c r="W451" i="25"/>
  <c r="W452" i="25" s="1"/>
  <c r="Z914" i="25"/>
  <c r="AC67" i="25"/>
  <c r="AC77" i="25" s="1"/>
  <c r="AC70" i="25"/>
  <c r="AC71" i="25" s="1"/>
  <c r="AC79" i="25" s="1"/>
  <c r="W367" i="25"/>
  <c r="W930" i="25" s="1"/>
  <c r="W1066" i="25" s="1"/>
  <c r="Z915" i="25"/>
  <c r="AA217" i="25"/>
  <c r="AA910" i="25" s="1"/>
  <c r="AA216" i="25"/>
  <c r="AA223" i="25"/>
  <c r="AA227" i="25"/>
  <c r="AA920" i="25" s="1"/>
  <c r="AA226" i="25"/>
  <c r="AA919" i="25" s="1"/>
  <c r="AA228" i="25"/>
  <c r="AA921" i="25" s="1"/>
  <c r="AA220" i="25"/>
  <c r="AA221" i="25"/>
  <c r="AA218" i="25"/>
  <c r="AA222" i="25"/>
  <c r="AA225" i="25"/>
  <c r="AA918" i="25" s="1"/>
  <c r="AA907" i="25"/>
  <c r="AA300" i="25" s="1"/>
  <c r="AA224" i="25"/>
  <c r="AA917" i="25" s="1"/>
  <c r="AA219" i="25"/>
  <c r="W375" i="25"/>
  <c r="W938" i="25" s="1"/>
  <c r="W1074" i="25" s="1"/>
  <c r="W510" i="25"/>
  <c r="W509" i="25"/>
  <c r="Z911" i="25"/>
  <c r="U1075" i="25"/>
  <c r="U1076" i="25"/>
  <c r="X366" i="25" l="1"/>
  <c r="X929" i="25" s="1"/>
  <c r="X1065" i="25" s="1"/>
  <c r="X363" i="25"/>
  <c r="X365" i="25"/>
  <c r="X928" i="25" s="1"/>
  <c r="X1064" i="25" s="1"/>
  <c r="AB218" i="25"/>
  <c r="X370" i="25"/>
  <c r="X933" i="25" s="1"/>
  <c r="X1069" i="25" s="1"/>
  <c r="X374" i="25"/>
  <c r="X937" i="25" s="1"/>
  <c r="X1073" i="25" s="1"/>
  <c r="AC61" i="25"/>
  <c r="AC64" i="25" s="1"/>
  <c r="AC74" i="25" s="1"/>
  <c r="AC212" i="25" s="1"/>
  <c r="AC227" i="25" s="1"/>
  <c r="AC920" i="25" s="1"/>
  <c r="Y363" i="25"/>
  <c r="Y926" i="25" s="1"/>
  <c r="X375" i="25"/>
  <c r="X938" i="25" s="1"/>
  <c r="X1074" i="25" s="1"/>
  <c r="AB227" i="25"/>
  <c r="AB920" i="25" s="1"/>
  <c r="Y374" i="25"/>
  <c r="Y937" i="25" s="1"/>
  <c r="Y1073" i="25" s="1"/>
  <c r="X372" i="25"/>
  <c r="X935" i="25" s="1"/>
  <c r="X1071" i="25" s="1"/>
  <c r="Y372" i="25"/>
  <c r="Y935" i="25" s="1"/>
  <c r="Y1071" i="25" s="1"/>
  <c r="AB222" i="25"/>
  <c r="AB221" i="25"/>
  <c r="AB907" i="25"/>
  <c r="AB300" i="25" s="1"/>
  <c r="AB220" i="25"/>
  <c r="X368" i="25"/>
  <c r="X931" i="25" s="1"/>
  <c r="X1067" i="25" s="1"/>
  <c r="Y364" i="25"/>
  <c r="Y927" i="25" s="1"/>
  <c r="Y1063" i="25" s="1"/>
  <c r="X367" i="25"/>
  <c r="X930" i="25" s="1"/>
  <c r="X1066" i="25" s="1"/>
  <c r="AC221" i="25"/>
  <c r="AC226" i="25"/>
  <c r="AC919" i="25" s="1"/>
  <c r="AC220" i="25"/>
  <c r="AC223" i="25"/>
  <c r="AA909" i="25"/>
  <c r="AA229" i="25"/>
  <c r="AA230" i="25" s="1"/>
  <c r="X443" i="25"/>
  <c r="X440" i="25"/>
  <c r="X444" i="25"/>
  <c r="X449" i="25"/>
  <c r="X507" i="25" s="1"/>
  <c r="X439" i="25"/>
  <c r="X438" i="25"/>
  <c r="X450" i="25"/>
  <c r="X445" i="25"/>
  <c r="X441" i="25"/>
  <c r="X447" i="25"/>
  <c r="X505" i="25" s="1"/>
  <c r="X446" i="25"/>
  <c r="X504" i="25" s="1"/>
  <c r="X442" i="25"/>
  <c r="X448" i="25"/>
  <c r="AD51" i="25"/>
  <c r="AD68" i="25"/>
  <c r="AD69" i="25" s="1"/>
  <c r="AD78" i="25" s="1"/>
  <c r="AD251" i="25" s="1"/>
  <c r="AE48" i="25"/>
  <c r="AE58" i="25"/>
  <c r="AE60" i="25" s="1"/>
  <c r="AB909" i="25"/>
  <c r="Y375" i="25"/>
  <c r="Y938" i="25" s="1"/>
  <c r="Y1074" i="25" s="1"/>
  <c r="Y924" i="25"/>
  <c r="Y1060" i="25" s="1"/>
  <c r="Y293" i="25" s="1"/>
  <c r="Y291" i="25" s="1"/>
  <c r="Y290" i="25" s="1"/>
  <c r="AB916" i="25"/>
  <c r="W1122" i="25"/>
  <c r="W1123" i="25" s="1"/>
  <c r="W1121" i="25"/>
  <c r="W1124" i="25" s="1"/>
  <c r="Z922" i="25"/>
  <c r="Z923" i="25" s="1"/>
  <c r="AB911" i="25"/>
  <c r="AA911" i="25"/>
  <c r="AC1043" i="25"/>
  <c r="AC298" i="25"/>
  <c r="Z435" i="25"/>
  <c r="Z339" i="25"/>
  <c r="Z349" i="25" s="1"/>
  <c r="Z342" i="25"/>
  <c r="Z343" i="25"/>
  <c r="Z340" i="25"/>
  <c r="Z350" i="25" s="1"/>
  <c r="Z341" i="25"/>
  <c r="Z338" i="25"/>
  <c r="Z348" i="25" s="1"/>
  <c r="Z321" i="25"/>
  <c r="Z361" i="25" s="1"/>
  <c r="AB912" i="25"/>
  <c r="AA915" i="25"/>
  <c r="AA914" i="25"/>
  <c r="Y359" i="25"/>
  <c r="Y360" i="25"/>
  <c r="X924" i="25"/>
  <c r="X1060" i="25" s="1"/>
  <c r="X371" i="25"/>
  <c r="X934" i="25" s="1"/>
  <c r="X1070" i="25" s="1"/>
  <c r="X364" i="25"/>
  <c r="X927" i="25" s="1"/>
  <c r="X1063" i="25" s="1"/>
  <c r="X926" i="25"/>
  <c r="AA916" i="25"/>
  <c r="W889" i="25"/>
  <c r="AC1099" i="25"/>
  <c r="AO1099" i="25"/>
  <c r="AP1099" i="25"/>
  <c r="AF1099" i="25"/>
  <c r="AG1099" i="25"/>
  <c r="AN1099" i="25"/>
  <c r="AK1099" i="25"/>
  <c r="X1099" i="25"/>
  <c r="X1079" i="25" s="1"/>
  <c r="AQ1099" i="25"/>
  <c r="AA1099" i="25"/>
  <c r="AB1099" i="25"/>
  <c r="AE1099" i="25"/>
  <c r="AD1099" i="25"/>
  <c r="AR1099" i="25"/>
  <c r="AM1099" i="25"/>
  <c r="AH1099" i="25"/>
  <c r="AJ1099" i="25"/>
  <c r="AL1099" i="25"/>
  <c r="Y1099" i="25"/>
  <c r="Z1099" i="25"/>
  <c r="AI1099" i="25"/>
  <c r="W293" i="25"/>
  <c r="W291" i="25" s="1"/>
  <c r="W290" i="25" s="1"/>
  <c r="X336" i="25"/>
  <c r="X337" i="25" s="1"/>
  <c r="AA913" i="25"/>
  <c r="W926" i="25"/>
  <c r="W376" i="25"/>
  <c r="W377" i="25"/>
  <c r="AC65" i="25"/>
  <c r="AD62" i="25"/>
  <c r="Y371" i="25"/>
  <c r="Y934" i="25" s="1"/>
  <c r="Y1070" i="25" s="1"/>
  <c r="Y327" i="25"/>
  <c r="Y367" i="25" s="1"/>
  <c r="Y930" i="25" s="1"/>
  <c r="Y1066" i="25" s="1"/>
  <c r="Y330" i="25"/>
  <c r="Y370" i="25" s="1"/>
  <c r="Y933" i="25" s="1"/>
  <c r="Y1069" i="25" s="1"/>
  <c r="Y325" i="25"/>
  <c r="Y329" i="25"/>
  <c r="Y369" i="25" s="1"/>
  <c r="Y932" i="25" s="1"/>
  <c r="Y1068" i="25" s="1"/>
  <c r="Y326" i="25"/>
  <c r="Y366" i="25" s="1"/>
  <c r="Y929" i="25" s="1"/>
  <c r="Y1065" i="25" s="1"/>
  <c r="Y328" i="25"/>
  <c r="Y368" i="25" s="1"/>
  <c r="Y931" i="25" s="1"/>
  <c r="Y1067" i="25" s="1"/>
  <c r="Y302" i="25"/>
  <c r="AA148" i="25"/>
  <c r="AB914" i="25"/>
  <c r="Y436" i="25"/>
  <c r="Y476" i="25"/>
  <c r="Y473" i="25"/>
  <c r="Y471" i="25"/>
  <c r="Y472" i="25"/>
  <c r="Y475" i="25"/>
  <c r="Y474" i="25"/>
  <c r="AA912" i="25"/>
  <c r="AA303" i="25"/>
  <c r="AA435" i="25" s="1"/>
  <c r="AA436" i="25" s="1"/>
  <c r="AA232" i="25"/>
  <c r="AA271" i="25" s="1"/>
  <c r="AA173" i="25" s="1"/>
  <c r="V940" i="25"/>
  <c r="V939" i="25"/>
  <c r="V1062" i="25"/>
  <c r="AE50" i="25"/>
  <c r="AF49" i="25"/>
  <c r="AD52" i="25"/>
  <c r="AD53" i="25" s="1"/>
  <c r="AD54" i="25" s="1"/>
  <c r="AF47" i="25"/>
  <c r="AG43" i="25"/>
  <c r="AD67" i="25"/>
  <c r="AD77" i="25" s="1"/>
  <c r="AD63" i="25"/>
  <c r="AC66" i="25"/>
  <c r="AC76" i="25" s="1"/>
  <c r="AC194" i="25" s="1"/>
  <c r="AC296" i="25" s="1"/>
  <c r="AC890" i="25" s="1"/>
  <c r="AB147" i="25"/>
  <c r="AB145" i="25"/>
  <c r="AB141" i="25"/>
  <c r="AB140" i="25"/>
  <c r="AB136" i="25"/>
  <c r="AB146" i="25"/>
  <c r="AB143" i="25"/>
  <c r="AB135" i="25"/>
  <c r="AB144" i="25"/>
  <c r="AB75" i="25"/>
  <c r="AB175" i="25" s="1"/>
  <c r="AB142" i="25"/>
  <c r="AB137" i="25"/>
  <c r="AB134" i="25"/>
  <c r="AB139" i="25"/>
  <c r="AB138" i="25"/>
  <c r="Y373" i="25"/>
  <c r="Y936" i="25" s="1"/>
  <c r="Y1072" i="25" s="1"/>
  <c r="X369" i="25"/>
  <c r="X932" i="25" s="1"/>
  <c r="X1068" i="25" s="1"/>
  <c r="AB915" i="25"/>
  <c r="AB913" i="25"/>
  <c r="AC218" i="25" l="1"/>
  <c r="AC216" i="25"/>
  <c r="AC217" i="25"/>
  <c r="AC910" i="25" s="1"/>
  <c r="X376" i="25"/>
  <c r="AC224" i="25"/>
  <c r="AC917" i="25" s="1"/>
  <c r="AC228" i="25"/>
  <c r="AC921" i="25" s="1"/>
  <c r="AC222" i="25"/>
  <c r="AC915" i="25" s="1"/>
  <c r="AC219" i="25"/>
  <c r="AC230" i="25" s="1"/>
  <c r="AC225" i="25"/>
  <c r="AC918" i="25" s="1"/>
  <c r="AB229" i="25"/>
  <c r="AB230" i="25" s="1"/>
  <c r="AC907" i="25"/>
  <c r="AC300" i="25" s="1"/>
  <c r="AA472" i="25"/>
  <c r="AA473" i="25"/>
  <c r="AA474" i="25"/>
  <c r="AA476" i="25"/>
  <c r="AA475" i="25"/>
  <c r="X377" i="25"/>
  <c r="Z924" i="25"/>
  <c r="Z1060" i="25" s="1"/>
  <c r="Z374" i="25"/>
  <c r="Z937" i="25" s="1"/>
  <c r="Z1073" i="25" s="1"/>
  <c r="Z371" i="25"/>
  <c r="Z934" i="25" s="1"/>
  <c r="Z1070" i="25" s="1"/>
  <c r="Z364" i="25"/>
  <c r="Z927" i="25" s="1"/>
  <c r="Z1063" i="25" s="1"/>
  <c r="Z373" i="25"/>
  <c r="Z936" i="25" s="1"/>
  <c r="Z1072" i="25" s="1"/>
  <c r="AE67" i="25"/>
  <c r="AE77" i="25" s="1"/>
  <c r="AH43" i="25"/>
  <c r="AG47" i="25"/>
  <c r="AC916" i="25"/>
  <c r="AD298" i="25"/>
  <c r="AD1043" i="25"/>
  <c r="Z436" i="25"/>
  <c r="Z475" i="25"/>
  <c r="Z473" i="25"/>
  <c r="Z474" i="25"/>
  <c r="Z471" i="25"/>
  <c r="Z472" i="25"/>
  <c r="Z476" i="25"/>
  <c r="V1076" i="25"/>
  <c r="V1075" i="25"/>
  <c r="Y889" i="25"/>
  <c r="AM1101" i="25"/>
  <c r="AQ1101" i="25"/>
  <c r="AH1101" i="25"/>
  <c r="AL1101" i="25"/>
  <c r="AP1101" i="25"/>
  <c r="AO1101" i="25"/>
  <c r="AE1101" i="25"/>
  <c r="AI1101" i="25"/>
  <c r="AG1101" i="25"/>
  <c r="AB1101" i="25"/>
  <c r="AA1101" i="25"/>
  <c r="Z1101" i="25"/>
  <c r="AC1101" i="25"/>
  <c r="AR1101" i="25"/>
  <c r="AN1101" i="25"/>
  <c r="AJ1101" i="25"/>
  <c r="AK1101" i="25"/>
  <c r="AD1101" i="25"/>
  <c r="AF1101" i="25"/>
  <c r="X510" i="25"/>
  <c r="X509" i="25"/>
  <c r="AA922" i="25"/>
  <c r="AA923" i="25" s="1"/>
  <c r="X1121" i="25"/>
  <c r="X1124" i="25" s="1"/>
  <c r="X1122" i="25"/>
  <c r="X1123" i="25" s="1"/>
  <c r="AB148" i="25"/>
  <c r="Y448" i="25"/>
  <c r="Y443" i="25"/>
  <c r="Y446" i="25"/>
  <c r="Y504" i="25" s="1"/>
  <c r="Y442" i="25"/>
  <c r="Y450" i="25"/>
  <c r="Y444" i="25"/>
  <c r="Y447" i="25"/>
  <c r="Y505" i="25" s="1"/>
  <c r="Y440" i="25"/>
  <c r="Y445" i="25"/>
  <c r="Y439" i="25"/>
  <c r="Y438" i="25"/>
  <c r="Y441" i="25"/>
  <c r="Y449" i="25"/>
  <c r="Y507" i="25" s="1"/>
  <c r="X940" i="25"/>
  <c r="X939" i="25"/>
  <c r="X1062" i="25"/>
  <c r="Z375" i="25"/>
  <c r="Z938" i="25" s="1"/>
  <c r="Z1074" i="25" s="1"/>
  <c r="Z372" i="25"/>
  <c r="Z935" i="25" s="1"/>
  <c r="Z1071" i="25" s="1"/>
  <c r="AA471" i="25"/>
  <c r="AA448" i="25"/>
  <c r="AA440" i="25"/>
  <c r="AA447" i="25"/>
  <c r="AA505" i="25" s="1"/>
  <c r="AA446" i="25"/>
  <c r="AA504" i="25" s="1"/>
  <c r="AA441" i="25"/>
  <c r="AA449" i="25"/>
  <c r="AA507" i="25" s="1"/>
  <c r="AA444" i="25"/>
  <c r="AA439" i="25"/>
  <c r="AA438" i="25"/>
  <c r="AA442" i="25"/>
  <c r="AA450" i="25"/>
  <c r="AA445" i="25"/>
  <c r="AA443" i="25"/>
  <c r="AE62" i="25"/>
  <c r="AD65" i="25"/>
  <c r="Z363" i="25"/>
  <c r="Y1062" i="25"/>
  <c r="AC913" i="25"/>
  <c r="AD61" i="25"/>
  <c r="AD64" i="25" s="1"/>
  <c r="AD74" i="25" s="1"/>
  <c r="AD212" i="25" s="1"/>
  <c r="AE63" i="25"/>
  <c r="AD66" i="25"/>
  <c r="AD76" i="25" s="1"/>
  <c r="AD194" i="25" s="1"/>
  <c r="AD296" i="25" s="1"/>
  <c r="AD890" i="25" s="1"/>
  <c r="AC140" i="25"/>
  <c r="AC142" i="25"/>
  <c r="AC141" i="25"/>
  <c r="AC139" i="25"/>
  <c r="AC135" i="25"/>
  <c r="AC147" i="25"/>
  <c r="AC143" i="25"/>
  <c r="AC145" i="25"/>
  <c r="AC144" i="25"/>
  <c r="AC136" i="25"/>
  <c r="AC134" i="25"/>
  <c r="AC75" i="25"/>
  <c r="AC175" i="25" s="1"/>
  <c r="AC146" i="25"/>
  <c r="AC137" i="25"/>
  <c r="AC138" i="25"/>
  <c r="Z302" i="25"/>
  <c r="Z330" i="25"/>
  <c r="Z370" i="25" s="1"/>
  <c r="Z933" i="25" s="1"/>
  <c r="Z1069" i="25" s="1"/>
  <c r="Z329" i="25"/>
  <c r="Z369" i="25" s="1"/>
  <c r="Z932" i="25" s="1"/>
  <c r="Z1068" i="25" s="1"/>
  <c r="Z328" i="25"/>
  <c r="Z368" i="25" s="1"/>
  <c r="Z931" i="25" s="1"/>
  <c r="Z1067" i="25" s="1"/>
  <c r="Z327" i="25"/>
  <c r="Z367" i="25" s="1"/>
  <c r="Z930" i="25" s="1"/>
  <c r="Z1066" i="25" s="1"/>
  <c r="Z326" i="25"/>
  <c r="Z366" i="25" s="1"/>
  <c r="Z929" i="25" s="1"/>
  <c r="Z1065" i="25" s="1"/>
  <c r="Z325" i="25"/>
  <c r="Z293" i="25"/>
  <c r="Z291" i="25" s="1"/>
  <c r="Z290" i="25" s="1"/>
  <c r="AB922" i="25"/>
  <c r="AB923" i="25"/>
  <c r="AC911" i="25"/>
  <c r="W940" i="25"/>
  <c r="W939" i="25"/>
  <c r="W1062" i="25"/>
  <c r="AF48" i="25"/>
  <c r="AF58" i="25"/>
  <c r="AF60" i="25" s="1"/>
  <c r="AF50" i="25"/>
  <c r="AF52" i="25" s="1"/>
  <c r="AF53" i="25" s="1"/>
  <c r="AF54" i="25" s="1"/>
  <c r="AG49" i="25"/>
  <c r="AE51" i="25"/>
  <c r="AE68" i="25"/>
  <c r="AE69" i="25" s="1"/>
  <c r="AE78" i="25" s="1"/>
  <c r="AE251" i="25" s="1"/>
  <c r="Y336" i="25"/>
  <c r="Y337" i="25" s="1"/>
  <c r="Y365" i="25"/>
  <c r="AB303" i="25"/>
  <c r="AB232" i="25"/>
  <c r="AB271" i="25" s="1"/>
  <c r="AB173" i="25" s="1"/>
  <c r="AD70" i="25"/>
  <c r="AD71" i="25" s="1"/>
  <c r="AD79" i="25" s="1"/>
  <c r="AA342" i="25"/>
  <c r="AA341" i="25"/>
  <c r="AA343" i="25"/>
  <c r="AA340" i="25"/>
  <c r="AA350" i="25" s="1"/>
  <c r="AA321" i="25"/>
  <c r="AA339" i="25"/>
  <c r="AA349" i="25" s="1"/>
  <c r="AA338" i="25"/>
  <c r="AA348" i="25" s="1"/>
  <c r="X889" i="25"/>
  <c r="Z1100" i="25"/>
  <c r="AB1100" i="25"/>
  <c r="AI1100" i="25"/>
  <c r="Y1100" i="25"/>
  <c r="Y1079" i="25" s="1"/>
  <c r="AG1100" i="25"/>
  <c r="AJ1100" i="25"/>
  <c r="AA1100" i="25"/>
  <c r="AC1100" i="25"/>
  <c r="AM1100" i="25"/>
  <c r="AE1100" i="25"/>
  <c r="AL1100" i="25"/>
  <c r="AR1100" i="25"/>
  <c r="AN1100" i="25"/>
  <c r="AK1100" i="25"/>
  <c r="AO1100" i="25"/>
  <c r="AQ1100" i="25"/>
  <c r="AD1100" i="25"/>
  <c r="AP1100" i="25"/>
  <c r="AH1100" i="25"/>
  <c r="AF1100" i="25"/>
  <c r="X293" i="25"/>
  <c r="X291" i="25" s="1"/>
  <c r="X290" i="25" s="1"/>
  <c r="Z360" i="25"/>
  <c r="Z359" i="25"/>
  <c r="AE52" i="25"/>
  <c r="AE53" i="25" s="1"/>
  <c r="AE54" i="25" s="1"/>
  <c r="X451" i="25"/>
  <c r="X452" i="25"/>
  <c r="AC909" i="25"/>
  <c r="AC229" i="25"/>
  <c r="AC914" i="25"/>
  <c r="AC912" i="25" l="1"/>
  <c r="Z1079" i="25"/>
  <c r="AE70" i="25"/>
  <c r="AE71" i="25" s="1"/>
  <c r="AE79" i="25" s="1"/>
  <c r="AA359" i="25"/>
  <c r="AA360" i="25"/>
  <c r="AG50" i="25"/>
  <c r="AH49" i="25"/>
  <c r="AC148" i="25"/>
  <c r="Z336" i="25"/>
  <c r="Z337" i="25"/>
  <c r="Z365" i="25"/>
  <c r="Z928" i="25" s="1"/>
  <c r="Z1064" i="25" s="1"/>
  <c r="AI43" i="25"/>
  <c r="AH47" i="25"/>
  <c r="X1075" i="25"/>
  <c r="X1076" i="25"/>
  <c r="Y509" i="25"/>
  <c r="Y510" i="25"/>
  <c r="AB435" i="25"/>
  <c r="AB338" i="25"/>
  <c r="AB348" i="25" s="1"/>
  <c r="AB321" i="25"/>
  <c r="AB341" i="25"/>
  <c r="AB339" i="25"/>
  <c r="AB343" i="25"/>
  <c r="AB349" i="25"/>
  <c r="AB340" i="25"/>
  <c r="AB350" i="25"/>
  <c r="AB342" i="25"/>
  <c r="Y928" i="25"/>
  <c r="Y376" i="25"/>
  <c r="Y377" i="25"/>
  <c r="Z439" i="25"/>
  <c r="Z450" i="25"/>
  <c r="Z449" i="25"/>
  <c r="Z507" i="25" s="1"/>
  <c r="Z444" i="25"/>
  <c r="Z443" i="25"/>
  <c r="Z448" i="25"/>
  <c r="Z438" i="25"/>
  <c r="Z441" i="25"/>
  <c r="Z446" i="25"/>
  <c r="Z504" i="25" s="1"/>
  <c r="Z440" i="25"/>
  <c r="Z447" i="25"/>
  <c r="Z505" i="25" s="1"/>
  <c r="Z442" i="25"/>
  <c r="Z445" i="25"/>
  <c r="AE66" i="25"/>
  <c r="AE76" i="25" s="1"/>
  <c r="AE194" i="25" s="1"/>
  <c r="AE296" i="25" s="1"/>
  <c r="AE890" i="25" s="1"/>
  <c r="AF63" i="25"/>
  <c r="AG48" i="25"/>
  <c r="AG52" i="25"/>
  <c r="AG53" i="25" s="1"/>
  <c r="AG54" i="25" s="1"/>
  <c r="AG58" i="25"/>
  <c r="AG60" i="25" s="1"/>
  <c r="AA361" i="25"/>
  <c r="AA329" i="25"/>
  <c r="AA369" i="25" s="1"/>
  <c r="AA932" i="25" s="1"/>
  <c r="AA1068" i="25" s="1"/>
  <c r="AA327" i="25"/>
  <c r="AA367" i="25" s="1"/>
  <c r="AA930" i="25" s="1"/>
  <c r="AA1066" i="25" s="1"/>
  <c r="AA328" i="25"/>
  <c r="AA368" i="25" s="1"/>
  <c r="AA931" i="25" s="1"/>
  <c r="AA1067" i="25" s="1"/>
  <c r="AA330" i="25"/>
  <c r="AA370" i="25" s="1"/>
  <c r="AA933" i="25" s="1"/>
  <c r="AA1069" i="25" s="1"/>
  <c r="AA326" i="25"/>
  <c r="AA366" i="25" s="1"/>
  <c r="AA929" i="25" s="1"/>
  <c r="AA1065" i="25" s="1"/>
  <c r="AA325" i="25"/>
  <c r="AA336" i="25" s="1"/>
  <c r="AA337" i="25" s="1"/>
  <c r="AA302" i="25"/>
  <c r="AE1043" i="25"/>
  <c r="AE298" i="25"/>
  <c r="Z926" i="25"/>
  <c r="AA509" i="25"/>
  <c r="AA510" i="25"/>
  <c r="Y451" i="25"/>
  <c r="Y452" i="25" s="1"/>
  <c r="AF51" i="25"/>
  <c r="AF68" i="25"/>
  <c r="AF69" i="25" s="1"/>
  <c r="AF78" i="25" s="1"/>
  <c r="AF251" i="25" s="1"/>
  <c r="Y1122" i="25"/>
  <c r="Y1123" i="25" s="1"/>
  <c r="Y1121" i="25"/>
  <c r="Y1124" i="25" s="1"/>
  <c r="AA365" i="25"/>
  <c r="AA928" i="25" s="1"/>
  <c r="AA1064" i="25" s="1"/>
  <c r="AD144" i="25"/>
  <c r="AD136" i="25"/>
  <c r="AD142" i="25"/>
  <c r="AD75" i="25"/>
  <c r="AD175" i="25" s="1"/>
  <c r="AD138" i="25"/>
  <c r="AD134" i="25"/>
  <c r="AD143" i="25"/>
  <c r="AD139" i="25"/>
  <c r="AD147" i="25"/>
  <c r="AD137" i="25"/>
  <c r="AD146" i="25"/>
  <c r="AD145" i="25"/>
  <c r="AD140" i="25"/>
  <c r="AD135" i="25"/>
  <c r="AD141" i="25"/>
  <c r="Z1122" i="25"/>
  <c r="Z1123" i="25" s="1"/>
  <c r="Z1121" i="25"/>
  <c r="Z1124" i="25" s="1"/>
  <c r="AC303" i="25"/>
  <c r="AC232" i="25"/>
  <c r="AC271" i="25" s="1"/>
  <c r="AC173" i="25" s="1"/>
  <c r="AF67" i="25"/>
  <c r="AF77" i="25" s="1"/>
  <c r="AD218" i="25"/>
  <c r="AD221" i="25"/>
  <c r="AD219" i="25"/>
  <c r="AD220" i="25"/>
  <c r="AD225" i="25"/>
  <c r="AD918" i="25" s="1"/>
  <c r="AD228" i="25"/>
  <c r="AD921" i="25" s="1"/>
  <c r="AD224" i="25"/>
  <c r="AD917" i="25" s="1"/>
  <c r="AD227" i="25"/>
  <c r="AD920" i="25" s="1"/>
  <c r="AD216" i="25"/>
  <c r="AD222" i="25"/>
  <c r="AD907" i="25"/>
  <c r="AD300" i="25" s="1"/>
  <c r="AD226" i="25"/>
  <c r="AD919" i="25" s="1"/>
  <c r="AD217" i="25"/>
  <c r="AD910" i="25" s="1"/>
  <c r="AD223" i="25"/>
  <c r="AA451" i="25"/>
  <c r="AA452" i="25" s="1"/>
  <c r="AE61" i="25"/>
  <c r="AE64" i="25" s="1"/>
  <c r="AE74" i="25" s="1"/>
  <c r="AE212" i="25" s="1"/>
  <c r="AC922" i="25"/>
  <c r="AC923" i="25" s="1"/>
  <c r="W1076" i="25"/>
  <c r="W1075" i="25"/>
  <c r="AA374" i="25"/>
  <c r="AA937" i="25" s="1"/>
  <c r="AA1073" i="25" s="1"/>
  <c r="AF62" i="25"/>
  <c r="AE65" i="25"/>
  <c r="Z889" i="25"/>
  <c r="AE1102" i="25"/>
  <c r="AM1102" i="25"/>
  <c r="AL1102" i="25"/>
  <c r="AF1102" i="25"/>
  <c r="AC1102" i="25"/>
  <c r="AN1102" i="25"/>
  <c r="AO1102" i="25"/>
  <c r="AI1102" i="25"/>
  <c r="AR1102" i="25"/>
  <c r="AP1102" i="25"/>
  <c r="AD1102" i="25"/>
  <c r="AQ1102" i="25"/>
  <c r="AA1102" i="25"/>
  <c r="AA1079" i="25" s="1"/>
  <c r="AK1102" i="25"/>
  <c r="AB1102" i="25"/>
  <c r="AH1102" i="25"/>
  <c r="AJ1102" i="25"/>
  <c r="AG1102" i="25"/>
  <c r="Z377" i="25" l="1"/>
  <c r="AF70" i="25"/>
  <c r="AF71" i="25" s="1"/>
  <c r="AF79" i="25" s="1"/>
  <c r="Z451" i="25"/>
  <c r="Z452" i="25" s="1"/>
  <c r="AD912" i="25"/>
  <c r="Z939" i="25"/>
  <c r="Z940" i="25"/>
  <c r="Z1062" i="25"/>
  <c r="AB359" i="25"/>
  <c r="AB360" i="25"/>
  <c r="AD911" i="25"/>
  <c r="AI47" i="25"/>
  <c r="AJ43" i="25"/>
  <c r="AF1043" i="25"/>
  <c r="AF298" i="25"/>
  <c r="AF61" i="25"/>
  <c r="AF64" i="25" s="1"/>
  <c r="AF74" i="25" s="1"/>
  <c r="AF212" i="25" s="1"/>
  <c r="AF65" i="25"/>
  <c r="AG62" i="25"/>
  <c r="AD909" i="25"/>
  <c r="AD229" i="25"/>
  <c r="AD230" i="25" s="1"/>
  <c r="AC435" i="25"/>
  <c r="AC321" i="25"/>
  <c r="AC338" i="25"/>
  <c r="AC348" i="25" s="1"/>
  <c r="AC342" i="25"/>
  <c r="AC343" i="25"/>
  <c r="AC341" i="25"/>
  <c r="AC340" i="25"/>
  <c r="AC339" i="25"/>
  <c r="AC349" i="25" s="1"/>
  <c r="AC350" i="25"/>
  <c r="AB325" i="25"/>
  <c r="AB330" i="25"/>
  <c r="AB328" i="25"/>
  <c r="AB302" i="25"/>
  <c r="AB327" i="25"/>
  <c r="AB329" i="25"/>
  <c r="AB369" i="25" s="1"/>
  <c r="AB932" i="25" s="1"/>
  <c r="AB1068" i="25" s="1"/>
  <c r="AB326" i="25"/>
  <c r="AB366" i="25" s="1"/>
  <c r="AB929" i="25" s="1"/>
  <c r="AB1065" i="25" s="1"/>
  <c r="AH50" i="25"/>
  <c r="AH52" i="25" s="1"/>
  <c r="AH53" i="25" s="1"/>
  <c r="AH54" i="25" s="1"/>
  <c r="AI49" i="25"/>
  <c r="AD232" i="25"/>
  <c r="AD271" i="25" s="1"/>
  <c r="AD173" i="25" s="1"/>
  <c r="AD303" i="25"/>
  <c r="Y1064" i="25"/>
  <c r="Y939" i="25"/>
  <c r="Y940" i="25"/>
  <c r="AB436" i="25"/>
  <c r="AB475" i="25"/>
  <c r="AB471" i="25"/>
  <c r="AB473" i="25"/>
  <c r="AB474" i="25"/>
  <c r="AB476" i="25"/>
  <c r="AB472" i="25"/>
  <c r="AG51" i="25"/>
  <c r="AG68" i="25"/>
  <c r="AG69" i="25" s="1"/>
  <c r="AG78" i="25" s="1"/>
  <c r="AG251" i="25" s="1"/>
  <c r="AD148" i="25"/>
  <c r="Z510" i="25"/>
  <c r="Z509" i="25"/>
  <c r="AB361" i="25"/>
  <c r="AB375" i="25" s="1"/>
  <c r="AB938" i="25" s="1"/>
  <c r="AB1074" i="25" s="1"/>
  <c r="AE217" i="25"/>
  <c r="AE910" i="25" s="1"/>
  <c r="AE907" i="25"/>
  <c r="AE300" i="25" s="1"/>
  <c r="AE226" i="25"/>
  <c r="AE919" i="25" s="1"/>
  <c r="AE224" i="25"/>
  <c r="AE917" i="25" s="1"/>
  <c r="AE218" i="25"/>
  <c r="AE220" i="25"/>
  <c r="AE227" i="25"/>
  <c r="AE920" i="25" s="1"/>
  <c r="AE221" i="25"/>
  <c r="AE219" i="25"/>
  <c r="AE228" i="25"/>
  <c r="AE921" i="25" s="1"/>
  <c r="AE216" i="25"/>
  <c r="AE223" i="25"/>
  <c r="AE222" i="25"/>
  <c r="AE225" i="25"/>
  <c r="AE918" i="25" s="1"/>
  <c r="AD913" i="25"/>
  <c r="AG70" i="25"/>
  <c r="AG71" i="25" s="1"/>
  <c r="AG79" i="25" s="1"/>
  <c r="AG67" i="25"/>
  <c r="AG77" i="25" s="1"/>
  <c r="AD916" i="25"/>
  <c r="AD914" i="25"/>
  <c r="AH58" i="25"/>
  <c r="AH60" i="25" s="1"/>
  <c r="AH48" i="25"/>
  <c r="AA1122" i="25"/>
  <c r="AA1123" i="25" s="1"/>
  <c r="AA1121" i="25"/>
  <c r="AA1124" i="25" s="1"/>
  <c r="AG63" i="25"/>
  <c r="AF66" i="25"/>
  <c r="AF76" i="25" s="1"/>
  <c r="AF194" i="25" s="1"/>
  <c r="AF296" i="25" s="1"/>
  <c r="AF890" i="25" s="1"/>
  <c r="AE147" i="25"/>
  <c r="AE138" i="25"/>
  <c r="AE135" i="25"/>
  <c r="AE145" i="25"/>
  <c r="AE136" i="25"/>
  <c r="AE146" i="25"/>
  <c r="AE142" i="25"/>
  <c r="AE139" i="25"/>
  <c r="AE143" i="25"/>
  <c r="AE140" i="25"/>
  <c r="AE144" i="25"/>
  <c r="AE75" i="25"/>
  <c r="AE175" i="25" s="1"/>
  <c r="AE134" i="25"/>
  <c r="AE137" i="25"/>
  <c r="AE141" i="25"/>
  <c r="AD915" i="25"/>
  <c r="Z376" i="25"/>
  <c r="AA924" i="25"/>
  <c r="AA1060" i="25" s="1"/>
  <c r="AA363" i="25"/>
  <c r="AA371" i="25"/>
  <c r="AA934" i="25" s="1"/>
  <c r="AA1070" i="25" s="1"/>
  <c r="AA375" i="25"/>
  <c r="AA938" i="25" s="1"/>
  <c r="AA1074" i="25" s="1"/>
  <c r="AA373" i="25"/>
  <c r="AA936" i="25" s="1"/>
  <c r="AA1072" i="25" s="1"/>
  <c r="AA364" i="25"/>
  <c r="AA927" i="25" s="1"/>
  <c r="AA1063" i="25" s="1"/>
  <c r="AA372" i="25"/>
  <c r="AA935" i="25" s="1"/>
  <c r="AA1071" i="25" s="1"/>
  <c r="AG61" i="25" l="1"/>
  <c r="AG64" i="25" s="1"/>
  <c r="AG74" i="25" s="1"/>
  <c r="AG212" i="25" s="1"/>
  <c r="AE148" i="25"/>
  <c r="AE232" i="25"/>
  <c r="AE271" i="25" s="1"/>
  <c r="AE173" i="25" s="1"/>
  <c r="AE303" i="25"/>
  <c r="AE435" i="25" s="1"/>
  <c r="AE913" i="25"/>
  <c r="AK43" i="25"/>
  <c r="AJ47" i="25"/>
  <c r="AI58" i="25"/>
  <c r="AI60" i="25" s="1"/>
  <c r="AI48" i="25"/>
  <c r="AC374" i="25"/>
  <c r="AC937" i="25" s="1"/>
  <c r="AC1073" i="25" s="1"/>
  <c r="AA293" i="25"/>
  <c r="AA291" i="25" s="1"/>
  <c r="AA290" i="25" s="1"/>
  <c r="AA889" i="25"/>
  <c r="AJ1103" i="25"/>
  <c r="AF1103" i="25"/>
  <c r="AI1103" i="25"/>
  <c r="AC1103" i="25"/>
  <c r="AB1103" i="25"/>
  <c r="AB1079" i="25" s="1"/>
  <c r="AN1103" i="25"/>
  <c r="AH1103" i="25"/>
  <c r="AQ1103" i="25"/>
  <c r="AO1103" i="25"/>
  <c r="AG1103" i="25"/>
  <c r="AR1103" i="25"/>
  <c r="AE1103" i="25"/>
  <c r="AD1103" i="25"/>
  <c r="AL1103" i="25"/>
  <c r="AM1103" i="25"/>
  <c r="AK1103" i="25"/>
  <c r="AP1103" i="25"/>
  <c r="AH67" i="25"/>
  <c r="AH77" i="25" s="1"/>
  <c r="AE916" i="25"/>
  <c r="AB924" i="25"/>
  <c r="AB1060" i="25" s="1"/>
  <c r="AB364" i="25"/>
  <c r="AB927" i="25" s="1"/>
  <c r="AB1063" i="25" s="1"/>
  <c r="AB363" i="25"/>
  <c r="AB373" i="25"/>
  <c r="AB936" i="25" s="1"/>
  <c r="AB1072" i="25" s="1"/>
  <c r="AB372" i="25"/>
  <c r="AB935" i="25" s="1"/>
  <c r="AB1071" i="25" s="1"/>
  <c r="AB374" i="25"/>
  <c r="AB937" i="25" s="1"/>
  <c r="AB1073" i="25" s="1"/>
  <c r="AB449" i="25"/>
  <c r="AB507" i="25" s="1"/>
  <c r="AB444" i="25"/>
  <c r="AB448" i="25"/>
  <c r="AB443" i="25"/>
  <c r="AB442" i="25"/>
  <c r="AB445" i="25"/>
  <c r="AB440" i="25"/>
  <c r="AB446" i="25"/>
  <c r="AB504" i="25" s="1"/>
  <c r="AB450" i="25"/>
  <c r="AB441" i="25"/>
  <c r="AB438" i="25"/>
  <c r="AB447" i="25"/>
  <c r="AB505" i="25" s="1"/>
  <c r="AB439" i="25"/>
  <c r="AB367" i="25"/>
  <c r="AB930" i="25" s="1"/>
  <c r="AB1066" i="25" s="1"/>
  <c r="Z1075" i="25"/>
  <c r="Z1076" i="25"/>
  <c r="AE229" i="25"/>
  <c r="AE230" i="25" s="1"/>
  <c r="AE909" i="25"/>
  <c r="AB371" i="25"/>
  <c r="AB934" i="25" s="1"/>
  <c r="AB1070" i="25" s="1"/>
  <c r="AH62" i="25"/>
  <c r="AG65" i="25"/>
  <c r="AD435" i="25"/>
  <c r="AD338" i="25"/>
  <c r="AD348" i="25" s="1"/>
  <c r="AD341" i="25"/>
  <c r="AD343" i="25"/>
  <c r="AD342" i="25"/>
  <c r="AD321" i="25"/>
  <c r="AD339" i="25"/>
  <c r="AD349" i="25" s="1"/>
  <c r="AD340" i="25"/>
  <c r="AD350" i="25" s="1"/>
  <c r="AC436" i="25"/>
  <c r="AC472" i="25"/>
  <c r="AC476" i="25"/>
  <c r="AC471" i="25"/>
  <c r="AC475" i="25"/>
  <c r="AC473" i="25"/>
  <c r="AC474" i="25"/>
  <c r="AF140" i="25"/>
  <c r="AF147" i="25"/>
  <c r="AF143" i="25"/>
  <c r="AF136" i="25"/>
  <c r="AF75" i="25"/>
  <c r="AF175" i="25" s="1"/>
  <c r="AF134" i="25"/>
  <c r="AF144" i="25"/>
  <c r="AF146" i="25"/>
  <c r="AF138" i="25"/>
  <c r="AF137" i="25"/>
  <c r="AF142" i="25"/>
  <c r="AF141" i="25"/>
  <c r="AF135" i="25"/>
  <c r="AF139" i="25"/>
  <c r="AF145" i="25"/>
  <c r="AB336" i="25"/>
  <c r="AB337" i="25" s="1"/>
  <c r="AB365" i="25"/>
  <c r="AB928" i="25" s="1"/>
  <c r="AB1064" i="25" s="1"/>
  <c r="AI50" i="25"/>
  <c r="AI52" i="25" s="1"/>
  <c r="AI53" i="25" s="1"/>
  <c r="AI54" i="25" s="1"/>
  <c r="AJ49" i="25"/>
  <c r="AE912" i="25"/>
  <c r="AB368" i="25"/>
  <c r="AB931" i="25" s="1"/>
  <c r="AB1067" i="25" s="1"/>
  <c r="AF227" i="25"/>
  <c r="AF920" i="25" s="1"/>
  <c r="AF217" i="25"/>
  <c r="AF910" i="25" s="1"/>
  <c r="AF219" i="25"/>
  <c r="AF228" i="25"/>
  <c r="AF921" i="25" s="1"/>
  <c r="AF224" i="25"/>
  <c r="AF917" i="25" s="1"/>
  <c r="AF907" i="25"/>
  <c r="AF300" i="25" s="1"/>
  <c r="AF220" i="25"/>
  <c r="AF226" i="25"/>
  <c r="AF919" i="25" s="1"/>
  <c r="AF221" i="25"/>
  <c r="AF216" i="25"/>
  <c r="AF218" i="25"/>
  <c r="AF223" i="25"/>
  <c r="AF222" i="25"/>
  <c r="AF225" i="25"/>
  <c r="AF918" i="25" s="1"/>
  <c r="AG224" i="25"/>
  <c r="AG917" i="25" s="1"/>
  <c r="AG218" i="25"/>
  <c r="AG222" i="25"/>
  <c r="AG228" i="25"/>
  <c r="AG921" i="25" s="1"/>
  <c r="AG226" i="25"/>
  <c r="AG919" i="25" s="1"/>
  <c r="AG217" i="25"/>
  <c r="AG910" i="25" s="1"/>
  <c r="AG219" i="25"/>
  <c r="AG216" i="25"/>
  <c r="AG221" i="25"/>
  <c r="AG227" i="25"/>
  <c r="AG920" i="25" s="1"/>
  <c r="AG225" i="25"/>
  <c r="AG918" i="25" s="1"/>
  <c r="AG223" i="25"/>
  <c r="AG220" i="25"/>
  <c r="AG907" i="25"/>
  <c r="AG300" i="25" s="1"/>
  <c r="AH63" i="25"/>
  <c r="AG66" i="25"/>
  <c r="AG76" i="25" s="1"/>
  <c r="AG194" i="25" s="1"/>
  <c r="AG296" i="25" s="1"/>
  <c r="AG890" i="25" s="1"/>
  <c r="AE911" i="25"/>
  <c r="AC359" i="25"/>
  <c r="AC360" i="25"/>
  <c r="AH68" i="25"/>
  <c r="AH69" i="25" s="1"/>
  <c r="AH78" i="25" s="1"/>
  <c r="AH251" i="25" s="1"/>
  <c r="AH51" i="25"/>
  <c r="AC371" i="25"/>
  <c r="AC934" i="25" s="1"/>
  <c r="AC1070" i="25" s="1"/>
  <c r="AC329" i="25"/>
  <c r="AC330" i="25"/>
  <c r="AC328" i="25"/>
  <c r="AC326" i="25"/>
  <c r="AC302" i="25"/>
  <c r="AC327" i="25"/>
  <c r="AC325" i="25"/>
  <c r="AA377" i="25"/>
  <c r="AA376" i="25"/>
  <c r="AA926" i="25"/>
  <c r="AE915" i="25"/>
  <c r="AD922" i="25"/>
  <c r="AD923" i="25" s="1"/>
  <c r="AE914" i="25"/>
  <c r="AG298" i="25"/>
  <c r="AG1043" i="25"/>
  <c r="Y1076" i="25"/>
  <c r="Y1075" i="25"/>
  <c r="AB370" i="25"/>
  <c r="AB933" i="25" s="1"/>
  <c r="AB1069" i="25" s="1"/>
  <c r="AC361" i="25"/>
  <c r="AC368" i="25" l="1"/>
  <c r="AC931" i="25" s="1"/>
  <c r="AC1067" i="25" s="1"/>
  <c r="AH70" i="25"/>
  <c r="AH71" i="25" s="1"/>
  <c r="AH79" i="25" s="1"/>
  <c r="AC370" i="25"/>
  <c r="AC933" i="25" s="1"/>
  <c r="AC1069" i="25" s="1"/>
  <c r="AC369" i="25"/>
  <c r="AC932" i="25" s="1"/>
  <c r="AC1068" i="25" s="1"/>
  <c r="AE436" i="25"/>
  <c r="AE474" i="25"/>
  <c r="AE473" i="25"/>
  <c r="AE471" i="25"/>
  <c r="AE472" i="25"/>
  <c r="AE475" i="25"/>
  <c r="AE476" i="25"/>
  <c r="AB509" i="25"/>
  <c r="AB510" i="25"/>
  <c r="AH66" i="25"/>
  <c r="AH76" i="25" s="1"/>
  <c r="AH194" i="25" s="1"/>
  <c r="AH296" i="25" s="1"/>
  <c r="AH890" i="25" s="1"/>
  <c r="AI63" i="25"/>
  <c r="AG913" i="25"/>
  <c r="AF912" i="25"/>
  <c r="AG916" i="25"/>
  <c r="AJ48" i="25"/>
  <c r="AJ58" i="25"/>
  <c r="AJ60" i="25" s="1"/>
  <c r="AA940" i="25"/>
  <c r="AA939" i="25"/>
  <c r="AA1062" i="25"/>
  <c r="AF916" i="25"/>
  <c r="AB1122" i="25"/>
  <c r="AB1123" i="25" s="1"/>
  <c r="AB1121" i="25"/>
  <c r="AB1124" i="25" s="1"/>
  <c r="AH298" i="25"/>
  <c r="AH1043" i="25"/>
  <c r="AG914" i="25"/>
  <c r="AF911" i="25"/>
  <c r="AB451" i="25"/>
  <c r="AB452" i="25" s="1"/>
  <c r="AG909" i="25"/>
  <c r="AG229" i="25"/>
  <c r="AG230" i="25" s="1"/>
  <c r="AF229" i="25"/>
  <c r="AF230" i="25" s="1"/>
  <c r="AF909" i="25"/>
  <c r="AD436" i="25"/>
  <c r="AD472" i="25"/>
  <c r="AD476" i="25"/>
  <c r="AD471" i="25"/>
  <c r="AD474" i="25"/>
  <c r="AD475" i="25"/>
  <c r="AD473" i="25"/>
  <c r="AC336" i="25"/>
  <c r="AC337" i="25"/>
  <c r="AC365" i="25"/>
  <c r="AC928" i="25" s="1"/>
  <c r="AC1064" i="25" s="1"/>
  <c r="AG912" i="25"/>
  <c r="AF914" i="25"/>
  <c r="AJ50" i="25"/>
  <c r="AK49" i="25"/>
  <c r="AG75" i="25"/>
  <c r="AG175" i="25" s="1"/>
  <c r="AG134" i="25"/>
  <c r="AG138" i="25"/>
  <c r="AG142" i="25"/>
  <c r="AG137" i="25"/>
  <c r="AG146" i="25"/>
  <c r="AG143" i="25"/>
  <c r="AG135" i="25"/>
  <c r="AG145" i="25"/>
  <c r="AG139" i="25"/>
  <c r="AG147" i="25"/>
  <c r="AG141" i="25"/>
  <c r="AG140" i="25"/>
  <c r="AG136" i="25"/>
  <c r="AG144" i="25"/>
  <c r="AH61" i="25"/>
  <c r="AH64" i="25" s="1"/>
  <c r="AH74" i="25" s="1"/>
  <c r="AH212" i="25" s="1"/>
  <c r="AC367" i="25"/>
  <c r="AC930" i="25" s="1"/>
  <c r="AC1066" i="25" s="1"/>
  <c r="AI68" i="25"/>
  <c r="AI69" i="25" s="1"/>
  <c r="AI78" i="25" s="1"/>
  <c r="AI251" i="25" s="1"/>
  <c r="AI51" i="25"/>
  <c r="AF148" i="25"/>
  <c r="AC442" i="25"/>
  <c r="AC448" i="25"/>
  <c r="AC438" i="25"/>
  <c r="AC451" i="25" s="1"/>
  <c r="AC452" i="25" s="1"/>
  <c r="AC445" i="25"/>
  <c r="AC441" i="25"/>
  <c r="AC439" i="25"/>
  <c r="AC440" i="25"/>
  <c r="AC446" i="25"/>
  <c r="AC504" i="25" s="1"/>
  <c r="AC450" i="25"/>
  <c r="AC443" i="25"/>
  <c r="AC449" i="25"/>
  <c r="AC507" i="25" s="1"/>
  <c r="AC444" i="25"/>
  <c r="AC447" i="25"/>
  <c r="AC505" i="25" s="1"/>
  <c r="AD361" i="25"/>
  <c r="AH65" i="25"/>
  <c r="AI62" i="25"/>
  <c r="AB926" i="25"/>
  <c r="AB376" i="25"/>
  <c r="AB377" i="25"/>
  <c r="AE343" i="25"/>
  <c r="AE338" i="25"/>
  <c r="AE339" i="25"/>
  <c r="AE349" i="25" s="1"/>
  <c r="AE342" i="25"/>
  <c r="AE341" i="25"/>
  <c r="AE348" i="25"/>
  <c r="AE340" i="25"/>
  <c r="AE350" i="25" s="1"/>
  <c r="AE321" i="25"/>
  <c r="AF913" i="25"/>
  <c r="AF232" i="25"/>
  <c r="AF271" i="25" s="1"/>
  <c r="AF173" i="25" s="1"/>
  <c r="AF303" i="25"/>
  <c r="AG915" i="25"/>
  <c r="AG911" i="25"/>
  <c r="AD302" i="25"/>
  <c r="AD326" i="25"/>
  <c r="AD329" i="25"/>
  <c r="AD327" i="25"/>
  <c r="AD330" i="25"/>
  <c r="AD325" i="25"/>
  <c r="AD328" i="25"/>
  <c r="AI67" i="25"/>
  <c r="AI77" i="25" s="1"/>
  <c r="AF915" i="25"/>
  <c r="AC924" i="25"/>
  <c r="AC1060" i="25" s="1"/>
  <c r="AC364" i="25"/>
  <c r="AC927" i="25" s="1"/>
  <c r="AC1063" i="25" s="1"/>
  <c r="AC372" i="25"/>
  <c r="AC935" i="25" s="1"/>
  <c r="AC1071" i="25" s="1"/>
  <c r="AC373" i="25"/>
  <c r="AC936" i="25" s="1"/>
  <c r="AC1072" i="25" s="1"/>
  <c r="AC375" i="25"/>
  <c r="AC938" i="25" s="1"/>
  <c r="AC1074" i="25" s="1"/>
  <c r="AD360" i="25"/>
  <c r="AD359" i="25"/>
  <c r="AK47" i="25"/>
  <c r="AL43" i="25"/>
  <c r="AC366" i="25"/>
  <c r="AC929" i="25" s="1"/>
  <c r="AC1065" i="25" s="1"/>
  <c r="AE922" i="25"/>
  <c r="AE923" i="25" s="1"/>
  <c r="AC1104" i="25"/>
  <c r="AC1079" i="25" s="1"/>
  <c r="AB889" i="25"/>
  <c r="AQ1104" i="25"/>
  <c r="AH1104" i="25"/>
  <c r="AR1104" i="25"/>
  <c r="AD1104" i="25"/>
  <c r="AK1104" i="25"/>
  <c r="AF1104" i="25"/>
  <c r="AN1104" i="25"/>
  <c r="AO1104" i="25"/>
  <c r="AI1104" i="25"/>
  <c r="AE1104" i="25"/>
  <c r="AM1104" i="25"/>
  <c r="AG1104" i="25"/>
  <c r="AP1104" i="25"/>
  <c r="AL1104" i="25"/>
  <c r="AJ1104" i="25"/>
  <c r="AB293" i="25"/>
  <c r="AB291" i="25" s="1"/>
  <c r="AB290" i="25" s="1"/>
  <c r="AC363" i="25"/>
  <c r="AI61" i="25" l="1"/>
  <c r="AI64" i="25" s="1"/>
  <c r="AI74" i="25" s="1"/>
  <c r="AI212" i="25" s="1"/>
  <c r="AD370" i="25"/>
  <c r="AD933" i="25" s="1"/>
  <c r="AD1069" i="25" s="1"/>
  <c r="AD367" i="25"/>
  <c r="AD930" i="25" s="1"/>
  <c r="AD1066" i="25" s="1"/>
  <c r="AD369" i="25"/>
  <c r="AD932" i="25" s="1"/>
  <c r="AD1068" i="25" s="1"/>
  <c r="AD366" i="25"/>
  <c r="AD929" i="25" s="1"/>
  <c r="AD1065" i="25" s="1"/>
  <c r="AI218" i="25"/>
  <c r="AI221" i="25"/>
  <c r="AI225" i="25"/>
  <c r="AI918" i="25" s="1"/>
  <c r="AI216" i="25"/>
  <c r="AI226" i="25"/>
  <c r="AI919" i="25" s="1"/>
  <c r="AI217" i="25"/>
  <c r="AI910" i="25" s="1"/>
  <c r="AI907" i="25"/>
  <c r="AI300" i="25" s="1"/>
  <c r="AI219" i="25"/>
  <c r="AI228" i="25"/>
  <c r="AI921" i="25" s="1"/>
  <c r="AI223" i="25"/>
  <c r="AI224" i="25"/>
  <c r="AI917" i="25" s="1"/>
  <c r="AI227" i="25"/>
  <c r="AI920" i="25" s="1"/>
  <c r="AI222" i="25"/>
  <c r="AI220" i="25"/>
  <c r="AD336" i="25"/>
  <c r="AD337" i="25" s="1"/>
  <c r="AE361" i="25"/>
  <c r="AE924" i="25" s="1"/>
  <c r="AE1060" i="25" s="1"/>
  <c r="AE293" i="25" s="1"/>
  <c r="AE291" i="25" s="1"/>
  <c r="AE290" i="25" s="1"/>
  <c r="AE330" i="25"/>
  <c r="AE370" i="25" s="1"/>
  <c r="AE933" i="25" s="1"/>
  <c r="AE1069" i="25" s="1"/>
  <c r="AE329" i="25"/>
  <c r="AE369" i="25" s="1"/>
  <c r="AE932" i="25" s="1"/>
  <c r="AE1068" i="25" s="1"/>
  <c r="AE326" i="25"/>
  <c r="AE366" i="25" s="1"/>
  <c r="AE929" i="25" s="1"/>
  <c r="AE1065" i="25" s="1"/>
  <c r="AE328" i="25"/>
  <c r="AE302" i="25"/>
  <c r="AE327" i="25"/>
  <c r="AE325" i="25"/>
  <c r="AH145" i="25"/>
  <c r="AH138" i="25"/>
  <c r="AH134" i="25"/>
  <c r="AH139" i="25"/>
  <c r="AH143" i="25"/>
  <c r="AH75" i="25"/>
  <c r="AH175" i="25" s="1"/>
  <c r="AH142" i="25"/>
  <c r="AH136" i="25"/>
  <c r="AH144" i="25"/>
  <c r="AH146" i="25"/>
  <c r="AH137" i="25"/>
  <c r="AH147" i="25"/>
  <c r="AH140" i="25"/>
  <c r="AH141" i="25"/>
  <c r="AH135" i="25"/>
  <c r="AD375" i="25"/>
  <c r="AD938" i="25" s="1"/>
  <c r="AD1074" i="25" s="1"/>
  <c r="AD924" i="25"/>
  <c r="AD1060" i="25" s="1"/>
  <c r="AD374" i="25"/>
  <c r="AD937" i="25" s="1"/>
  <c r="AD1073" i="25" s="1"/>
  <c r="AJ51" i="25"/>
  <c r="AJ68" i="25"/>
  <c r="AJ69" i="25" s="1"/>
  <c r="AJ78" i="25" s="1"/>
  <c r="AJ251" i="25" s="1"/>
  <c r="AC889" i="25"/>
  <c r="AK1105" i="25"/>
  <c r="AN1105" i="25"/>
  <c r="AI1105" i="25"/>
  <c r="AM1105" i="25"/>
  <c r="AF1105" i="25"/>
  <c r="AE1105" i="25"/>
  <c r="AJ1105" i="25"/>
  <c r="AQ1105" i="25"/>
  <c r="AG1105" i="25"/>
  <c r="AH1105" i="25"/>
  <c r="AO1105" i="25"/>
  <c r="AL1105" i="25"/>
  <c r="AR1105" i="25"/>
  <c r="AP1105" i="25"/>
  <c r="AD1105" i="25"/>
  <c r="AD1079" i="25" s="1"/>
  <c r="AC293" i="25"/>
  <c r="AC291" i="25" s="1"/>
  <c r="AC290" i="25" s="1"/>
  <c r="AE360" i="25"/>
  <c r="AE359" i="25"/>
  <c r="AD368" i="25"/>
  <c r="AD931" i="25" s="1"/>
  <c r="AD1067" i="25" s="1"/>
  <c r="AM43" i="25"/>
  <c r="AL47" i="25"/>
  <c r="AE365" i="25"/>
  <c r="AE928" i="25" s="1"/>
  <c r="AE1064" i="25" s="1"/>
  <c r="AC926" i="25"/>
  <c r="AC377" i="25"/>
  <c r="AC376" i="25"/>
  <c r="AK58" i="25"/>
  <c r="AK60" i="25" s="1"/>
  <c r="AK48" i="25"/>
  <c r="AI70" i="25"/>
  <c r="AI71" i="25" s="1"/>
  <c r="AI79" i="25" s="1"/>
  <c r="AC509" i="25"/>
  <c r="AC510" i="25"/>
  <c r="AH223" i="25"/>
  <c r="AH226" i="25"/>
  <c r="AH919" i="25" s="1"/>
  <c r="AH907" i="25"/>
  <c r="AH300" i="25" s="1"/>
  <c r="AH219" i="25"/>
  <c r="AH228" i="25"/>
  <c r="AH921" i="25" s="1"/>
  <c r="AH220" i="25"/>
  <c r="AH216" i="25"/>
  <c r="AH221" i="25"/>
  <c r="AH227" i="25"/>
  <c r="AH920" i="25" s="1"/>
  <c r="AH217" i="25"/>
  <c r="AH910" i="25" s="1"/>
  <c r="AH224" i="25"/>
  <c r="AH917" i="25" s="1"/>
  <c r="AH222" i="25"/>
  <c r="AH218" i="25"/>
  <c r="AH225" i="25"/>
  <c r="AH918" i="25" s="1"/>
  <c r="AE371" i="25"/>
  <c r="AE934" i="25" s="1"/>
  <c r="AE1070" i="25" s="1"/>
  <c r="AG922" i="25"/>
  <c r="AG923" i="25" s="1"/>
  <c r="AJ52" i="25"/>
  <c r="AJ53" i="25" s="1"/>
  <c r="AJ54" i="25" s="1"/>
  <c r="AD364" i="25"/>
  <c r="AD927" i="25" s="1"/>
  <c r="AD1063" i="25" s="1"/>
  <c r="AG148" i="25"/>
  <c r="AC1122" i="25"/>
  <c r="AC1123" i="25" s="1"/>
  <c r="AC1121" i="25"/>
  <c r="AC1124" i="25" s="1"/>
  <c r="AD363" i="25"/>
  <c r="AD371" i="25"/>
  <c r="AD934" i="25" s="1"/>
  <c r="AD1070" i="25" s="1"/>
  <c r="AB939" i="25"/>
  <c r="AB940" i="25"/>
  <c r="AB1062" i="25"/>
  <c r="AG232" i="25"/>
  <c r="AG271" i="25" s="1"/>
  <c r="AG173" i="25" s="1"/>
  <c r="AG303" i="25"/>
  <c r="AG435" i="25" s="1"/>
  <c r="AD373" i="25"/>
  <c r="AD936" i="25" s="1"/>
  <c r="AD1072" i="25" s="1"/>
  <c r="AA1076" i="25"/>
  <c r="AA1075" i="25"/>
  <c r="AE445" i="25"/>
  <c r="AE442" i="25"/>
  <c r="AE449" i="25"/>
  <c r="AE507" i="25" s="1"/>
  <c r="AE441" i="25"/>
  <c r="AE447" i="25"/>
  <c r="AE505" i="25" s="1"/>
  <c r="AE440" i="25"/>
  <c r="AE444" i="25"/>
  <c r="AE446" i="25"/>
  <c r="AE504" i="25" s="1"/>
  <c r="AE439" i="25"/>
  <c r="AE448" i="25"/>
  <c r="AE443" i="25"/>
  <c r="AE450" i="25"/>
  <c r="AE438" i="25"/>
  <c r="AL49" i="25"/>
  <c r="AK50" i="25"/>
  <c r="AK52" i="25" s="1"/>
  <c r="AK53" i="25" s="1"/>
  <c r="AK54" i="25" s="1"/>
  <c r="AJ63" i="25"/>
  <c r="AI66" i="25"/>
  <c r="AI76" i="25" s="1"/>
  <c r="AI194" i="25" s="1"/>
  <c r="AI296" i="25" s="1"/>
  <c r="AI890" i="25" s="1"/>
  <c r="AJ67" i="25"/>
  <c r="AJ77" i="25" s="1"/>
  <c r="AD372" i="25"/>
  <c r="AD935" i="25" s="1"/>
  <c r="AD1071" i="25" s="1"/>
  <c r="AD438" i="25"/>
  <c r="AD447" i="25"/>
  <c r="AD505" i="25" s="1"/>
  <c r="AD439" i="25"/>
  <c r="AD442" i="25"/>
  <c r="AD441" i="25"/>
  <c r="AD444" i="25"/>
  <c r="AD449" i="25"/>
  <c r="AD507" i="25" s="1"/>
  <c r="AD448" i="25"/>
  <c r="AD443" i="25"/>
  <c r="AD440" i="25"/>
  <c r="AD450" i="25"/>
  <c r="AD446" i="25"/>
  <c r="AD504" i="25" s="1"/>
  <c r="AD445" i="25"/>
  <c r="AI298" i="25"/>
  <c r="AI1043" i="25"/>
  <c r="AF922" i="25"/>
  <c r="AF923" i="25" s="1"/>
  <c r="AF435" i="25"/>
  <c r="AF338" i="25"/>
  <c r="AF348" i="25" s="1"/>
  <c r="AF339" i="25"/>
  <c r="AF349" i="25" s="1"/>
  <c r="AF343" i="25"/>
  <c r="AF340" i="25"/>
  <c r="AF350" i="25" s="1"/>
  <c r="AF341" i="25"/>
  <c r="AF342" i="25"/>
  <c r="AF321" i="25"/>
  <c r="AF361" i="25" s="1"/>
  <c r="AI65" i="25"/>
  <c r="AJ62" i="25"/>
  <c r="AD365" i="25"/>
  <c r="AD928" i="25" s="1"/>
  <c r="AD1064" i="25" s="1"/>
  <c r="AE375" i="25" l="1"/>
  <c r="AE938" i="25" s="1"/>
  <c r="AE1074" i="25" s="1"/>
  <c r="AE373" i="25"/>
  <c r="AE936" i="25" s="1"/>
  <c r="AE1072" i="25" s="1"/>
  <c r="AE368" i="25"/>
  <c r="AE931" i="25" s="1"/>
  <c r="AE1067" i="25" s="1"/>
  <c r="AE372" i="25"/>
  <c r="AE935" i="25" s="1"/>
  <c r="AE1071" i="25" s="1"/>
  <c r="AE363" i="25"/>
  <c r="AE376" i="25" s="1"/>
  <c r="AE364" i="25"/>
  <c r="AE927" i="25" s="1"/>
  <c r="AE1063" i="25" s="1"/>
  <c r="AE367" i="25"/>
  <c r="AE930" i="25" s="1"/>
  <c r="AE1066" i="25" s="1"/>
  <c r="AF924" i="25"/>
  <c r="AF1060" i="25" s="1"/>
  <c r="AF293" i="25" s="1"/>
  <c r="AF291" i="25" s="1"/>
  <c r="AF290" i="25" s="1"/>
  <c r="AF375" i="25"/>
  <c r="AF938" i="25" s="1"/>
  <c r="AF1074" i="25" s="1"/>
  <c r="AF373" i="25"/>
  <c r="AF936" i="25" s="1"/>
  <c r="AF1072" i="25" s="1"/>
  <c r="AK63" i="25"/>
  <c r="AJ66" i="25"/>
  <c r="AJ76" i="25" s="1"/>
  <c r="AJ194" i="25" s="1"/>
  <c r="AJ296" i="25" s="1"/>
  <c r="AJ890" i="25" s="1"/>
  <c r="AH912" i="25"/>
  <c r="AJ61" i="25"/>
  <c r="AJ64" i="25" s="1"/>
  <c r="AJ74" i="25" s="1"/>
  <c r="AJ212" i="25" s="1"/>
  <c r="AJ65" i="25"/>
  <c r="AK62" i="25"/>
  <c r="AC939" i="25"/>
  <c r="AC940" i="25"/>
  <c r="AC1062" i="25"/>
  <c r="AI916" i="25"/>
  <c r="AJ298" i="25"/>
  <c r="AJ1043" i="25"/>
  <c r="AE926" i="25"/>
  <c r="AE377" i="25"/>
  <c r="AH911" i="25"/>
  <c r="AI912" i="25"/>
  <c r="AH915" i="25"/>
  <c r="AM47" i="25"/>
  <c r="AN43" i="25"/>
  <c r="AF364" i="25"/>
  <c r="AF927" i="25" s="1"/>
  <c r="AF1063" i="25" s="1"/>
  <c r="AF371" i="25"/>
  <c r="AF934" i="25" s="1"/>
  <c r="AF1070" i="25" s="1"/>
  <c r="AD451" i="25"/>
  <c r="AD452" i="25" s="1"/>
  <c r="AE889" i="25"/>
  <c r="AF1107" i="25"/>
  <c r="AK1107" i="25"/>
  <c r="AJ1107" i="25"/>
  <c r="AP1107" i="25"/>
  <c r="AO1107" i="25"/>
  <c r="AL1107" i="25"/>
  <c r="AM1107" i="25"/>
  <c r="AH1107" i="25"/>
  <c r="AG1107" i="25"/>
  <c r="AQ1107" i="25"/>
  <c r="AN1107" i="25"/>
  <c r="AR1107" i="25"/>
  <c r="AI1107" i="25"/>
  <c r="AD510" i="25"/>
  <c r="AD509" i="25"/>
  <c r="AG341" i="25"/>
  <c r="AG343" i="25"/>
  <c r="AG340" i="25"/>
  <c r="AG339" i="25"/>
  <c r="AG349" i="25" s="1"/>
  <c r="AG350" i="25"/>
  <c r="AG342" i="25"/>
  <c r="AG321" i="25"/>
  <c r="AG338" i="25"/>
  <c r="AG348" i="25" s="1"/>
  <c r="AG361" i="25"/>
  <c r="AG924" i="25" s="1"/>
  <c r="AG1060" i="25" s="1"/>
  <c r="AE374" i="25"/>
  <c r="AE937" i="25" s="1"/>
  <c r="AE1073" i="25" s="1"/>
  <c r="AH148" i="25"/>
  <c r="AI909" i="25"/>
  <c r="AI229" i="25"/>
  <c r="AI230" i="25" s="1"/>
  <c r="AH232" i="25"/>
  <c r="AH271" i="25" s="1"/>
  <c r="AH173" i="25" s="1"/>
  <c r="AH303" i="25"/>
  <c r="AH435" i="25" s="1"/>
  <c r="AD889" i="25"/>
  <c r="AE1106" i="25"/>
  <c r="AE1079" i="25" s="1"/>
  <c r="AL1106" i="25"/>
  <c r="AN1106" i="25"/>
  <c r="AM1106" i="25"/>
  <c r="AQ1106" i="25"/>
  <c r="AG1106" i="25"/>
  <c r="AK1106" i="25"/>
  <c r="AJ1106" i="25"/>
  <c r="AF1106" i="25"/>
  <c r="AR1106" i="25"/>
  <c r="AP1106" i="25"/>
  <c r="AI1106" i="25"/>
  <c r="AO1106" i="25"/>
  <c r="AH1106" i="25"/>
  <c r="AD293" i="25"/>
  <c r="AD291" i="25" s="1"/>
  <c r="AD290" i="25" s="1"/>
  <c r="AF372" i="25"/>
  <c r="AF935" i="25" s="1"/>
  <c r="AF1071" i="25" s="1"/>
  <c r="AF359" i="25"/>
  <c r="AF360" i="25"/>
  <c r="AE509" i="25"/>
  <c r="AE510" i="25"/>
  <c r="AH914" i="25"/>
  <c r="AF363" i="25"/>
  <c r="AJ70" i="25"/>
  <c r="AJ71" i="25" s="1"/>
  <c r="AJ79" i="25" s="1"/>
  <c r="AG436" i="25"/>
  <c r="AG471" i="25"/>
  <c r="AG474" i="25"/>
  <c r="AG473" i="25"/>
  <c r="AG475" i="25"/>
  <c r="AG476" i="25"/>
  <c r="AG472" i="25"/>
  <c r="AH909" i="25"/>
  <c r="AH229" i="25"/>
  <c r="AH230" i="25" s="1"/>
  <c r="AI913" i="25"/>
  <c r="AI914" i="25"/>
  <c r="AK68" i="25"/>
  <c r="AK69" i="25" s="1"/>
  <c r="AK78" i="25" s="1"/>
  <c r="AK251" i="25" s="1"/>
  <c r="AK51" i="25"/>
  <c r="AF328" i="25"/>
  <c r="AF368" i="25" s="1"/>
  <c r="AF931" i="25" s="1"/>
  <c r="AF1067" i="25" s="1"/>
  <c r="AF326" i="25"/>
  <c r="AF366" i="25" s="1"/>
  <c r="AF929" i="25" s="1"/>
  <c r="AF1065" i="25" s="1"/>
  <c r="AF329" i="25"/>
  <c r="AF369" i="25" s="1"/>
  <c r="AF932" i="25" s="1"/>
  <c r="AF1068" i="25" s="1"/>
  <c r="AF325" i="25"/>
  <c r="AF330" i="25"/>
  <c r="AF370" i="25" s="1"/>
  <c r="AF933" i="25" s="1"/>
  <c r="AF1069" i="25" s="1"/>
  <c r="AF327" i="25"/>
  <c r="AF367" i="25" s="1"/>
  <c r="AF930" i="25" s="1"/>
  <c r="AF1066" i="25" s="1"/>
  <c r="AF302" i="25"/>
  <c r="AL50" i="25"/>
  <c r="AL52" i="25" s="1"/>
  <c r="AL53" i="25" s="1"/>
  <c r="AL54" i="25" s="1"/>
  <c r="AM49" i="25"/>
  <c r="AI143" i="25"/>
  <c r="AI140" i="25"/>
  <c r="AI136" i="25"/>
  <c r="AI144" i="25"/>
  <c r="AI138" i="25"/>
  <c r="AI75" i="25"/>
  <c r="AI175" i="25" s="1"/>
  <c r="AI134" i="25"/>
  <c r="AI137" i="25"/>
  <c r="AI146" i="25"/>
  <c r="AI147" i="25"/>
  <c r="AI142" i="25"/>
  <c r="AI139" i="25"/>
  <c r="AI141" i="25"/>
  <c r="AI145" i="25"/>
  <c r="AI135" i="25"/>
  <c r="AE451" i="25"/>
  <c r="AE452" i="25" s="1"/>
  <c r="AD376" i="25"/>
  <c r="AD377" i="25"/>
  <c r="AD926" i="25"/>
  <c r="AH916" i="25"/>
  <c r="AL48" i="25"/>
  <c r="AL58" i="25"/>
  <c r="AL60" i="25" s="1"/>
  <c r="AF374" i="25"/>
  <c r="AF937" i="25" s="1"/>
  <c r="AF1073" i="25" s="1"/>
  <c r="AF436" i="25"/>
  <c r="AF471" i="25"/>
  <c r="AF475" i="25"/>
  <c r="AF476" i="25"/>
  <c r="AF472" i="25"/>
  <c r="AF474" i="25"/>
  <c r="AF473" i="25"/>
  <c r="AB1076" i="25"/>
  <c r="AB1075" i="25"/>
  <c r="AH913" i="25"/>
  <c r="AK67" i="25"/>
  <c r="AK77" i="25" s="1"/>
  <c r="AD1121" i="25"/>
  <c r="AD1124" i="25" s="1"/>
  <c r="AD1122" i="25"/>
  <c r="AD1123" i="25" s="1"/>
  <c r="AE336" i="25"/>
  <c r="AE337" i="25" s="1"/>
  <c r="AI915" i="25"/>
  <c r="AI911" i="25"/>
  <c r="AG373" i="25" l="1"/>
  <c r="AG936" i="25" s="1"/>
  <c r="AG1072" i="25" s="1"/>
  <c r="AG364" i="25"/>
  <c r="AG927" i="25" s="1"/>
  <c r="AG1063" i="25" s="1"/>
  <c r="AK70" i="25"/>
  <c r="AK71" i="25" s="1"/>
  <c r="AK79" i="25" s="1"/>
  <c r="AH436" i="25"/>
  <c r="AH475" i="25"/>
  <c r="AH472" i="25"/>
  <c r="AH476" i="25"/>
  <c r="AH471" i="25"/>
  <c r="AH474" i="25"/>
  <c r="AH473" i="25"/>
  <c r="AN49" i="25"/>
  <c r="AM50" i="25"/>
  <c r="AM52" i="25" s="1"/>
  <c r="AM53" i="25" s="1"/>
  <c r="AM54" i="25" s="1"/>
  <c r="AE1122" i="25"/>
  <c r="AE1123" i="25" s="1"/>
  <c r="AE1121" i="25"/>
  <c r="AE1124" i="25" s="1"/>
  <c r="AG328" i="25"/>
  <c r="AG368" i="25" s="1"/>
  <c r="AG931" i="25" s="1"/>
  <c r="AG1067" i="25" s="1"/>
  <c r="AG326" i="25"/>
  <c r="AG325" i="25"/>
  <c r="AG365" i="25" s="1"/>
  <c r="AG928" i="25" s="1"/>
  <c r="AG1064" i="25" s="1"/>
  <c r="AG329" i="25"/>
  <c r="AG369" i="25" s="1"/>
  <c r="AG932" i="25" s="1"/>
  <c r="AG1068" i="25" s="1"/>
  <c r="AG327" i="25"/>
  <c r="AG367" i="25" s="1"/>
  <c r="AG930" i="25" s="1"/>
  <c r="AG1066" i="25" s="1"/>
  <c r="AG330" i="25"/>
  <c r="AG370" i="25" s="1"/>
  <c r="AG933" i="25" s="1"/>
  <c r="AG1069" i="25" s="1"/>
  <c r="AG302" i="25"/>
  <c r="AG293" i="25"/>
  <c r="AG291" i="25" s="1"/>
  <c r="AG290" i="25" s="1"/>
  <c r="AG374" i="25"/>
  <c r="AG937" i="25" s="1"/>
  <c r="AG1073" i="25" s="1"/>
  <c r="AD940" i="25"/>
  <c r="AD939" i="25"/>
  <c r="AD1062" i="25"/>
  <c r="AI148" i="25"/>
  <c r="AF1079" i="25"/>
  <c r="AI303" i="25"/>
  <c r="AI232" i="25"/>
  <c r="AI271" i="25" s="1"/>
  <c r="AI173" i="25" s="1"/>
  <c r="AF336" i="25"/>
  <c r="AF337" i="25" s="1"/>
  <c r="AH922" i="25"/>
  <c r="AH923" i="25" s="1"/>
  <c r="AF365" i="25"/>
  <c r="AF928" i="25" s="1"/>
  <c r="AF1064" i="25" s="1"/>
  <c r="AG371" i="25"/>
  <c r="AG934" i="25" s="1"/>
  <c r="AG1070" i="25" s="1"/>
  <c r="AO43" i="25"/>
  <c r="AN47" i="25"/>
  <c r="AL63" i="25"/>
  <c r="AK66" i="25"/>
  <c r="AK76" i="25" s="1"/>
  <c r="AK194" i="25" s="1"/>
  <c r="AK296" i="25" s="1"/>
  <c r="AK890" i="25" s="1"/>
  <c r="AJ228" i="25"/>
  <c r="AJ921" i="25" s="1"/>
  <c r="AJ907" i="25"/>
  <c r="AJ300" i="25" s="1"/>
  <c r="AJ216" i="25"/>
  <c r="AJ222" i="25"/>
  <c r="AJ226" i="25"/>
  <c r="AJ919" i="25" s="1"/>
  <c r="AJ218" i="25"/>
  <c r="AJ224" i="25"/>
  <c r="AJ917" i="25" s="1"/>
  <c r="AJ219" i="25"/>
  <c r="AJ225" i="25"/>
  <c r="AJ918" i="25" s="1"/>
  <c r="AJ227" i="25"/>
  <c r="AJ920" i="25" s="1"/>
  <c r="AJ220" i="25"/>
  <c r="AJ223" i="25"/>
  <c r="AJ221" i="25"/>
  <c r="AJ217" i="25"/>
  <c r="AJ910" i="25" s="1"/>
  <c r="AG372" i="25"/>
  <c r="AG935" i="25" s="1"/>
  <c r="AG1071" i="25" s="1"/>
  <c r="AG366" i="25"/>
  <c r="AG929" i="25" s="1"/>
  <c r="AG1065" i="25" s="1"/>
  <c r="AM58" i="25"/>
  <c r="AM60" i="25" s="1"/>
  <c r="AM48" i="25"/>
  <c r="AK298" i="25"/>
  <c r="AK1043" i="25"/>
  <c r="AG439" i="25"/>
  <c r="AG438" i="25"/>
  <c r="AG440" i="25"/>
  <c r="AG446" i="25"/>
  <c r="AG504" i="25" s="1"/>
  <c r="AG441" i="25"/>
  <c r="AG448" i="25"/>
  <c r="AG443" i="25"/>
  <c r="AG447" i="25"/>
  <c r="AG505" i="25" s="1"/>
  <c r="AG442" i="25"/>
  <c r="AG445" i="25"/>
  <c r="AG449" i="25"/>
  <c r="AG507" i="25"/>
  <c r="AG444" i="25"/>
  <c r="AG450" i="25"/>
  <c r="AJ143" i="25"/>
  <c r="AJ135" i="25"/>
  <c r="AJ136" i="25"/>
  <c r="AJ75" i="25"/>
  <c r="AJ175" i="25" s="1"/>
  <c r="AJ142" i="25"/>
  <c r="AJ145" i="25"/>
  <c r="AJ134" i="25"/>
  <c r="AJ137" i="25"/>
  <c r="AJ146" i="25"/>
  <c r="AJ139" i="25"/>
  <c r="AJ141" i="25"/>
  <c r="AJ140" i="25"/>
  <c r="AJ144" i="25"/>
  <c r="AJ138" i="25"/>
  <c r="AJ147" i="25"/>
  <c r="AE940" i="25"/>
  <c r="AE939" i="25"/>
  <c r="AE1062" i="25"/>
  <c r="AG375" i="25"/>
  <c r="AG938" i="25" s="1"/>
  <c r="AG1074" i="25" s="1"/>
  <c r="AF449" i="25"/>
  <c r="AF507" i="25" s="1"/>
  <c r="AF447" i="25"/>
  <c r="AF505" i="25" s="1"/>
  <c r="AF443" i="25"/>
  <c r="AF438" i="25"/>
  <c r="AF441" i="25"/>
  <c r="AF439" i="25"/>
  <c r="AF442" i="25"/>
  <c r="AF448" i="25"/>
  <c r="AF445" i="25"/>
  <c r="AF444" i="25"/>
  <c r="AF450" i="25"/>
  <c r="AF446" i="25"/>
  <c r="AF504" i="25" s="1"/>
  <c r="AF440" i="25"/>
  <c r="AL67" i="25"/>
  <c r="AL77" i="25" s="1"/>
  <c r="AG889" i="25"/>
  <c r="AI1109" i="25"/>
  <c r="AO1109" i="25"/>
  <c r="AL1109" i="25"/>
  <c r="AJ1109" i="25"/>
  <c r="AM1109" i="25"/>
  <c r="AN1109" i="25"/>
  <c r="AH1109" i="25"/>
  <c r="AR1109" i="25"/>
  <c r="AP1109" i="25"/>
  <c r="AK1109" i="25"/>
  <c r="AQ1109" i="25"/>
  <c r="AK65" i="25"/>
  <c r="AL62" i="25"/>
  <c r="AL68" i="25"/>
  <c r="AL69" i="25" s="1"/>
  <c r="AL78" i="25" s="1"/>
  <c r="AL251" i="25" s="1"/>
  <c r="AL51" i="25"/>
  <c r="AG359" i="25"/>
  <c r="AG360" i="25"/>
  <c r="AF926" i="25"/>
  <c r="AH338" i="25"/>
  <c r="AH348" i="25" s="1"/>
  <c r="AH342" i="25"/>
  <c r="AH343" i="25"/>
  <c r="AH340" i="25"/>
  <c r="AH350" i="25" s="1"/>
  <c r="AH341" i="25"/>
  <c r="AH339" i="25"/>
  <c r="AH349" i="25" s="1"/>
  <c r="AH321" i="25"/>
  <c r="AH361" i="25"/>
  <c r="AG363" i="25"/>
  <c r="AK61" i="25"/>
  <c r="AK64" i="25" s="1"/>
  <c r="AK74" i="25" s="1"/>
  <c r="AK212" i="25" s="1"/>
  <c r="AI922" i="25"/>
  <c r="AI923" i="25" s="1"/>
  <c r="AC1075" i="25"/>
  <c r="AC1076" i="25"/>
  <c r="AF889" i="25"/>
  <c r="AN1108" i="25"/>
  <c r="AJ1108" i="25"/>
  <c r="AM1108" i="25"/>
  <c r="AK1108" i="25"/>
  <c r="AG1108" i="25"/>
  <c r="AG1079" i="25" s="1"/>
  <c r="AO1108" i="25"/>
  <c r="AH1108" i="25"/>
  <c r="AL1108" i="25"/>
  <c r="AP1108" i="25"/>
  <c r="AI1108" i="25"/>
  <c r="AQ1108" i="25"/>
  <c r="AR1108" i="25"/>
  <c r="AH375" i="25" l="1"/>
  <c r="AH938" i="25" s="1"/>
  <c r="AH1074" i="25" s="1"/>
  <c r="AH372" i="25"/>
  <c r="AH935" i="25" s="1"/>
  <c r="AH1071" i="25" s="1"/>
  <c r="AH373" i="25"/>
  <c r="AH936" i="25" s="1"/>
  <c r="AH1072" i="25" s="1"/>
  <c r="AH364" i="25"/>
  <c r="AH927" i="25" s="1"/>
  <c r="AH1063" i="25" s="1"/>
  <c r="AF376" i="25"/>
  <c r="AF451" i="25"/>
  <c r="AF452" i="25" s="1"/>
  <c r="AG451" i="25"/>
  <c r="AG452" i="25" s="1"/>
  <c r="AL70" i="25"/>
  <c r="AL71" i="25" s="1"/>
  <c r="AL79" i="25" s="1"/>
  <c r="AF377" i="25"/>
  <c r="AH1079" i="25"/>
  <c r="AH1121" i="25" s="1"/>
  <c r="AH1124" i="25" s="1"/>
  <c r="AF940" i="25"/>
  <c r="AF939" i="25"/>
  <c r="AF1062" i="25"/>
  <c r="AM67" i="25"/>
  <c r="AM77" i="25" s="1"/>
  <c r="AK226" i="25"/>
  <c r="AK919" i="25" s="1"/>
  <c r="AK221" i="25"/>
  <c r="AK220" i="25"/>
  <c r="AK907" i="25"/>
  <c r="AK300" i="25" s="1"/>
  <c r="AK227" i="25"/>
  <c r="AK920" i="25" s="1"/>
  <c r="AK224" i="25"/>
  <c r="AK917" i="25" s="1"/>
  <c r="AK217" i="25"/>
  <c r="AK910" i="25" s="1"/>
  <c r="AK228" i="25"/>
  <c r="AK921" i="25" s="1"/>
  <c r="AK223" i="25"/>
  <c r="AK219" i="25"/>
  <c r="AK222" i="25"/>
  <c r="AK218" i="25"/>
  <c r="AK216" i="25"/>
  <c r="AK225" i="25"/>
  <c r="AK918" i="25" s="1"/>
  <c r="AH302" i="25"/>
  <c r="AH330" i="25"/>
  <c r="AH370" i="25" s="1"/>
  <c r="AH933" i="25" s="1"/>
  <c r="AH1069" i="25" s="1"/>
  <c r="AH328" i="25"/>
  <c r="AH368" i="25" s="1"/>
  <c r="AH931" i="25" s="1"/>
  <c r="AH1067" i="25" s="1"/>
  <c r="AH329" i="25"/>
  <c r="AH369" i="25" s="1"/>
  <c r="AH932" i="25" s="1"/>
  <c r="AH1068" i="25" s="1"/>
  <c r="AH326" i="25"/>
  <c r="AH366" i="25" s="1"/>
  <c r="AH929" i="25" s="1"/>
  <c r="AH1065" i="25" s="1"/>
  <c r="AH325" i="25"/>
  <c r="AH327" i="25"/>
  <c r="AH367" i="25" s="1"/>
  <c r="AH930" i="25" s="1"/>
  <c r="AH1066" i="25" s="1"/>
  <c r="AJ232" i="25"/>
  <c r="AJ271" i="25" s="1"/>
  <c r="AJ173" i="25" s="1"/>
  <c r="AJ303" i="25"/>
  <c r="AJ915" i="25"/>
  <c r="AM63" i="25"/>
  <c r="AL66" i="25"/>
  <c r="AL76" i="25" s="1"/>
  <c r="AL194" i="25" s="1"/>
  <c r="AL296" i="25" s="1"/>
  <c r="AL890" i="25" s="1"/>
  <c r="AP43" i="25"/>
  <c r="AO47" i="25"/>
  <c r="AJ912" i="25"/>
  <c r="AG1122" i="25"/>
  <c r="AG1123" i="25" s="1"/>
  <c r="AG1121" i="25"/>
  <c r="AG1124" i="25" s="1"/>
  <c r="AG376" i="25"/>
  <c r="AG377" i="25"/>
  <c r="AG926" i="25"/>
  <c r="AJ909" i="25"/>
  <c r="AJ229" i="25"/>
  <c r="AJ230" i="25" s="1"/>
  <c r="AH363" i="25"/>
  <c r="AH924" i="25"/>
  <c r="AH1060" i="25" s="1"/>
  <c r="AH293" i="25" s="1"/>
  <c r="AH291" i="25" s="1"/>
  <c r="AH290" i="25" s="1"/>
  <c r="AJ911" i="25"/>
  <c r="AH374" i="25"/>
  <c r="AH937" i="25" s="1"/>
  <c r="AH1073" i="25" s="1"/>
  <c r="AL298" i="25"/>
  <c r="AL1043" i="25"/>
  <c r="AJ913" i="25"/>
  <c r="AD1076" i="25"/>
  <c r="AD1075" i="25"/>
  <c r="AF509" i="25"/>
  <c r="AF510" i="25"/>
  <c r="AN50" i="25"/>
  <c r="AO49" i="25"/>
  <c r="AE1075" i="25"/>
  <c r="AE1076" i="25"/>
  <c r="AH371" i="25"/>
  <c r="AH934" i="25" s="1"/>
  <c r="AH1070" i="25" s="1"/>
  <c r="AM62" i="25"/>
  <c r="AL65" i="25"/>
  <c r="AG510" i="25"/>
  <c r="AG509" i="25"/>
  <c r="AJ914" i="25"/>
  <c r="AI435" i="25"/>
  <c r="AI321" i="25"/>
  <c r="AI338" i="25"/>
  <c r="AI348" i="25" s="1"/>
  <c r="AI339" i="25"/>
  <c r="AI349" i="25" s="1"/>
  <c r="AI342" i="25"/>
  <c r="AI341" i="25"/>
  <c r="AI343" i="25"/>
  <c r="AI340" i="25"/>
  <c r="AI350" i="25" s="1"/>
  <c r="AG336" i="25"/>
  <c r="AG337" i="25" s="1"/>
  <c r="AL61" i="25"/>
  <c r="AL64" i="25" s="1"/>
  <c r="AL74" i="25" s="1"/>
  <c r="AL212" i="25" s="1"/>
  <c r="AH360" i="25"/>
  <c r="AH359" i="25"/>
  <c r="AN58" i="25"/>
  <c r="AN60" i="25" s="1"/>
  <c r="AN48" i="25"/>
  <c r="AM51" i="25"/>
  <c r="AM68" i="25"/>
  <c r="AM69" i="25" s="1"/>
  <c r="AM78" i="25" s="1"/>
  <c r="AM251" i="25" s="1"/>
  <c r="AJ148" i="25"/>
  <c r="AK144" i="25"/>
  <c r="AK137" i="25"/>
  <c r="AK139" i="25"/>
  <c r="AK140" i="25"/>
  <c r="AK135" i="25"/>
  <c r="AK143" i="25"/>
  <c r="AK136" i="25"/>
  <c r="AK142" i="25"/>
  <c r="AK138" i="25"/>
  <c r="AK141" i="25"/>
  <c r="AK134" i="25"/>
  <c r="AK75" i="25"/>
  <c r="AK175" i="25" s="1"/>
  <c r="AK146" i="25"/>
  <c r="AK145" i="25"/>
  <c r="AK147" i="25"/>
  <c r="AJ916" i="25"/>
  <c r="AF1121" i="25"/>
  <c r="AF1124" i="25" s="1"/>
  <c r="AF1122" i="25"/>
  <c r="AF1123" i="25" s="1"/>
  <c r="AH449" i="25"/>
  <c r="AH507" i="25" s="1"/>
  <c r="AH439" i="25"/>
  <c r="AH450" i="25"/>
  <c r="AH438" i="25"/>
  <c r="AH441" i="25"/>
  <c r="AH447" i="25"/>
  <c r="AH505" i="25" s="1"/>
  <c r="AH440" i="25"/>
  <c r="AH444" i="25"/>
  <c r="AH442" i="25"/>
  <c r="AH448" i="25"/>
  <c r="AH443" i="25"/>
  <c r="AH445" i="25"/>
  <c r="AH446" i="25"/>
  <c r="AH504" i="25" s="1"/>
  <c r="AM61" i="25" l="1"/>
  <c r="AM64" i="25" s="1"/>
  <c r="AM74" i="25" s="1"/>
  <c r="AM212" i="25" s="1"/>
  <c r="AM216" i="25" s="1"/>
  <c r="AH1122" i="25"/>
  <c r="AH1123" i="25" s="1"/>
  <c r="AM218" i="25"/>
  <c r="AM221" i="25"/>
  <c r="AM225" i="25"/>
  <c r="AM918" i="25" s="1"/>
  <c r="AM223" i="25"/>
  <c r="AM217" i="25"/>
  <c r="AM910" i="25" s="1"/>
  <c r="AM226" i="25"/>
  <c r="AM919" i="25" s="1"/>
  <c r="AM222" i="25"/>
  <c r="AM227" i="25"/>
  <c r="AM920" i="25" s="1"/>
  <c r="AM228" i="25"/>
  <c r="AM921" i="25" s="1"/>
  <c r="AM220" i="25"/>
  <c r="AM224" i="25"/>
  <c r="AM917" i="25" s="1"/>
  <c r="AM219" i="25"/>
  <c r="AH510" i="25"/>
  <c r="AH509" i="25"/>
  <c r="AI327" i="25"/>
  <c r="AI328" i="25"/>
  <c r="AI329" i="25"/>
  <c r="AI325" i="25"/>
  <c r="AI330" i="25"/>
  <c r="AI370" i="25" s="1"/>
  <c r="AI933" i="25" s="1"/>
  <c r="AI1069" i="25" s="1"/>
  <c r="AI326" i="25"/>
  <c r="AI366" i="25" s="1"/>
  <c r="AI929" i="25" s="1"/>
  <c r="AI1065" i="25" s="1"/>
  <c r="AI302" i="25"/>
  <c r="AN51" i="25"/>
  <c r="AN68" i="25"/>
  <c r="AN69" i="25" s="1"/>
  <c r="AN78" i="25" s="1"/>
  <c r="AN251" i="25" s="1"/>
  <c r="AI436" i="25"/>
  <c r="AI475" i="25"/>
  <c r="AI471" i="25"/>
  <c r="AI476" i="25"/>
  <c r="AI474" i="25"/>
  <c r="AI473" i="25"/>
  <c r="AI472" i="25"/>
  <c r="AN52" i="25"/>
  <c r="AN53" i="25" s="1"/>
  <c r="AN54" i="25" s="1"/>
  <c r="AI374" i="25"/>
  <c r="AI937" i="25" s="1"/>
  <c r="AI1073" i="25" s="1"/>
  <c r="AN67" i="25"/>
  <c r="AN77" i="25" s="1"/>
  <c r="AJ435" i="25"/>
  <c r="AJ338" i="25"/>
  <c r="AJ348" i="25" s="1"/>
  <c r="AJ340" i="25"/>
  <c r="AJ350" i="25" s="1"/>
  <c r="AJ343" i="25"/>
  <c r="AJ342" i="25"/>
  <c r="AJ339" i="25"/>
  <c r="AJ349" i="25" s="1"/>
  <c r="AJ341" i="25"/>
  <c r="AJ321" i="25"/>
  <c r="AJ361" i="25"/>
  <c r="AJ924" i="25" s="1"/>
  <c r="AJ1060" i="25" s="1"/>
  <c r="AJ372" i="25"/>
  <c r="AJ935" i="25" s="1"/>
  <c r="AJ1071" i="25" s="1"/>
  <c r="AK911" i="25"/>
  <c r="AL147" i="25"/>
  <c r="AL143" i="25"/>
  <c r="AL144" i="25"/>
  <c r="AL138" i="25"/>
  <c r="AL134" i="25"/>
  <c r="AL146" i="25"/>
  <c r="AL139" i="25"/>
  <c r="AL141" i="25"/>
  <c r="AL142" i="25"/>
  <c r="AL75" i="25"/>
  <c r="AL175" i="25" s="1"/>
  <c r="AL145" i="25"/>
  <c r="AL137" i="25"/>
  <c r="AL135" i="25"/>
  <c r="AL140" i="25"/>
  <c r="AL136" i="25"/>
  <c r="AK915" i="25"/>
  <c r="AM70" i="25"/>
  <c r="AM71" i="25" s="1"/>
  <c r="AM79" i="25" s="1"/>
  <c r="AJ922" i="25"/>
  <c r="AJ923" i="25" s="1"/>
  <c r="AL226" i="25"/>
  <c r="AL919" i="25" s="1"/>
  <c r="AL220" i="25"/>
  <c r="AL223" i="25"/>
  <c r="AL216" i="25"/>
  <c r="AL227" i="25"/>
  <c r="AL920" i="25" s="1"/>
  <c r="AL222" i="25"/>
  <c r="AL217" i="25"/>
  <c r="AL910" i="25" s="1"/>
  <c r="AL228" i="25"/>
  <c r="AL921" i="25" s="1"/>
  <c r="AL225" i="25"/>
  <c r="AL918" i="25" s="1"/>
  <c r="AL224" i="25"/>
  <c r="AL917" i="25" s="1"/>
  <c r="AL219" i="25"/>
  <c r="AL218" i="25"/>
  <c r="AL221" i="25"/>
  <c r="AL907" i="25"/>
  <c r="AL300" i="25" s="1"/>
  <c r="AN62" i="25"/>
  <c r="AM65" i="25"/>
  <c r="AK912" i="25"/>
  <c r="AO58" i="25"/>
  <c r="AO60" i="25" s="1"/>
  <c r="AO48" i="25"/>
  <c r="AP47" i="25"/>
  <c r="AQ43" i="25"/>
  <c r="AH926" i="25"/>
  <c r="AN63" i="25"/>
  <c r="AM66" i="25"/>
  <c r="AM76" i="25" s="1"/>
  <c r="AM194" i="25" s="1"/>
  <c r="AM296" i="25" s="1"/>
  <c r="AM890" i="25" s="1"/>
  <c r="AK232" i="25"/>
  <c r="AK271" i="25" s="1"/>
  <c r="AK173" i="25" s="1"/>
  <c r="AK303" i="25"/>
  <c r="AI361" i="25"/>
  <c r="AI375" i="25" s="1"/>
  <c r="AI938" i="25" s="1"/>
  <c r="AI1074" i="25" s="1"/>
  <c r="AK916" i="25"/>
  <c r="AF1075" i="25"/>
  <c r="AF1076" i="25"/>
  <c r="AO50" i="25"/>
  <c r="AO52" i="25" s="1"/>
  <c r="AO53" i="25" s="1"/>
  <c r="AO54" i="25" s="1"/>
  <c r="AP49" i="25"/>
  <c r="AG939" i="25"/>
  <c r="AG940" i="25"/>
  <c r="AG1062" i="25"/>
  <c r="AH451" i="25"/>
  <c r="AH452" i="25" s="1"/>
  <c r="AK148" i="25"/>
  <c r="AH336" i="25"/>
  <c r="AH337" i="25" s="1"/>
  <c r="AH365" i="25"/>
  <c r="AH928" i="25" s="1"/>
  <c r="AH1064" i="25" s="1"/>
  <c r="AM298" i="25"/>
  <c r="AM1043" i="25"/>
  <c r="AH889" i="25"/>
  <c r="AR1110" i="25"/>
  <c r="AI1110" i="25"/>
  <c r="AI1079" i="25" s="1"/>
  <c r="AM1110" i="25"/>
  <c r="AK1110" i="25"/>
  <c r="AO1110" i="25"/>
  <c r="AP1110" i="25"/>
  <c r="AL1110" i="25"/>
  <c r="AJ1110" i="25"/>
  <c r="AQ1110" i="25"/>
  <c r="AN1110" i="25"/>
  <c r="AK913" i="25"/>
  <c r="AK914" i="25"/>
  <c r="AK909" i="25"/>
  <c r="AK229" i="25"/>
  <c r="AK230" i="25" s="1"/>
  <c r="AI359" i="25"/>
  <c r="AI360" i="25"/>
  <c r="AM907" i="25" l="1"/>
  <c r="AM300" i="25" s="1"/>
  <c r="AI365" i="25"/>
  <c r="AI928" i="25" s="1"/>
  <c r="AI1064" i="25" s="1"/>
  <c r="AI369" i="25"/>
  <c r="AI932" i="25" s="1"/>
  <c r="AI1068" i="25" s="1"/>
  <c r="AI368" i="25"/>
  <c r="AI931" i="25" s="1"/>
  <c r="AI1067" i="25" s="1"/>
  <c r="AI367" i="25"/>
  <c r="AI930" i="25" s="1"/>
  <c r="AI1066" i="25" s="1"/>
  <c r="AH377" i="25"/>
  <c r="AH376" i="25"/>
  <c r="AI373" i="25"/>
  <c r="AI936" i="25" s="1"/>
  <c r="AI1072" i="25" s="1"/>
  <c r="AI371" i="25"/>
  <c r="AI934" i="25" s="1"/>
  <c r="AI1070" i="25" s="1"/>
  <c r="AK321" i="25"/>
  <c r="AK343" i="25"/>
  <c r="AK342" i="25"/>
  <c r="AK340" i="25"/>
  <c r="AK350" i="25" s="1"/>
  <c r="AK339" i="25"/>
  <c r="AK349" i="25" s="1"/>
  <c r="AK341" i="25"/>
  <c r="AK338" i="25"/>
  <c r="AK348" i="25" s="1"/>
  <c r="AL915" i="25"/>
  <c r="AM229" i="25"/>
  <c r="AM230" i="25" s="1"/>
  <c r="AM909" i="25"/>
  <c r="AL909" i="25"/>
  <c r="AL229" i="25"/>
  <c r="AL230" i="25" s="1"/>
  <c r="AN65" i="25"/>
  <c r="AO62" i="25"/>
  <c r="AL913" i="25"/>
  <c r="AL232" i="25"/>
  <c r="AL271" i="25" s="1"/>
  <c r="AL173" i="25" s="1"/>
  <c r="AL303" i="25"/>
  <c r="AM915" i="25"/>
  <c r="AL914" i="25"/>
  <c r="AJ373" i="25"/>
  <c r="AJ936" i="25" s="1"/>
  <c r="AJ1072" i="25" s="1"/>
  <c r="AQ47" i="25"/>
  <c r="AR43" i="25"/>
  <c r="AR47" i="25" s="1"/>
  <c r="AL912" i="25"/>
  <c r="AJ364" i="25"/>
  <c r="AJ927" i="25" s="1"/>
  <c r="AJ1063" i="25" s="1"/>
  <c r="AI372" i="25"/>
  <c r="AI935" i="25" s="1"/>
  <c r="AI1071" i="25" s="1"/>
  <c r="AM916" i="25"/>
  <c r="AP58" i="25"/>
  <c r="AP60" i="25" s="1"/>
  <c r="AP48" i="25"/>
  <c r="AJ374" i="25"/>
  <c r="AJ937" i="25" s="1"/>
  <c r="AJ1073" i="25" s="1"/>
  <c r="AJ360" i="25"/>
  <c r="AJ359" i="25"/>
  <c r="AI445" i="25"/>
  <c r="AI442" i="25"/>
  <c r="AI449" i="25"/>
  <c r="AI507" i="25" s="1"/>
  <c r="AI440" i="25"/>
  <c r="AI448" i="25"/>
  <c r="AI444" i="25"/>
  <c r="AI447" i="25"/>
  <c r="AI505" i="25" s="1"/>
  <c r="AI438" i="25"/>
  <c r="AI439" i="25"/>
  <c r="AI443" i="25"/>
  <c r="AI446" i="25"/>
  <c r="AI504" i="25" s="1"/>
  <c r="AI441" i="25"/>
  <c r="AI450" i="25"/>
  <c r="AL148" i="25"/>
  <c r="AJ375" i="25"/>
  <c r="AJ938" i="25" s="1"/>
  <c r="AJ1074" i="25" s="1"/>
  <c r="AJ436" i="25"/>
  <c r="AJ471" i="25"/>
  <c r="AJ472" i="25"/>
  <c r="AJ475" i="25"/>
  <c r="AJ473" i="25"/>
  <c r="AJ476" i="25"/>
  <c r="AJ474" i="25"/>
  <c r="AN1043" i="25"/>
  <c r="AN298" i="25"/>
  <c r="AN1112" i="25"/>
  <c r="AJ889" i="25"/>
  <c r="AQ1112" i="25"/>
  <c r="AR1112" i="25"/>
  <c r="AK1112" i="25"/>
  <c r="AM1112" i="25"/>
  <c r="AL1112" i="25"/>
  <c r="AP1112" i="25"/>
  <c r="AO1112" i="25"/>
  <c r="AI924" i="25"/>
  <c r="AI1060" i="25" s="1"/>
  <c r="AI363" i="25"/>
  <c r="AI364" i="25"/>
  <c r="AI927" i="25" s="1"/>
  <c r="AI1063" i="25" s="1"/>
  <c r="AM912" i="25"/>
  <c r="AM914" i="25"/>
  <c r="AG1076" i="25"/>
  <c r="AG1075" i="25"/>
  <c r="AM913" i="25"/>
  <c r="AI1122" i="25"/>
  <c r="AI1123" i="25" s="1"/>
  <c r="AI1121" i="25"/>
  <c r="AI1124" i="25" s="1"/>
  <c r="AM134" i="25"/>
  <c r="AM75" i="25"/>
  <c r="AM175" i="25" s="1"/>
  <c r="AM146" i="25"/>
  <c r="AM137" i="25"/>
  <c r="AM142" i="25"/>
  <c r="AM147" i="25"/>
  <c r="AM138" i="25"/>
  <c r="AM140" i="25"/>
  <c r="AM141" i="25"/>
  <c r="AM135" i="25"/>
  <c r="AM145" i="25"/>
  <c r="AM143" i="25"/>
  <c r="AM139" i="25"/>
  <c r="AM136" i="25"/>
  <c r="AM144" i="25"/>
  <c r="AJ302" i="25"/>
  <c r="AJ327" i="25"/>
  <c r="AJ367" i="25" s="1"/>
  <c r="AJ930" i="25" s="1"/>
  <c r="AJ1066" i="25" s="1"/>
  <c r="AJ326" i="25"/>
  <c r="AJ366" i="25" s="1"/>
  <c r="AJ929" i="25" s="1"/>
  <c r="AJ1065" i="25" s="1"/>
  <c r="AJ329" i="25"/>
  <c r="AJ369" i="25" s="1"/>
  <c r="AJ932" i="25" s="1"/>
  <c r="AJ1068" i="25" s="1"/>
  <c r="AJ293" i="25"/>
  <c r="AJ291" i="25" s="1"/>
  <c r="AJ290" i="25" s="1"/>
  <c r="AJ328" i="25"/>
  <c r="AJ368" i="25" s="1"/>
  <c r="AJ931" i="25" s="1"/>
  <c r="AJ1067" i="25" s="1"/>
  <c r="AJ325" i="25"/>
  <c r="AJ330" i="25"/>
  <c r="AJ370" i="25" s="1"/>
  <c r="AJ933" i="25" s="1"/>
  <c r="AJ1069" i="25" s="1"/>
  <c r="AN61" i="25"/>
  <c r="AN64" i="25" s="1"/>
  <c r="AN74" i="25" s="1"/>
  <c r="AN212" i="25" s="1"/>
  <c r="AO63" i="25"/>
  <c r="AN66" i="25"/>
  <c r="AN76" i="25" s="1"/>
  <c r="AN194" i="25" s="1"/>
  <c r="AN296" i="25" s="1"/>
  <c r="AN890" i="25" s="1"/>
  <c r="AL916" i="25"/>
  <c r="AI336" i="25"/>
  <c r="AI337" i="25" s="1"/>
  <c r="AP50" i="25"/>
  <c r="AQ49" i="25"/>
  <c r="AO68" i="25"/>
  <c r="AO69" i="25" s="1"/>
  <c r="AO78" i="25" s="1"/>
  <c r="AO251" i="25" s="1"/>
  <c r="AO51" i="25"/>
  <c r="AH939" i="25"/>
  <c r="AH940" i="25"/>
  <c r="AH1062" i="25"/>
  <c r="AJ371" i="25"/>
  <c r="AJ934" i="25" s="1"/>
  <c r="AJ1070" i="25" s="1"/>
  <c r="AL911" i="25"/>
  <c r="AK922" i="25"/>
  <c r="AK923" i="25" s="1"/>
  <c r="AK435" i="25"/>
  <c r="AO67" i="25"/>
  <c r="AO77" i="25" s="1"/>
  <c r="AJ363" i="25"/>
  <c r="AN70" i="25"/>
  <c r="AN71" i="25" s="1"/>
  <c r="AN79" i="25" s="1"/>
  <c r="AM911" i="25"/>
  <c r="AO70" i="25" l="1"/>
  <c r="AO71" i="25" s="1"/>
  <c r="AO79" i="25" s="1"/>
  <c r="AK361" i="25"/>
  <c r="AK374" i="25" s="1"/>
  <c r="AK937" i="25" s="1"/>
  <c r="AK1073" i="25" s="1"/>
  <c r="AK359" i="25"/>
  <c r="AK360" i="25"/>
  <c r="AK436" i="25"/>
  <c r="AK472" i="25"/>
  <c r="AK475" i="25"/>
  <c r="AK476" i="25"/>
  <c r="AK471" i="25"/>
  <c r="AK473" i="25"/>
  <c r="AK474" i="25"/>
  <c r="AP51" i="25"/>
  <c r="AP68" i="25"/>
  <c r="AP69" i="25" s="1"/>
  <c r="AP78" i="25" s="1"/>
  <c r="AP251" i="25" s="1"/>
  <c r="AJ442" i="25"/>
  <c r="AJ448" i="25"/>
  <c r="AJ445" i="25"/>
  <c r="AJ446" i="25"/>
  <c r="AJ504" i="25" s="1"/>
  <c r="AJ450" i="25"/>
  <c r="AJ439" i="25"/>
  <c r="AJ447" i="25"/>
  <c r="AJ505" i="25" s="1"/>
  <c r="AJ443" i="25"/>
  <c r="AJ438" i="25"/>
  <c r="AJ444" i="25"/>
  <c r="AJ440" i="25"/>
  <c r="AJ441" i="25"/>
  <c r="AJ449" i="25"/>
  <c r="AJ507" i="25" s="1"/>
  <c r="AP63" i="25"/>
  <c r="AO66" i="25"/>
  <c r="AO76" i="25" s="1"/>
  <c r="AO194" i="25" s="1"/>
  <c r="AO296" i="25" s="1"/>
  <c r="AO890" i="25" s="1"/>
  <c r="AM148" i="25"/>
  <c r="AI926" i="25"/>
  <c r="AI377" i="25"/>
  <c r="AI376" i="25"/>
  <c r="AH1075" i="25"/>
  <c r="AH1076" i="25"/>
  <c r="AN217" i="25"/>
  <c r="AN910" i="25" s="1"/>
  <c r="AN228" i="25"/>
  <c r="AN921" i="25" s="1"/>
  <c r="AN216" i="25"/>
  <c r="AN219" i="25"/>
  <c r="AN218" i="25"/>
  <c r="AN223" i="25"/>
  <c r="AN227" i="25"/>
  <c r="AN920" i="25" s="1"/>
  <c r="AN226" i="25"/>
  <c r="AN919" i="25" s="1"/>
  <c r="AN225" i="25"/>
  <c r="AN918" i="25" s="1"/>
  <c r="AN222" i="25"/>
  <c r="AN220" i="25"/>
  <c r="AN907" i="25"/>
  <c r="AN300" i="25" s="1"/>
  <c r="AN224" i="25"/>
  <c r="AN917" i="25" s="1"/>
  <c r="AN221" i="25"/>
  <c r="AI889" i="25"/>
  <c r="AN1111" i="25"/>
  <c r="AQ1111" i="25"/>
  <c r="AL1111" i="25"/>
  <c r="AK1111" i="25"/>
  <c r="AP1111" i="25"/>
  <c r="AO1111" i="25"/>
  <c r="AR1111" i="25"/>
  <c r="AJ1111" i="25"/>
  <c r="AJ1079" i="25" s="1"/>
  <c r="AM1111" i="25"/>
  <c r="AI293" i="25"/>
  <c r="AI291" i="25" s="1"/>
  <c r="AI290" i="25" s="1"/>
  <c r="AI510" i="25"/>
  <c r="AI509" i="25"/>
  <c r="AP62" i="25"/>
  <c r="AO65" i="25"/>
  <c r="AK364" i="25"/>
  <c r="AK927" i="25" s="1"/>
  <c r="AK1063" i="25" s="1"/>
  <c r="AR58" i="25"/>
  <c r="AR60" i="25" s="1"/>
  <c r="AR48" i="25"/>
  <c r="AN75" i="25"/>
  <c r="AN175" i="25" s="1"/>
  <c r="AN146" i="25"/>
  <c r="AN139" i="25"/>
  <c r="AN145" i="25"/>
  <c r="AN137" i="25"/>
  <c r="AN134" i="25"/>
  <c r="AN138" i="25"/>
  <c r="AN143" i="25"/>
  <c r="AN141" i="25"/>
  <c r="AN136" i="25"/>
  <c r="AN147" i="25"/>
  <c r="AN135" i="25"/>
  <c r="AN140" i="25"/>
  <c r="AN144" i="25"/>
  <c r="AN142" i="25"/>
  <c r="AK372" i="25"/>
  <c r="AK935" i="25" s="1"/>
  <c r="AK1071" i="25" s="1"/>
  <c r="AJ926" i="25"/>
  <c r="AJ365" i="25"/>
  <c r="AJ928" i="25" s="1"/>
  <c r="AJ1064" i="25" s="1"/>
  <c r="AJ336" i="25"/>
  <c r="AJ337" i="25" s="1"/>
  <c r="AQ48" i="25"/>
  <c r="AQ58" i="25"/>
  <c r="AQ60" i="25" s="1"/>
  <c r="AO61" i="25"/>
  <c r="AO64" i="25" s="1"/>
  <c r="AO74" i="25" s="1"/>
  <c r="AO212" i="25" s="1"/>
  <c r="AI451" i="25"/>
  <c r="AI452" i="25" s="1"/>
  <c r="AL922" i="25"/>
  <c r="AL923" i="25" s="1"/>
  <c r="AL435" i="25"/>
  <c r="AL342" i="25"/>
  <c r="AL341" i="25"/>
  <c r="AL338" i="25"/>
  <c r="AL348" i="25" s="1"/>
  <c r="AL321" i="25"/>
  <c r="AL339" i="25"/>
  <c r="AL349" i="25" s="1"/>
  <c r="AL343" i="25"/>
  <c r="AL340" i="25"/>
  <c r="AL350" i="25" s="1"/>
  <c r="AK363" i="25"/>
  <c r="AK924" i="25"/>
  <c r="AK1060" i="25" s="1"/>
  <c r="AM232" i="25"/>
  <c r="AM271" i="25" s="1"/>
  <c r="AM173" i="25" s="1"/>
  <c r="AM303" i="25"/>
  <c r="AK371" i="25"/>
  <c r="AK934" i="25" s="1"/>
  <c r="AK1070" i="25" s="1"/>
  <c r="AO298" i="25"/>
  <c r="AO1043" i="25"/>
  <c r="AP67" i="25"/>
  <c r="AP77" i="25" s="1"/>
  <c r="AM922" i="25"/>
  <c r="AM923" i="25" s="1"/>
  <c r="AK302" i="25"/>
  <c r="AK326" i="25"/>
  <c r="AK366" i="25" s="1"/>
  <c r="AK929" i="25" s="1"/>
  <c r="AK1065" i="25" s="1"/>
  <c r="AK328" i="25"/>
  <c r="AK368" i="25" s="1"/>
  <c r="AK931" i="25" s="1"/>
  <c r="AK1067" i="25" s="1"/>
  <c r="AK330" i="25"/>
  <c r="AK370" i="25" s="1"/>
  <c r="AK933" i="25" s="1"/>
  <c r="AK1069" i="25" s="1"/>
  <c r="AK327" i="25"/>
  <c r="AK367" i="25" s="1"/>
  <c r="AK930" i="25" s="1"/>
  <c r="AK1066" i="25" s="1"/>
  <c r="AK329" i="25"/>
  <c r="AK369" i="25" s="1"/>
  <c r="AK932" i="25" s="1"/>
  <c r="AK1068" i="25" s="1"/>
  <c r="AK325" i="25"/>
  <c r="AR49" i="25"/>
  <c r="AR50" i="25" s="1"/>
  <c r="AR52" i="25" s="1"/>
  <c r="AR53" i="25" s="1"/>
  <c r="AR54" i="25" s="1"/>
  <c r="AQ50" i="25"/>
  <c r="AK1079" i="25"/>
  <c r="AP52" i="25"/>
  <c r="AP53" i="25" s="1"/>
  <c r="AP54" i="25" s="1"/>
  <c r="AK375" i="25"/>
  <c r="AK938" i="25" s="1"/>
  <c r="AK1074" i="25" s="1"/>
  <c r="AJ377" i="25" l="1"/>
  <c r="AK373" i="25"/>
  <c r="AK936" i="25" s="1"/>
  <c r="AK1072" i="25" s="1"/>
  <c r="AQ62" i="25"/>
  <c r="AP65" i="25"/>
  <c r="AJ940" i="25"/>
  <c r="AJ939" i="25"/>
  <c r="AJ1062" i="25"/>
  <c r="AN148" i="25"/>
  <c r="AK889" i="25"/>
  <c r="AO1113" i="25"/>
  <c r="AN1113" i="25"/>
  <c r="AQ1113" i="25"/>
  <c r="AP1113" i="25"/>
  <c r="AM1113" i="25"/>
  <c r="AL1113" i="25"/>
  <c r="AL1079" i="25" s="1"/>
  <c r="AR1113" i="25"/>
  <c r="AK926" i="25"/>
  <c r="AQ67" i="25"/>
  <c r="AQ77" i="25" s="1"/>
  <c r="AN232" i="25"/>
  <c r="AN271" i="25" s="1"/>
  <c r="AN173" i="25" s="1"/>
  <c r="AN303" i="25"/>
  <c r="AN435" i="25" s="1"/>
  <c r="AN436" i="25" s="1"/>
  <c r="AN915" i="25"/>
  <c r="AK1121" i="25"/>
  <c r="AK1124" i="25" s="1"/>
  <c r="AK1122" i="25"/>
  <c r="AK1123" i="25" s="1"/>
  <c r="AL361" i="25"/>
  <c r="AL302" i="25"/>
  <c r="AL327" i="25"/>
  <c r="AL367" i="25" s="1"/>
  <c r="AL930" i="25" s="1"/>
  <c r="AL1066" i="25" s="1"/>
  <c r="AL325" i="25"/>
  <c r="AL328" i="25"/>
  <c r="AL368" i="25" s="1"/>
  <c r="AL931" i="25" s="1"/>
  <c r="AL1067" i="25" s="1"/>
  <c r="AL330" i="25"/>
  <c r="AL370" i="25" s="1"/>
  <c r="AL933" i="25" s="1"/>
  <c r="AL1069" i="25" s="1"/>
  <c r="AL329" i="25"/>
  <c r="AL369" i="25" s="1"/>
  <c r="AL932" i="25" s="1"/>
  <c r="AL1068" i="25" s="1"/>
  <c r="AL326" i="25"/>
  <c r="AL366" i="25" s="1"/>
  <c r="AL929" i="25" s="1"/>
  <c r="AL1065" i="25" s="1"/>
  <c r="AJ451" i="25"/>
  <c r="AJ452" i="25" s="1"/>
  <c r="AJ1121" i="25"/>
  <c r="AJ1124" i="25" s="1"/>
  <c r="AJ1122" i="25"/>
  <c r="AJ1123" i="25" s="1"/>
  <c r="AQ68" i="25"/>
  <c r="AQ69" i="25" s="1"/>
  <c r="AQ78" i="25" s="1"/>
  <c r="AQ251" i="25" s="1"/>
  <c r="AQ51" i="25"/>
  <c r="AP61" i="25"/>
  <c r="AP64" i="25" s="1"/>
  <c r="AP74" i="25" s="1"/>
  <c r="AP212" i="25" s="1"/>
  <c r="AL359" i="25"/>
  <c r="AL360" i="25"/>
  <c r="AQ52" i="25"/>
  <c r="AQ53" i="25" s="1"/>
  <c r="AQ54" i="25" s="1"/>
  <c r="AI940" i="25"/>
  <c r="AI939" i="25"/>
  <c r="AI1062" i="25"/>
  <c r="AN914" i="25"/>
  <c r="AR51" i="25"/>
  <c r="AR68" i="25"/>
  <c r="AR69" i="25" s="1"/>
  <c r="AR78" i="25" s="1"/>
  <c r="AR251" i="25" s="1"/>
  <c r="AR67" i="25"/>
  <c r="AR77" i="25" s="1"/>
  <c r="AJ509" i="25"/>
  <c r="AJ510" i="25"/>
  <c r="AK446" i="25"/>
  <c r="AK504" i="25" s="1"/>
  <c r="AK441" i="25"/>
  <c r="AK444" i="25"/>
  <c r="AK442" i="25"/>
  <c r="AK438" i="25"/>
  <c r="AK450" i="25"/>
  <c r="AK449" i="25"/>
  <c r="AK507" i="25" s="1"/>
  <c r="AK443" i="25"/>
  <c r="AK445" i="25"/>
  <c r="AK440" i="25"/>
  <c r="AK447" i="25"/>
  <c r="AK505" i="25" s="1"/>
  <c r="AK448" i="25"/>
  <c r="AK439" i="25"/>
  <c r="AN909" i="25"/>
  <c r="AN229" i="25"/>
  <c r="AN230" i="25" s="1"/>
  <c r="AN913" i="25"/>
  <c r="AK293" i="25"/>
  <c r="AK291" i="25" s="1"/>
  <c r="AK290" i="25" s="1"/>
  <c r="AP70" i="25"/>
  <c r="AP71" i="25" s="1"/>
  <c r="AP79" i="25" s="1"/>
  <c r="AN916" i="25"/>
  <c r="AN912" i="25"/>
  <c r="AP298" i="25"/>
  <c r="AP1043" i="25"/>
  <c r="AM435" i="25"/>
  <c r="AM342" i="25"/>
  <c r="AM339" i="25"/>
  <c r="AM349" i="25" s="1"/>
  <c r="AM341" i="25"/>
  <c r="AM340" i="25"/>
  <c r="AM350" i="25" s="1"/>
  <c r="AM338" i="25"/>
  <c r="AM348" i="25" s="1"/>
  <c r="AM321" i="25"/>
  <c r="AM343" i="25"/>
  <c r="AO227" i="25"/>
  <c r="AO920" i="25" s="1"/>
  <c r="AO907" i="25"/>
  <c r="AO300" i="25" s="1"/>
  <c r="AO225" i="25"/>
  <c r="AO918" i="25" s="1"/>
  <c r="AO217" i="25"/>
  <c r="AO910" i="25" s="1"/>
  <c r="AO216" i="25"/>
  <c r="AO219" i="25"/>
  <c r="AO218" i="25"/>
  <c r="AO226" i="25"/>
  <c r="AO919" i="25" s="1"/>
  <c r="AO228" i="25"/>
  <c r="AO921" i="25" s="1"/>
  <c r="AO222" i="25"/>
  <c r="AO221" i="25"/>
  <c r="AO224" i="25"/>
  <c r="AO917" i="25" s="1"/>
  <c r="AO220" i="25"/>
  <c r="AO223" i="25"/>
  <c r="AK336" i="25"/>
  <c r="AK337" i="25" s="1"/>
  <c r="AK365" i="25"/>
  <c r="AK928" i="25" s="1"/>
  <c r="AK1064" i="25" s="1"/>
  <c r="AL371" i="25"/>
  <c r="AL934" i="25" s="1"/>
  <c r="AL1070" i="25" s="1"/>
  <c r="AL436" i="25"/>
  <c r="AL474" i="25"/>
  <c r="AL471" i="25"/>
  <c r="AL475" i="25"/>
  <c r="AL472" i="25"/>
  <c r="AL473" i="25"/>
  <c r="AL476" i="25"/>
  <c r="AJ376" i="25"/>
  <c r="AO144" i="25"/>
  <c r="AO146" i="25"/>
  <c r="AO75" i="25"/>
  <c r="AO175" i="25" s="1"/>
  <c r="AO134" i="25"/>
  <c r="AO137" i="25"/>
  <c r="AO141" i="25"/>
  <c r="AO138" i="25"/>
  <c r="AO140" i="25"/>
  <c r="AO136" i="25"/>
  <c r="AO142" i="25"/>
  <c r="AO145" i="25"/>
  <c r="AO139" i="25"/>
  <c r="AO147" i="25"/>
  <c r="AO143" i="25"/>
  <c r="AO135" i="25"/>
  <c r="AN911" i="25"/>
  <c r="AP66" i="25"/>
  <c r="AP76" i="25" s="1"/>
  <c r="AP194" i="25" s="1"/>
  <c r="AP296" i="25" s="1"/>
  <c r="AP890" i="25" s="1"/>
  <c r="AQ63" i="25"/>
  <c r="AQ61" i="25" s="1"/>
  <c r="AQ64" i="25" s="1"/>
  <c r="AQ74" i="25" s="1"/>
  <c r="AQ212" i="25" s="1"/>
  <c r="AQ70" i="25" l="1"/>
  <c r="AQ71" i="25" s="1"/>
  <c r="AQ79" i="25" s="1"/>
  <c r="AR70" i="25"/>
  <c r="AR71" i="25" s="1"/>
  <c r="AR79" i="25" s="1"/>
  <c r="AQ222" i="25"/>
  <c r="AQ224" i="25"/>
  <c r="AQ917" i="25" s="1"/>
  <c r="AQ217" i="25"/>
  <c r="AQ910" i="25" s="1"/>
  <c r="AQ907" i="25"/>
  <c r="AQ300" i="25" s="1"/>
  <c r="AQ219" i="25"/>
  <c r="AQ228" i="25"/>
  <c r="AQ921" i="25" s="1"/>
  <c r="AQ218" i="25"/>
  <c r="AQ227" i="25"/>
  <c r="AQ920" i="25" s="1"/>
  <c r="AQ225" i="25"/>
  <c r="AQ918" i="25" s="1"/>
  <c r="AQ220" i="25"/>
  <c r="AQ221" i="25"/>
  <c r="AQ223" i="25"/>
  <c r="AQ216" i="25"/>
  <c r="AQ226" i="25"/>
  <c r="AQ919" i="25" s="1"/>
  <c r="AL447" i="25"/>
  <c r="AL505" i="25" s="1"/>
  <c r="AL438" i="25"/>
  <c r="AL444" i="25"/>
  <c r="AL442" i="25"/>
  <c r="AL445" i="25"/>
  <c r="AL446" i="25"/>
  <c r="AL504" i="25" s="1"/>
  <c r="AL448" i="25"/>
  <c r="AL440" i="25"/>
  <c r="AL439" i="25"/>
  <c r="AL449" i="25"/>
  <c r="AL507" i="25" s="1"/>
  <c r="AL441" i="25"/>
  <c r="AL443" i="25"/>
  <c r="AL450" i="25"/>
  <c r="AO911" i="25"/>
  <c r="AN476" i="25"/>
  <c r="AP225" i="25"/>
  <c r="AP918" i="25" s="1"/>
  <c r="AP220" i="25"/>
  <c r="AP217" i="25"/>
  <c r="AP910" i="25" s="1"/>
  <c r="AP221" i="25"/>
  <c r="AP223" i="25"/>
  <c r="AP227" i="25"/>
  <c r="AP920" i="25" s="1"/>
  <c r="AP224" i="25"/>
  <c r="AP917" i="25" s="1"/>
  <c r="AP216" i="25"/>
  <c r="AP228" i="25"/>
  <c r="AP921" i="25" s="1"/>
  <c r="AP226" i="25"/>
  <c r="AP919" i="25" s="1"/>
  <c r="AP222" i="25"/>
  <c r="AP907" i="25"/>
  <c r="AP300" i="25" s="1"/>
  <c r="AP218" i="25"/>
  <c r="AP219" i="25"/>
  <c r="AO916" i="25"/>
  <c r="AO476" i="25"/>
  <c r="AM361" i="25"/>
  <c r="AM363" i="25" s="1"/>
  <c r="AM330" i="25"/>
  <c r="AM325" i="25"/>
  <c r="AM328" i="25"/>
  <c r="AM329" i="25"/>
  <c r="AM327" i="25"/>
  <c r="AM326" i="25"/>
  <c r="AM302" i="25"/>
  <c r="AK377" i="25"/>
  <c r="AJ1076" i="25"/>
  <c r="AJ1075" i="25"/>
  <c r="AI1076" i="25"/>
  <c r="AI1075" i="25"/>
  <c r="AN441" i="25"/>
  <c r="AN442" i="25"/>
  <c r="AN445" i="25"/>
  <c r="AN438" i="25"/>
  <c r="AN443" i="25"/>
  <c r="AN450" i="25"/>
  <c r="AN444" i="25"/>
  <c r="AN439" i="25"/>
  <c r="AN448" i="25"/>
  <c r="AN440" i="25"/>
  <c r="AN447" i="25"/>
  <c r="AN505" i="25" s="1"/>
  <c r="AN446" i="25"/>
  <c r="AN504" i="25" s="1"/>
  <c r="AN449" i="25"/>
  <c r="AN507" i="25" s="1"/>
  <c r="AO232" i="25"/>
  <c r="AO271" i="25" s="1"/>
  <c r="AO173" i="25" s="1"/>
  <c r="AO303" i="25"/>
  <c r="AO435" i="25"/>
  <c r="AO436" i="25" s="1"/>
  <c r="AO913" i="25"/>
  <c r="AM359" i="25"/>
  <c r="AM360" i="25"/>
  <c r="AR298" i="25"/>
  <c r="AR1043" i="25"/>
  <c r="AQ1043" i="25"/>
  <c r="AQ298" i="25"/>
  <c r="AL924" i="25"/>
  <c r="AL1060" i="25" s="1"/>
  <c r="AL375" i="25"/>
  <c r="AL938" i="25" s="1"/>
  <c r="AL1074" i="25" s="1"/>
  <c r="AL364" i="25"/>
  <c r="AL927" i="25" s="1"/>
  <c r="AL1063" i="25" s="1"/>
  <c r="AL372" i="25"/>
  <c r="AL935" i="25" s="1"/>
  <c r="AL1071" i="25" s="1"/>
  <c r="AL374" i="25"/>
  <c r="AL937" i="25" s="1"/>
  <c r="AL1073" i="25" s="1"/>
  <c r="AL373" i="25"/>
  <c r="AL936" i="25" s="1"/>
  <c r="AL1072" i="25" s="1"/>
  <c r="AL363" i="25"/>
  <c r="AK376" i="25"/>
  <c r="AK509" i="25"/>
  <c r="AK510" i="25"/>
  <c r="AN342" i="25"/>
  <c r="AN339" i="25"/>
  <c r="AN349" i="25" s="1"/>
  <c r="AN341" i="25"/>
  <c r="AN343" i="25"/>
  <c r="AN340" i="25"/>
  <c r="AN350" i="25" s="1"/>
  <c r="AN338" i="25"/>
  <c r="AN348" i="25" s="1"/>
  <c r="AN321" i="25"/>
  <c r="AN361" i="25" s="1"/>
  <c r="AK939" i="25"/>
  <c r="AK940" i="25"/>
  <c r="AK1062" i="25"/>
  <c r="AO914" i="25"/>
  <c r="AO474" i="25"/>
  <c r="AN473" i="25"/>
  <c r="AK451" i="25"/>
  <c r="AK452" i="25" s="1"/>
  <c r="AN474" i="25"/>
  <c r="AP141" i="25"/>
  <c r="AP140" i="25"/>
  <c r="AP135" i="25"/>
  <c r="AP144" i="25"/>
  <c r="AP136" i="25"/>
  <c r="AP142" i="25"/>
  <c r="AP134" i="25"/>
  <c r="AP138" i="25"/>
  <c r="AP146" i="25"/>
  <c r="AP143" i="25"/>
  <c r="AP139" i="25"/>
  <c r="AP145" i="25"/>
  <c r="AP75" i="25"/>
  <c r="AP175" i="25" s="1"/>
  <c r="AP137" i="25"/>
  <c r="AP147" i="25"/>
  <c r="AR63" i="25"/>
  <c r="AR66" i="25" s="1"/>
  <c r="AR76" i="25" s="1"/>
  <c r="AR194" i="25" s="1"/>
  <c r="AR296" i="25" s="1"/>
  <c r="AR890" i="25" s="1"/>
  <c r="AQ66" i="25"/>
  <c r="AQ76" i="25" s="1"/>
  <c r="AQ194" i="25" s="1"/>
  <c r="AQ296" i="25" s="1"/>
  <c r="AQ890" i="25" s="1"/>
  <c r="AM436" i="25"/>
  <c r="AM476" i="25"/>
  <c r="AM473" i="25"/>
  <c r="AM475" i="25"/>
  <c r="AM471" i="25"/>
  <c r="AM472" i="25"/>
  <c r="AM474" i="25"/>
  <c r="AN922" i="25"/>
  <c r="AN923" i="25" s="1"/>
  <c r="AN471" i="25"/>
  <c r="AO148" i="25"/>
  <c r="AO912" i="25"/>
  <c r="AO472" i="25"/>
  <c r="AO909" i="25"/>
  <c r="AO229" i="25"/>
  <c r="AO230" i="25" s="1"/>
  <c r="AN472" i="25"/>
  <c r="AL365" i="25"/>
  <c r="AL928" i="25" s="1"/>
  <c r="AL1064" i="25" s="1"/>
  <c r="AL336" i="25"/>
  <c r="AL337" i="25" s="1"/>
  <c r="AO915" i="25"/>
  <c r="AN475" i="25"/>
  <c r="AL1122" i="25"/>
  <c r="AL1123" i="25" s="1"/>
  <c r="AL1121" i="25"/>
  <c r="AL1124" i="25" s="1"/>
  <c r="AQ65" i="25"/>
  <c r="AR62" i="25"/>
  <c r="AN371" i="25" l="1"/>
  <c r="AN934" i="25" s="1"/>
  <c r="AN1070" i="25" s="1"/>
  <c r="AO473" i="25"/>
  <c r="AN364" i="25"/>
  <c r="AN927" i="25" s="1"/>
  <c r="AN1063" i="25" s="1"/>
  <c r="AM370" i="25"/>
  <c r="AM933" i="25" s="1"/>
  <c r="AM1069" i="25" s="1"/>
  <c r="AN373" i="25"/>
  <c r="AN936" i="25" s="1"/>
  <c r="AN1072" i="25" s="1"/>
  <c r="AO475" i="25"/>
  <c r="AM926" i="25"/>
  <c r="AN509" i="25"/>
  <c r="AN510" i="25"/>
  <c r="AQ916" i="25"/>
  <c r="AQ914" i="25"/>
  <c r="AR65" i="25"/>
  <c r="AR61" i="25"/>
  <c r="AR64" i="25" s="1"/>
  <c r="AR74" i="25" s="1"/>
  <c r="AR212" i="25" s="1"/>
  <c r="AP148" i="25"/>
  <c r="AQ913" i="25"/>
  <c r="AM444" i="25"/>
  <c r="AM443" i="25"/>
  <c r="AM439" i="25"/>
  <c r="AM441" i="25"/>
  <c r="AM440" i="25"/>
  <c r="AM446" i="25"/>
  <c r="AM504" i="25" s="1"/>
  <c r="AM438" i="25"/>
  <c r="AM450" i="25"/>
  <c r="AM448" i="25"/>
  <c r="AM442" i="25"/>
  <c r="AM447" i="25"/>
  <c r="AM505" i="25" s="1"/>
  <c r="AM445" i="25"/>
  <c r="AM449" i="25"/>
  <c r="AM507" i="25" s="1"/>
  <c r="AL926" i="25"/>
  <c r="AL376" i="25"/>
  <c r="AL377" i="25"/>
  <c r="AP913" i="25"/>
  <c r="AN924" i="25"/>
  <c r="AN1060" i="25" s="1"/>
  <c r="AN293" i="25" s="1"/>
  <c r="AN291" i="25" s="1"/>
  <c r="AN290" i="25" s="1"/>
  <c r="AN375" i="25"/>
  <c r="AN938" i="25" s="1"/>
  <c r="AN1074" i="25" s="1"/>
  <c r="AN329" i="25"/>
  <c r="AN369" i="25" s="1"/>
  <c r="AN932" i="25" s="1"/>
  <c r="AN1068" i="25" s="1"/>
  <c r="AN330" i="25"/>
  <c r="AN370" i="25" s="1"/>
  <c r="AN933" i="25" s="1"/>
  <c r="AN1069" i="25" s="1"/>
  <c r="AN328" i="25"/>
  <c r="AN368" i="25" s="1"/>
  <c r="AN931" i="25" s="1"/>
  <c r="AN1067" i="25" s="1"/>
  <c r="AN302" i="25"/>
  <c r="AN325" i="25"/>
  <c r="AN365" i="25" s="1"/>
  <c r="AN928" i="25" s="1"/>
  <c r="AN1064" i="25" s="1"/>
  <c r="AN327" i="25"/>
  <c r="AN367" i="25" s="1"/>
  <c r="AN930" i="25" s="1"/>
  <c r="AN1066" i="25" s="1"/>
  <c r="AN326" i="25"/>
  <c r="AN366" i="25" s="1"/>
  <c r="AN929" i="25" s="1"/>
  <c r="AN1065" i="25" s="1"/>
  <c r="AM366" i="25"/>
  <c r="AM929" i="25" s="1"/>
  <c r="AM1065" i="25" s="1"/>
  <c r="AN360" i="25"/>
  <c r="AN359" i="25"/>
  <c r="AO445" i="25"/>
  <c r="AO444" i="25"/>
  <c r="AO447" i="25"/>
  <c r="AO505" i="25" s="1"/>
  <c r="AO440" i="25"/>
  <c r="AO439" i="25"/>
  <c r="AO449" i="25"/>
  <c r="AO507" i="25" s="1"/>
  <c r="AO438" i="25"/>
  <c r="AO441" i="25"/>
  <c r="AO446" i="25"/>
  <c r="AO504" i="25" s="1"/>
  <c r="AO448" i="25"/>
  <c r="AO443" i="25"/>
  <c r="AO442" i="25"/>
  <c r="AO450" i="25"/>
  <c r="AM367" i="25"/>
  <c r="AM930" i="25" s="1"/>
  <c r="AM1066" i="25" s="1"/>
  <c r="AP915" i="25"/>
  <c r="AO471" i="25"/>
  <c r="AQ912" i="25"/>
  <c r="AM924" i="25"/>
  <c r="AM1060" i="25" s="1"/>
  <c r="AM375" i="25"/>
  <c r="AM938" i="25" s="1"/>
  <c r="AM1074" i="25" s="1"/>
  <c r="AM364" i="25"/>
  <c r="AM927" i="25" s="1"/>
  <c r="AM1063" i="25" s="1"/>
  <c r="AM372" i="25"/>
  <c r="AM935" i="25" s="1"/>
  <c r="AM1071" i="25" s="1"/>
  <c r="AM373" i="25"/>
  <c r="AM936" i="25" s="1"/>
  <c r="AM1072" i="25" s="1"/>
  <c r="AM371" i="25"/>
  <c r="AM934" i="25" s="1"/>
  <c r="AM1070" i="25" s="1"/>
  <c r="AM374" i="25"/>
  <c r="AM937" i="25" s="1"/>
  <c r="AM1073" i="25" s="1"/>
  <c r="AL509" i="25"/>
  <c r="AL510" i="25"/>
  <c r="AP232" i="25"/>
  <c r="AP271" i="25" s="1"/>
  <c r="AP173" i="25" s="1"/>
  <c r="AP303" i="25"/>
  <c r="AP435" i="25" s="1"/>
  <c r="AP436" i="25" s="1"/>
  <c r="AO343" i="25"/>
  <c r="AO338" i="25"/>
  <c r="AO348" i="25" s="1"/>
  <c r="AO339" i="25"/>
  <c r="AO349" i="25" s="1"/>
  <c r="AO340" i="25"/>
  <c r="AO350" i="25" s="1"/>
  <c r="AO342" i="25"/>
  <c r="AO321" i="25"/>
  <c r="AO341" i="25"/>
  <c r="AO361" i="25"/>
  <c r="AO363" i="25" s="1"/>
  <c r="AO375" i="25"/>
  <c r="AO938" i="25" s="1"/>
  <c r="AO1074" i="25" s="1"/>
  <c r="AN451" i="25"/>
  <c r="AN452" i="25" s="1"/>
  <c r="AL451" i="25"/>
  <c r="AL452" i="25" s="1"/>
  <c r="AP916" i="25"/>
  <c r="AP914" i="25"/>
  <c r="AQ911" i="25"/>
  <c r="AN363" i="25"/>
  <c r="AM369" i="25"/>
  <c r="AM932" i="25" s="1"/>
  <c r="AM1068" i="25" s="1"/>
  <c r="AP912" i="25"/>
  <c r="AP911" i="25"/>
  <c r="AO922" i="25"/>
  <c r="AO923" i="25" s="1"/>
  <c r="AK1075" i="25"/>
  <c r="AK1076" i="25"/>
  <c r="AQ139" i="25"/>
  <c r="AQ138" i="25"/>
  <c r="AQ145" i="25"/>
  <c r="AQ135" i="25"/>
  <c r="AQ147" i="25"/>
  <c r="AQ140" i="25"/>
  <c r="AQ144" i="25"/>
  <c r="AQ136" i="25"/>
  <c r="AQ141" i="25"/>
  <c r="AQ143" i="25"/>
  <c r="AQ142" i="25"/>
  <c r="AQ75" i="25"/>
  <c r="AQ175" i="25" s="1"/>
  <c r="AQ137" i="25"/>
  <c r="AQ134" i="25"/>
  <c r="AQ146" i="25"/>
  <c r="AN374" i="25"/>
  <c r="AN937" i="25" s="1"/>
  <c r="AN1073" i="25" s="1"/>
  <c r="AL889" i="25"/>
  <c r="AQ1114" i="25"/>
  <c r="AO1114" i="25"/>
  <c r="AR1114" i="25"/>
  <c r="AN1114" i="25"/>
  <c r="AP1114" i="25"/>
  <c r="AM1114" i="25"/>
  <c r="AM1079" i="25" s="1"/>
  <c r="AL293" i="25"/>
  <c r="AL291" i="25" s="1"/>
  <c r="AL290" i="25" s="1"/>
  <c r="AM368" i="25"/>
  <c r="AM931" i="25" s="1"/>
  <c r="AM1067" i="25" s="1"/>
  <c r="AP909" i="25"/>
  <c r="AP229" i="25"/>
  <c r="AP230" i="25" s="1"/>
  <c r="AN372" i="25"/>
  <c r="AN935" i="25" s="1"/>
  <c r="AN1071" i="25" s="1"/>
  <c r="AM336" i="25"/>
  <c r="AM337" i="25" s="1"/>
  <c r="AM365" i="25"/>
  <c r="AM928" i="25" s="1"/>
  <c r="AM1064" i="25" s="1"/>
  <c r="AQ229" i="25"/>
  <c r="AQ230" i="25"/>
  <c r="AQ909" i="25"/>
  <c r="AQ915" i="25"/>
  <c r="AP474" i="25" l="1"/>
  <c r="AP476" i="25"/>
  <c r="AP473" i="25"/>
  <c r="AP471" i="25"/>
  <c r="AO360" i="25"/>
  <c r="AO359" i="25"/>
  <c r="AO509" i="25"/>
  <c r="AO510" i="25"/>
  <c r="AQ303" i="25"/>
  <c r="AQ435" i="25"/>
  <c r="AQ232" i="25"/>
  <c r="AQ271" i="25" s="1"/>
  <c r="AQ173" i="25" s="1"/>
  <c r="AR217" i="25"/>
  <c r="AR910" i="25" s="1"/>
  <c r="AR225" i="25"/>
  <c r="AR918" i="25" s="1"/>
  <c r="AR224" i="25"/>
  <c r="AR917" i="25" s="1"/>
  <c r="AR907" i="25"/>
  <c r="AR300" i="25" s="1"/>
  <c r="AR226" i="25"/>
  <c r="AR919" i="25" s="1"/>
  <c r="AR216" i="25"/>
  <c r="AR218" i="25"/>
  <c r="AR227" i="25"/>
  <c r="AR920" i="25" s="1"/>
  <c r="AR228" i="25"/>
  <c r="AR921" i="25" s="1"/>
  <c r="AR223" i="25"/>
  <c r="AR221" i="25"/>
  <c r="AR219" i="25"/>
  <c r="AR220" i="25"/>
  <c r="AR222" i="25"/>
  <c r="AO364" i="25"/>
  <c r="AO927" i="25" s="1"/>
  <c r="AO1063" i="25" s="1"/>
  <c r="AO924" i="25"/>
  <c r="AO1060" i="25" s="1"/>
  <c r="AR140" i="25"/>
  <c r="AR147" i="25"/>
  <c r="AR139" i="25"/>
  <c r="AR144" i="25"/>
  <c r="AR135" i="25"/>
  <c r="AR145" i="25"/>
  <c r="AR141" i="25"/>
  <c r="AR136" i="25"/>
  <c r="AR138" i="25"/>
  <c r="AR146" i="25"/>
  <c r="AR134" i="25"/>
  <c r="AR143" i="25"/>
  <c r="AR75" i="25"/>
  <c r="AR175" i="25" s="1"/>
  <c r="AR137" i="25"/>
  <c r="AR142" i="25"/>
  <c r="AQ922" i="25"/>
  <c r="AQ923" i="25"/>
  <c r="AO372" i="25"/>
  <c r="AO935" i="25" s="1"/>
  <c r="AO1071" i="25" s="1"/>
  <c r="AO1115" i="25"/>
  <c r="AM889" i="25"/>
  <c r="AP1115" i="25"/>
  <c r="AN1115" i="25"/>
  <c r="AN1079" i="25" s="1"/>
  <c r="AQ1115" i="25"/>
  <c r="AR1115" i="25"/>
  <c r="AM293" i="25"/>
  <c r="AM291" i="25" s="1"/>
  <c r="AM290" i="25" s="1"/>
  <c r="AP438" i="25"/>
  <c r="AP447" i="25"/>
  <c r="AP505" i="25" s="1"/>
  <c r="AP442" i="25"/>
  <c r="AP445" i="25"/>
  <c r="AP441" i="25"/>
  <c r="AP449" i="25"/>
  <c r="AP507" i="25" s="1"/>
  <c r="AP443" i="25"/>
  <c r="AP440" i="25"/>
  <c r="AP450" i="25"/>
  <c r="AP439" i="25"/>
  <c r="AP446" i="25"/>
  <c r="AP504" i="25" s="1"/>
  <c r="AP444" i="25"/>
  <c r="AP448" i="25"/>
  <c r="AO451" i="25"/>
  <c r="AO452" i="25" s="1"/>
  <c r="AM509" i="25"/>
  <c r="AM510" i="25"/>
  <c r="AP343" i="25"/>
  <c r="AP340" i="25"/>
  <c r="AP350" i="25" s="1"/>
  <c r="AP342" i="25"/>
  <c r="AP338" i="25"/>
  <c r="AP348" i="25" s="1"/>
  <c r="AP341" i="25"/>
  <c r="AP321" i="25"/>
  <c r="AP339" i="25"/>
  <c r="AP349" i="25" s="1"/>
  <c r="AP472" i="25"/>
  <c r="AO327" i="25"/>
  <c r="AO367" i="25" s="1"/>
  <c r="AO930" i="25" s="1"/>
  <c r="AO1066" i="25" s="1"/>
  <c r="AO329" i="25"/>
  <c r="AO369" i="25" s="1"/>
  <c r="AO932" i="25" s="1"/>
  <c r="AO1068" i="25" s="1"/>
  <c r="AO328" i="25"/>
  <c r="AO368" i="25" s="1"/>
  <c r="AO931" i="25" s="1"/>
  <c r="AO1067" i="25" s="1"/>
  <c r="AO325" i="25"/>
  <c r="AO326" i="25"/>
  <c r="AO366" i="25" s="1"/>
  <c r="AO929" i="25" s="1"/>
  <c r="AO1065" i="25" s="1"/>
  <c r="AO302" i="25"/>
  <c r="AO330" i="25"/>
  <c r="AO370" i="25" s="1"/>
  <c r="AO933" i="25" s="1"/>
  <c r="AO1069" i="25" s="1"/>
  <c r="AP475" i="25"/>
  <c r="AN889" i="25"/>
  <c r="AP1116" i="25"/>
  <c r="AQ1116" i="25"/>
  <c r="AO1116" i="25"/>
  <c r="AR1116" i="25"/>
  <c r="AM451" i="25"/>
  <c r="AM452" i="25"/>
  <c r="AN336" i="25"/>
  <c r="AN337" i="25" s="1"/>
  <c r="AN376" i="25"/>
  <c r="AN926" i="25"/>
  <c r="AN377" i="25"/>
  <c r="AO374" i="25"/>
  <c r="AO937" i="25" s="1"/>
  <c r="AO1073" i="25" s="1"/>
  <c r="AM376" i="25"/>
  <c r="AO373" i="25"/>
  <c r="AO936" i="25" s="1"/>
  <c r="AO1072" i="25" s="1"/>
  <c r="AL940" i="25"/>
  <c r="AL939" i="25"/>
  <c r="AL1062" i="25"/>
  <c r="AP922" i="25"/>
  <c r="AP923" i="25" s="1"/>
  <c r="AQ148" i="25"/>
  <c r="AM377" i="25"/>
  <c r="AM1122" i="25"/>
  <c r="AM1123" i="25" s="1"/>
  <c r="AM1121" i="25"/>
  <c r="AM1124" i="25" s="1"/>
  <c r="AO926" i="25"/>
  <c r="AO371" i="25"/>
  <c r="AO934" i="25" s="1"/>
  <c r="AO1070" i="25" s="1"/>
  <c r="AM940" i="25"/>
  <c r="AM939" i="25"/>
  <c r="AM1062" i="25"/>
  <c r="AO1079" i="25" l="1"/>
  <c r="AP359" i="25"/>
  <c r="AP360" i="25"/>
  <c r="AO365" i="25"/>
  <c r="AO928" i="25" s="1"/>
  <c r="AO1064" i="25" s="1"/>
  <c r="AO336" i="25"/>
  <c r="AO337" i="25" s="1"/>
  <c r="AN1122" i="25"/>
  <c r="AN1123" i="25" s="1"/>
  <c r="AN1121" i="25"/>
  <c r="AN1124" i="25" s="1"/>
  <c r="AR915" i="25"/>
  <c r="AO1122" i="25"/>
  <c r="AO1123" i="25" s="1"/>
  <c r="AO1121" i="25"/>
  <c r="AO1124" i="25" s="1"/>
  <c r="AR912" i="25"/>
  <c r="AO1062" i="25"/>
  <c r="AR914" i="25"/>
  <c r="AQ436" i="25"/>
  <c r="AQ473" i="25"/>
  <c r="AQ471" i="25"/>
  <c r="AQ476" i="25"/>
  <c r="AQ472" i="25"/>
  <c r="AQ474" i="25"/>
  <c r="AQ475" i="25"/>
  <c r="AO889" i="25"/>
  <c r="AP1117" i="25"/>
  <c r="AP1079" i="25" s="1"/>
  <c r="AQ1117" i="25"/>
  <c r="AR1117" i="25"/>
  <c r="AM1075" i="25"/>
  <c r="AM1076" i="25"/>
  <c r="AR148" i="25"/>
  <c r="AL1075" i="25"/>
  <c r="AL1076" i="25"/>
  <c r="AR913" i="25"/>
  <c r="AP361" i="25"/>
  <c r="AP375" i="25" s="1"/>
  <c r="AP938" i="25" s="1"/>
  <c r="AP1074" i="25" s="1"/>
  <c r="AR916" i="25"/>
  <c r="AQ343" i="25"/>
  <c r="AQ342" i="25"/>
  <c r="AQ339" i="25"/>
  <c r="AQ349" i="25" s="1"/>
  <c r="AQ321" i="25"/>
  <c r="AQ338" i="25"/>
  <c r="AQ348" i="25" s="1"/>
  <c r="AQ340" i="25"/>
  <c r="AQ350" i="25" s="1"/>
  <c r="AQ341" i="25"/>
  <c r="AO376" i="25"/>
  <c r="AP329" i="25"/>
  <c r="AP302" i="25"/>
  <c r="AP326" i="25"/>
  <c r="AP366" i="25" s="1"/>
  <c r="AP929" i="25" s="1"/>
  <c r="AP1065" i="25" s="1"/>
  <c r="AP328" i="25"/>
  <c r="AP368" i="25" s="1"/>
  <c r="AP931" i="25" s="1"/>
  <c r="AP1067" i="25" s="1"/>
  <c r="AP327" i="25"/>
  <c r="AP330" i="25"/>
  <c r="AP325" i="25"/>
  <c r="AR232" i="25"/>
  <c r="AR271" i="25" s="1"/>
  <c r="AR173" i="25" s="1"/>
  <c r="AR303" i="25"/>
  <c r="AR435" i="25" s="1"/>
  <c r="AN939" i="25"/>
  <c r="AN940" i="25"/>
  <c r="AN1062" i="25"/>
  <c r="AO293" i="25"/>
  <c r="AO291" i="25" s="1"/>
  <c r="AO290" i="25" s="1"/>
  <c r="AP451" i="25"/>
  <c r="AP452" i="25" s="1"/>
  <c r="AR911" i="25"/>
  <c r="AP509" i="25"/>
  <c r="AP510" i="25"/>
  <c r="AR229" i="25"/>
  <c r="AR909" i="25"/>
  <c r="AR230" i="25"/>
  <c r="AR436" i="25" l="1"/>
  <c r="AR473" i="25"/>
  <c r="AP363" i="25"/>
  <c r="AP926" i="25" s="1"/>
  <c r="AP370" i="25"/>
  <c r="AP933" i="25" s="1"/>
  <c r="AP1069" i="25" s="1"/>
  <c r="AP336" i="25"/>
  <c r="AP337" i="25" s="1"/>
  <c r="AR474" i="25"/>
  <c r="AR471" i="25"/>
  <c r="AP367" i="25"/>
  <c r="AP930" i="25" s="1"/>
  <c r="AP1066" i="25" s="1"/>
  <c r="AR475" i="25"/>
  <c r="AR476" i="25"/>
  <c r="AO939" i="25"/>
  <c r="AP369" i="25"/>
  <c r="AP932" i="25" s="1"/>
  <c r="AP1068" i="25" s="1"/>
  <c r="AO377" i="25"/>
  <c r="AP372" i="25"/>
  <c r="AP935" i="25" s="1"/>
  <c r="AP1071" i="25" s="1"/>
  <c r="AP924" i="25"/>
  <c r="AP1060" i="25" s="1"/>
  <c r="AP373" i="25"/>
  <c r="AP936" i="25" s="1"/>
  <c r="AP1072" i="25" s="1"/>
  <c r="AP364" i="25"/>
  <c r="AP927" i="25" s="1"/>
  <c r="AP1063" i="25" s="1"/>
  <c r="AP371" i="25"/>
  <c r="AP934" i="25" s="1"/>
  <c r="AP1070" i="25" s="1"/>
  <c r="AP374" i="25"/>
  <c r="AP937" i="25" s="1"/>
  <c r="AP1073" i="25" s="1"/>
  <c r="AP1122" i="25"/>
  <c r="AP1123" i="25" s="1"/>
  <c r="AP1121" i="25"/>
  <c r="AP1124" i="25" s="1"/>
  <c r="AO1076" i="25"/>
  <c r="AO1075" i="25"/>
  <c r="AN1076" i="25"/>
  <c r="AN1075" i="25"/>
  <c r="AP365" i="25"/>
  <c r="AP928" i="25" s="1"/>
  <c r="AP1064" i="25" s="1"/>
  <c r="AO940" i="25"/>
  <c r="AQ329" i="25"/>
  <c r="AQ326" i="25"/>
  <c r="AQ302" i="25"/>
  <c r="AQ325" i="25"/>
  <c r="AQ327" i="25"/>
  <c r="AQ328" i="25"/>
  <c r="AQ330" i="25"/>
  <c r="AQ361" i="25"/>
  <c r="AQ372" i="25" s="1"/>
  <c r="AQ935" i="25" s="1"/>
  <c r="AQ1071" i="25" s="1"/>
  <c r="AR922" i="25"/>
  <c r="AR923" i="25" s="1"/>
  <c r="AR472" i="25"/>
  <c r="AR447" i="25"/>
  <c r="AR505" i="25" s="1"/>
  <c r="AR449" i="25"/>
  <c r="AR507" i="25" s="1"/>
  <c r="AR444" i="25"/>
  <c r="AR450" i="25"/>
  <c r="AR438" i="25"/>
  <c r="AR439" i="25"/>
  <c r="AR448" i="25"/>
  <c r="AR443" i="25"/>
  <c r="AR440" i="25"/>
  <c r="AR442" i="25"/>
  <c r="AR445" i="25"/>
  <c r="AR446" i="25"/>
  <c r="AR504" i="25" s="1"/>
  <c r="AR441" i="25"/>
  <c r="C528" i="25"/>
  <c r="C1137" i="25" s="1"/>
  <c r="AQ443" i="25"/>
  <c r="AQ442" i="25"/>
  <c r="AQ440" i="25"/>
  <c r="AQ439" i="25"/>
  <c r="AQ507" i="25"/>
  <c r="AQ441" i="25"/>
  <c r="AQ447" i="25"/>
  <c r="AQ505" i="25" s="1"/>
  <c r="AQ450" i="25"/>
  <c r="AQ446" i="25"/>
  <c r="AQ504" i="25" s="1"/>
  <c r="AQ445" i="25"/>
  <c r="AQ438" i="25"/>
  <c r="AQ448" i="25"/>
  <c r="AQ449" i="25"/>
  <c r="AQ444" i="25"/>
  <c r="AR339" i="25"/>
  <c r="AR349" i="25" s="1"/>
  <c r="AR338" i="25"/>
  <c r="AR348" i="25" s="1"/>
  <c r="AR342" i="25"/>
  <c r="AR340" i="25"/>
  <c r="AR350" i="25" s="1"/>
  <c r="AR341" i="25"/>
  <c r="AR343" i="25"/>
  <c r="AR321" i="25"/>
  <c r="AR361" i="25" s="1"/>
  <c r="C378" i="25"/>
  <c r="C1135" i="25" s="1"/>
  <c r="AQ360" i="25"/>
  <c r="AQ359" i="25"/>
  <c r="AQ375" i="25" l="1"/>
  <c r="AQ938" i="25" s="1"/>
  <c r="AQ1074" i="25" s="1"/>
  <c r="AQ367" i="25"/>
  <c r="AQ930" i="25" s="1"/>
  <c r="AQ1066" i="25" s="1"/>
  <c r="AQ366" i="25"/>
  <c r="AQ929" i="25" s="1"/>
  <c r="AQ1065" i="25" s="1"/>
  <c r="AQ369" i="25"/>
  <c r="AQ932" i="25" s="1"/>
  <c r="AQ1068" i="25" s="1"/>
  <c r="AR360" i="25"/>
  <c r="AR359" i="25"/>
  <c r="AR924" i="25"/>
  <c r="AR1060" i="25" s="1"/>
  <c r="AR293" i="25" s="1"/>
  <c r="AR291" i="25" s="1"/>
  <c r="AR290" i="25" s="1"/>
  <c r="AR375" i="25"/>
  <c r="AR938" i="25" s="1"/>
  <c r="AR1074" i="25" s="1"/>
  <c r="AR372" i="25"/>
  <c r="AR935" i="25" s="1"/>
  <c r="AR1071" i="25" s="1"/>
  <c r="AR373" i="25"/>
  <c r="AR936" i="25" s="1"/>
  <c r="AR1072" i="25" s="1"/>
  <c r="AR371" i="25"/>
  <c r="AR934" i="25" s="1"/>
  <c r="AR1070" i="25" s="1"/>
  <c r="AR374" i="25"/>
  <c r="AR937" i="25" s="1"/>
  <c r="AR1073" i="25" s="1"/>
  <c r="AR364" i="25"/>
  <c r="AR927" i="25" s="1"/>
  <c r="AR1063" i="25" s="1"/>
  <c r="AQ370" i="25"/>
  <c r="AQ933" i="25" s="1"/>
  <c r="AQ1069" i="25" s="1"/>
  <c r="AQ374" i="25"/>
  <c r="AQ937" i="25" s="1"/>
  <c r="AQ1073" i="25" s="1"/>
  <c r="AQ509" i="25"/>
  <c r="AQ510" i="25"/>
  <c r="AQ364" i="25"/>
  <c r="AQ927" i="25" s="1"/>
  <c r="AQ1063" i="25" s="1"/>
  <c r="AR451" i="25"/>
  <c r="AR452" i="25" s="1"/>
  <c r="AP377" i="25"/>
  <c r="AR509" i="25"/>
  <c r="AR510" i="25"/>
  <c r="AQ363" i="25"/>
  <c r="AQ924" i="25"/>
  <c r="AQ1060" i="25" s="1"/>
  <c r="AR363" i="25"/>
  <c r="AR328" i="25"/>
  <c r="AR368" i="25" s="1"/>
  <c r="AR931" i="25" s="1"/>
  <c r="AR1067" i="25" s="1"/>
  <c r="AR327" i="25"/>
  <c r="AR367" i="25" s="1"/>
  <c r="AR930" i="25" s="1"/>
  <c r="AR1066" i="25" s="1"/>
  <c r="AR329" i="25"/>
  <c r="AR369" i="25" s="1"/>
  <c r="AR932" i="25" s="1"/>
  <c r="AR1068" i="25" s="1"/>
  <c r="AR302" i="25"/>
  <c r="AR325" i="25"/>
  <c r="AR326" i="25"/>
  <c r="AR366" i="25" s="1"/>
  <c r="AR929" i="25" s="1"/>
  <c r="AR1065" i="25" s="1"/>
  <c r="AR330" i="25"/>
  <c r="AR370" i="25" s="1"/>
  <c r="AR933" i="25" s="1"/>
  <c r="AR1069" i="25" s="1"/>
  <c r="AQ451" i="25"/>
  <c r="AQ452" i="25" s="1"/>
  <c r="AQ371" i="25"/>
  <c r="AQ934" i="25" s="1"/>
  <c r="AQ1070" i="25" s="1"/>
  <c r="AP940" i="25"/>
  <c r="AP939" i="25"/>
  <c r="AP1062" i="25"/>
  <c r="AQ365" i="25"/>
  <c r="AQ928" i="25" s="1"/>
  <c r="AQ1064" i="25" s="1"/>
  <c r="AQ336" i="25"/>
  <c r="AQ337" i="25" s="1"/>
  <c r="AQ373" i="25"/>
  <c r="AQ936" i="25" s="1"/>
  <c r="AQ1072" i="25" s="1"/>
  <c r="G1137" i="25"/>
  <c r="E1137" i="25"/>
  <c r="AP376" i="25"/>
  <c r="AP889" i="25"/>
  <c r="AR1118" i="25"/>
  <c r="AQ1118" i="25"/>
  <c r="AQ1079" i="25" s="1"/>
  <c r="AP293" i="25"/>
  <c r="AP291" i="25" s="1"/>
  <c r="AP290" i="25" s="1"/>
  <c r="G1135" i="25"/>
  <c r="J1134" i="25"/>
  <c r="H1135" i="25"/>
  <c r="AQ368" i="25"/>
  <c r="AQ931" i="25" s="1"/>
  <c r="AQ1067" i="25" s="1"/>
  <c r="D1135" i="25"/>
  <c r="I1135" i="25"/>
  <c r="AR926" i="25" l="1"/>
  <c r="AQ377" i="25"/>
  <c r="AQ926" i="25"/>
  <c r="AQ376" i="25"/>
  <c r="AQ1121" i="25"/>
  <c r="AQ1124" i="25" s="1"/>
  <c r="AQ1122" i="25"/>
  <c r="AQ1123" i="25" s="1"/>
  <c r="E1135" i="25"/>
  <c r="AR889" i="25"/>
  <c r="C1125" i="25"/>
  <c r="C1144" i="25" s="1"/>
  <c r="AP1075" i="25"/>
  <c r="AP1076" i="25"/>
  <c r="AR336" i="25"/>
  <c r="AR337" i="25" s="1"/>
  <c r="AR365" i="25"/>
  <c r="AR928" i="25" s="1"/>
  <c r="AR1064" i="25" s="1"/>
  <c r="AQ889" i="25"/>
  <c r="AR1119" i="25"/>
  <c r="AR1079" i="25" s="1"/>
  <c r="AQ293" i="25"/>
  <c r="AQ291" i="25" s="1"/>
  <c r="AQ290" i="25" s="1"/>
  <c r="AQ939" i="25" l="1"/>
  <c r="AQ940" i="25"/>
  <c r="AQ1062" i="25"/>
  <c r="AR377" i="25"/>
  <c r="H1144" i="25"/>
  <c r="H1145" i="25" s="1"/>
  <c r="AR1122" i="25"/>
  <c r="AR1123" i="25" s="1"/>
  <c r="AR1121" i="25"/>
  <c r="AR1124" i="25" s="1"/>
  <c r="AR376" i="25"/>
  <c r="AR940" i="25"/>
  <c r="AR939" i="25"/>
  <c r="AR1062" i="25"/>
  <c r="I1144" i="25"/>
  <c r="F1144" i="25"/>
  <c r="D1144" i="25"/>
  <c r="F1145" i="25" l="1"/>
  <c r="G1144" i="25"/>
  <c r="E1144" i="25"/>
  <c r="D1145" i="25"/>
  <c r="E1145" i="25" s="1"/>
  <c r="G1145" i="25"/>
  <c r="I1145" i="25"/>
  <c r="AQ1075" i="25"/>
  <c r="AQ1076" i="25"/>
  <c r="AR1075" i="25"/>
  <c r="AR1076" i="25"/>
</calcChain>
</file>

<file path=xl/comments1.xml><?xml version="1.0" encoding="utf-8"?>
<comments xmlns="http://schemas.openxmlformats.org/spreadsheetml/2006/main">
  <authors>
    <author>tc={69F29A2A-DB94-4786-8FE2-38476021A120}</author>
    <author/>
    <author>Particular</author>
  </authors>
  <commentList>
    <comment ref="F9" authorId="0">
      <text>
        <r>
          <rPr>
            <sz val="11"/>
            <color theme="1"/>
            <rFont val="Calibri"/>
            <family val="2"/>
            <scheme val="minor"/>
          </rPr>
  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Censo IBGE 2010</t>
        </r>
      </text>
    </comment>
    <comment ref="G13" authorId="1">
      <text>
        <r>
          <rPr>
            <sz val="11"/>
            <color rgb="FF000000"/>
            <rFont val="Calibri"/>
            <family val="2"/>
          </rPr>
          <t xml:space="preserve">A geração </t>
        </r>
        <r>
          <rPr>
            <i/>
            <sz val="11"/>
            <color rgb="FF000000"/>
            <rFont val="Calibri"/>
            <family val="2"/>
          </rPr>
          <t>per capita</t>
        </r>
        <r>
          <rPr>
            <sz val="11"/>
            <color rgb="FF000000"/>
            <rFont val="Calibri"/>
            <family val="2"/>
          </rPr>
          <t xml:space="preserve"> informada deve ter como base os dias úteis de coleta, ou seja, 6 dias por semana OU 26,08 dias por mês OU 313 dias por ano.
</t>
        </r>
        <r>
          <rPr>
            <sz val="11"/>
            <color rgb="FF000000"/>
            <rFont val="Calibri"/>
            <family val="2"/>
          </rPr>
          <t xml:space="preserve">Além disso, fica a critério do usuário simular somente resíduos domiciliares (RDO) ou a totalidade dos resíduos urbanos (RSU).
</t>
        </r>
        <r>
          <rPr>
            <sz val="11"/>
            <color rgb="FF000000"/>
            <rFont val="Calibri"/>
            <family val="2"/>
          </rPr>
          <t>É importante considerar que, na tabela de composição gravimétrica, as porcentagens devem refletir a composição dos resíduos simulados (RDO ou RSU).</t>
        </r>
      </text>
    </comment>
    <comment ref="G14" authorId="1">
      <text>
        <r>
          <rPr>
            <sz val="11"/>
            <color rgb="FF000000"/>
            <rFont val="Calibri"/>
            <family val="2"/>
          </rPr>
          <t>A massa total por dia informada deve ter como base os dias úteis de coleta, ou seja, 6 dias por semana OU 26,08 dias por mês OU 313 dias por ano.</t>
        </r>
      </text>
    </comment>
    <comment ref="G15" authorId="1">
      <text>
        <r>
          <rPr>
            <sz val="11"/>
            <color rgb="FF000000"/>
            <rFont val="Calibri"/>
            <family val="2"/>
          </rPr>
          <t>A massa total por dia informada deve ter como base os dias úteis de coleta, ou seja, 6 dias por semana OU 26,08 dias por mês OU 313 dias por ano.</t>
        </r>
      </text>
    </comment>
    <comment ref="F22" authorId="1">
      <text>
        <r>
          <rPr>
            <sz val="11"/>
            <color rgb="FF000000"/>
            <rFont val="Calibri"/>
            <family val="2"/>
          </rPr>
          <t>Percentual em relação à geração total de RSU do município</t>
        </r>
      </text>
    </comment>
    <comment ref="E34" authorId="2">
      <text>
        <r>
          <rPr>
            <sz val="9"/>
            <color rgb="FF000000"/>
            <rFont val="Segoe UI"/>
            <family val="2"/>
            <charset val="1"/>
          </rPr>
          <t xml:space="preserve">A composição gravimétrica deve represtar a tortalidade da massa de resíduos sólidos para qual a presenta rota tecnológica está sendo simulada (massa que consta em </t>
        </r>
        <r>
          <rPr>
            <b/>
            <i/>
            <sz val="9"/>
            <color rgb="FF000000"/>
            <rFont val="Segoe UI"/>
            <family val="2"/>
            <charset val="1"/>
          </rPr>
          <t>E14</t>
        </r>
        <r>
          <rPr>
            <sz val="9"/>
            <color rgb="FF000000"/>
            <rFont val="Segoe UI"/>
            <family val="2"/>
            <charset val="1"/>
          </rPr>
          <t xml:space="preserve">).
</t>
        </r>
      </text>
    </comment>
    <comment ref="H38" authorId="1">
      <text>
        <r>
          <rPr>
            <sz val="11"/>
            <color rgb="FF000000"/>
            <rFont val="Calibri"/>
            <family val="2"/>
          </rPr>
          <t>A composição gravimétrica fornecida deve incluir a totalidade dos resíduos a ser simulada na ROTA (domiciliares das coletas convencional e seletiva mais os públicos e os comercias — quando estes últimos dois estiverem incluídos na geração per capita fornecida em E12).</t>
        </r>
      </text>
    </comment>
    <comment ref="F44" authorId="2">
      <text>
        <r>
          <rPr>
            <sz val="9"/>
            <color rgb="FF000000"/>
            <rFont val="Segoe UI"/>
            <family val="2"/>
            <charset val="1"/>
          </rPr>
          <t xml:space="preserve"> Lembre-se de que a composição gravimétrica a inserir em D26 a D39 deve representar a massa total de resíduos da rota tecnológica que está sendo avaliada.
</t>
        </r>
        <r>
          <rPr>
            <sz val="9"/>
            <color rgb="FF000000"/>
            <rFont val="Segoe UI"/>
            <family val="2"/>
            <charset val="1"/>
          </rPr>
          <t>Assim, se na massa total informada em E14 estiverem os resíduos domiciliares, os resíduos de podas e os resíduos da limpeza urbana, a composição aqui informada deve representar esta composição relativa.</t>
        </r>
      </text>
    </comment>
    <comment ref="E46" authorId="1">
      <text>
        <r>
          <rPr>
            <sz val="11"/>
            <color rgb="FF000000"/>
            <rFont val="Calibri"/>
            <family val="2"/>
          </rPr>
          <t>Inclui embalagens multicamada ou tipo longa vida</t>
        </r>
      </text>
    </comment>
    <comment ref="E57" authorId="1">
      <text>
        <r>
          <rPr>
            <sz val="11"/>
            <color rgb="FF000000"/>
            <rFont val="Calibri"/>
            <family val="2"/>
          </rPr>
          <t>Inclui todas as frações de resíduos citadas, como "fração fina", porcelana", "miscelâneas" ...</t>
        </r>
      </text>
    </comment>
  </commentList>
</comments>
</file>

<file path=xl/sharedStrings.xml><?xml version="1.0" encoding="utf-8"?>
<sst xmlns="http://schemas.openxmlformats.org/spreadsheetml/2006/main" count="2114" uniqueCount="362">
  <si>
    <t>-</t>
  </si>
  <si>
    <t>Triagem Manual Col Sel Secos</t>
  </si>
  <si>
    <t>Segregação Mecaniz. Fração Org.</t>
  </si>
  <si>
    <t>Compostagem</t>
  </si>
  <si>
    <t>Aterro Sanitário</t>
  </si>
  <si>
    <t>Capex Total</t>
  </si>
  <si>
    <t>Consórcio</t>
  </si>
  <si>
    <t xml:space="preserve">Rota  </t>
  </si>
  <si>
    <t>Dados Gerais: Geração RSU</t>
  </si>
  <si>
    <t xml:space="preserve">população total (hab.) </t>
  </si>
  <si>
    <t>% Pop. Urbana (Região)</t>
  </si>
  <si>
    <t xml:space="preserve">população atendida (hab.) </t>
  </si>
  <si>
    <t xml:space="preserve">Ger per Capita RDO (Kg/hab/d) </t>
  </si>
  <si>
    <t xml:space="preserve">Ger per Capita RPU (Kg/hab/d) </t>
  </si>
  <si>
    <r>
      <t xml:space="preserve">geração </t>
    </r>
    <r>
      <rPr>
        <b/>
        <i/>
        <sz val="10.5"/>
        <color rgb="FF005A6E"/>
        <rFont val="Calibri"/>
        <family val="2"/>
      </rPr>
      <t>per capita</t>
    </r>
    <r>
      <rPr>
        <b/>
        <sz val="10.5"/>
        <color rgb="FF005A6E"/>
        <rFont val="Calibri"/>
        <family val="2"/>
      </rPr>
      <t xml:space="preserve"> de RSU (kg/hab.d) </t>
    </r>
  </si>
  <si>
    <t>massa total manejada por dia: RDO (t/d)</t>
  </si>
  <si>
    <t>massa total manejada por dia: RPU (t/d)</t>
  </si>
  <si>
    <t xml:space="preserve">massa diária de RSU considerada na rota (t/d) </t>
  </si>
  <si>
    <t>Tipos de Coleta RSU</t>
  </si>
  <si>
    <t xml:space="preserve">% </t>
  </si>
  <si>
    <t>t/d</t>
  </si>
  <si>
    <t xml:space="preserve">coleta seletiva de recicláveis </t>
  </si>
  <si>
    <t xml:space="preserve">coleta seletiva de orgânicos </t>
  </si>
  <si>
    <t xml:space="preserve">coleta de mistos/rejeitos </t>
  </si>
  <si>
    <t xml:space="preserve">total RDO Gerado/Descartado p/ Município </t>
  </si>
  <si>
    <t>coleta de RPU: Varrição e Poda</t>
  </si>
  <si>
    <t xml:space="preserve">total de RSU a ser gerido pelo município </t>
  </si>
  <si>
    <r>
      <t>RDO - GERAÇÃO | Composição Grav. Resíduos Gerados/Descartados pelo Munícipe:  Massa Total em E</t>
    </r>
    <r>
      <rPr>
        <b/>
        <i/>
        <sz val="12"/>
        <color theme="0"/>
        <rFont val="Calibri"/>
        <family val="2"/>
      </rPr>
      <t>22</t>
    </r>
  </si>
  <si>
    <t>(Utilizar dados primários, ou seja, a composição gravimétrica real do município ou consórcio em análise)</t>
  </si>
  <si>
    <t>(Dados "padrão Brasil", utilizar somente para simulações acadêmicas ou de treinamento, quando da ausência de dados primários)</t>
  </si>
  <si>
    <t xml:space="preserve">Utilizar dados gravimétricos fornecidos pelo usuário </t>
  </si>
  <si>
    <t>Não</t>
  </si>
  <si>
    <t>Componentes</t>
  </si>
  <si>
    <t>Composição — base úmida (%)</t>
  </si>
  <si>
    <t>Dados do usuário</t>
  </si>
  <si>
    <t>Utilizados nos cálculos</t>
  </si>
  <si>
    <t>Padrão Brasil</t>
  </si>
  <si>
    <t>Padr. Reg S</t>
  </si>
  <si>
    <t>Padr. Reg SE</t>
  </si>
  <si>
    <t>Padr. Reg CO</t>
  </si>
  <si>
    <t>Padr. Reg NE</t>
  </si>
  <si>
    <t>Padr. Reg N</t>
  </si>
  <si>
    <t>resíduos de alimentos</t>
  </si>
  <si>
    <t>resíduos verdes (jardins e parques)</t>
  </si>
  <si>
    <t>papel, papelão</t>
  </si>
  <si>
    <t>plástico filme</t>
  </si>
  <si>
    <t>plásticos rígidos</t>
  </si>
  <si>
    <t>vidros</t>
  </si>
  <si>
    <t>metais ferrosos</t>
  </si>
  <si>
    <t>metais não ferrrosos</t>
  </si>
  <si>
    <t>têxteis</t>
  </si>
  <si>
    <t>borracha, couro</t>
  </si>
  <si>
    <t>fraldas descartáveis e similares</t>
  </si>
  <si>
    <t>madeira</t>
  </si>
  <si>
    <t>resíduos minerais</t>
  </si>
  <si>
    <t>outros</t>
  </si>
  <si>
    <t>Total (deve ser 100%)</t>
  </si>
  <si>
    <t>Consórcio Regional de Resíduos Sólidos do Sertão de Alagoas - CRERSSAL</t>
  </si>
  <si>
    <t>RT Nível 1</t>
  </si>
  <si>
    <t/>
  </si>
  <si>
    <t xml:space="preserve"> </t>
  </si>
  <si>
    <t>Tabela 10 – Premissas iniciais para condição da rota tecnológica e nível simulado</t>
  </si>
  <si>
    <t>Tabela 11 – Composição gravimétrica de resíduos gerados - RDO</t>
  </si>
  <si>
    <t>Definição Evolutivo Quantitativos &amp; Gravimetrias p/ Dimensionamento das Rotas Tecnológicas</t>
  </si>
  <si>
    <t>DIRETRIZES &amp; PARAMETRIZAÇÃO DO EVOLUTIVO DAS ROTAS TECNOLÓGICAS</t>
  </si>
  <si>
    <t>GERAÇÃO RDO</t>
  </si>
  <si>
    <t>Qt Seletivos Secos</t>
  </si>
  <si>
    <t>Qt Seletivos Orgânicos</t>
  </si>
  <si>
    <t>Qt Mistos</t>
  </si>
  <si>
    <t>TOTAL</t>
  </si>
  <si>
    <t>COLETA RDO</t>
  </si>
  <si>
    <t>t/6d</t>
  </si>
  <si>
    <t>Abrangência Coleta: Qt Coletado/Qt Gerado</t>
  </si>
  <si>
    <t>%</t>
  </si>
  <si>
    <t>% Part. Fluxo Coleta</t>
  </si>
  <si>
    <t>ESPECIFICIDADES DOS FLUXOS DE COLETA</t>
  </si>
  <si>
    <t>EVOLUÇÃO &amp; TAXAS CRESCIMENTO</t>
  </si>
  <si>
    <t>Taxa Cresc. Anual População</t>
  </si>
  <si>
    <t>% a.a.</t>
  </si>
  <si>
    <t>Taxa Cresc. Ger. Per Capita RDO</t>
  </si>
  <si>
    <t>Taxa Cresc. Ger. Per Capita RPU</t>
  </si>
  <si>
    <t>Taxa Cresc. Abrangência Coleta Geral RSU</t>
  </si>
  <si>
    <t>%  cada 5a</t>
  </si>
  <si>
    <t>Abrangência Coleta Sel. Secos: Taxa Cresc.</t>
  </si>
  <si>
    <t>p.p.  cada 5a</t>
  </si>
  <si>
    <r>
      <t xml:space="preserve">Abrangência Coleta Sel. Secos: </t>
    </r>
    <r>
      <rPr>
        <b/>
        <u/>
        <sz val="11"/>
        <color theme="1"/>
        <rFont val="Calibri"/>
        <family val="2"/>
        <scheme val="minor"/>
      </rPr>
      <t>Meta Planares</t>
    </r>
  </si>
  <si>
    <t>% sobre o Total RSU</t>
  </si>
  <si>
    <t>Taxa Cresc. Abrangência Coleta Sel. Org.</t>
  </si>
  <si>
    <r>
      <t xml:space="preserve">Abrangência Coleta Sel. Org.: </t>
    </r>
    <r>
      <rPr>
        <b/>
        <u/>
        <sz val="11"/>
        <color theme="1"/>
        <rFont val="Calibri"/>
        <family val="2"/>
        <scheme val="minor"/>
      </rPr>
      <t>Meta Planares</t>
    </r>
  </si>
  <si>
    <t>EVOLUÇÃO ANUAL QUANTITATIVOS</t>
  </si>
  <si>
    <t>ANO</t>
  </si>
  <si>
    <t>POPULAÇÃO (hab)</t>
  </si>
  <si>
    <t>GERAÇÃO RSU</t>
  </si>
  <si>
    <t>Geração per Capita RDO (Kg RDO/hab)</t>
  </si>
  <si>
    <t>Quantitativo RDO (t/d)</t>
  </si>
  <si>
    <t>Quantitativo RDO (t/a)</t>
  </si>
  <si>
    <t>Geração per Capita RSU (Kg RPU/hab)</t>
  </si>
  <si>
    <t>Quantitativo RPU (t/d)</t>
  </si>
  <si>
    <t>Quantitativo RPU (t/a)</t>
  </si>
  <si>
    <t>Quantitativo RSU (t/d)</t>
  </si>
  <si>
    <t>Quantitativo RSU (t/a)</t>
  </si>
  <si>
    <t>Geração per Capita RSU (Kg RSU/hab)</t>
  </si>
  <si>
    <t>COLETA RSU</t>
  </si>
  <si>
    <t>População (hab)</t>
  </si>
  <si>
    <r>
      <t xml:space="preserve">Quant. RDO - Coleta Total </t>
    </r>
    <r>
      <rPr>
        <sz val="11"/>
        <color rgb="FFFF0000"/>
        <rFont val="Calibri"/>
        <family val="2"/>
        <scheme val="minor"/>
      </rPr>
      <t>teórica</t>
    </r>
    <r>
      <rPr>
        <sz val="11"/>
        <color theme="1"/>
        <rFont val="Calibri"/>
        <family val="2"/>
        <scheme val="minor"/>
      </rPr>
      <t>(t/6d)</t>
    </r>
  </si>
  <si>
    <t>Abrangência Coleta: Qt Coletado/Qt Gerado(%)</t>
  </si>
  <si>
    <r>
      <t xml:space="preserve">Quant. RDO - Coleta Total </t>
    </r>
    <r>
      <rPr>
        <sz val="11"/>
        <color rgb="FFFF0000"/>
        <rFont val="Calibri"/>
        <family val="2"/>
        <scheme val="minor"/>
      </rPr>
      <t>Efetiva</t>
    </r>
    <r>
      <rPr>
        <sz val="11"/>
        <color theme="1"/>
        <rFont val="Calibri"/>
        <family val="2"/>
        <scheme val="minor"/>
      </rPr>
      <t>(t/6d)</t>
    </r>
  </si>
  <si>
    <t>Quant. RDO - Coleta Mista (t/6d)</t>
  </si>
  <si>
    <t>Quant. RDO - Coleta Selet Secos (t/6d)</t>
  </si>
  <si>
    <t>Quant. RDO - Coleta Selet Org. (t/6d)</t>
  </si>
  <si>
    <t>Quant. RDO - Coleta Mista (t/a)</t>
  </si>
  <si>
    <t>Quant. RDO - Coleta Selet Secos (t/a)</t>
  </si>
  <si>
    <t>Quant. RDO - Coleta Selet Org. (t/a)</t>
  </si>
  <si>
    <t>Quantitativo Total RDO (t/a)</t>
  </si>
  <si>
    <t>Quantitativo RPU (t/6d)</t>
  </si>
  <si>
    <t>Quantitativo Total(RDO+RPU)RSU (t/6d)</t>
  </si>
  <si>
    <t>Quantitativo Total(RDO+RPU)RSU (t/a)</t>
  </si>
  <si>
    <t>CONSOLIDADO FLUXOS COLETA RSU</t>
  </si>
  <si>
    <t>Quantitativo RDO - Coleta Mista (t/6d)</t>
  </si>
  <si>
    <t>Quantitativo RDO - Coleta Seletiva Secos (t/6d)</t>
  </si>
  <si>
    <t>Quantitativo RDO - Coleta Seletiva Orgânicos (t/6d)</t>
  </si>
  <si>
    <t>Quantitativo Total RDO (t/6d)</t>
  </si>
  <si>
    <t>GRAVIMETRIAS</t>
  </si>
  <si>
    <t>COLETA SELETIVOS SECOS RSU</t>
  </si>
  <si>
    <t>COLETA SELETIVOS ORGÂNICOS RSU</t>
  </si>
  <si>
    <t>COLETA MISTA RSU</t>
  </si>
  <si>
    <t>COLETA RPU RSU</t>
  </si>
  <si>
    <t>ROTA TECNOLÓGICA</t>
  </si>
  <si>
    <t>RT | SERVIÇOS COLETA</t>
  </si>
  <si>
    <t>t/a</t>
  </si>
  <si>
    <t>Entrada RDO</t>
  </si>
  <si>
    <t>Quantit. Coleta Seletiva Secos</t>
  </si>
  <si>
    <t>% Coleta Seletiva a ser env. p/ Triag. Mec.</t>
  </si>
  <si>
    <t>Entrada (Gravimetria)</t>
  </si>
  <si>
    <t>Quantit. Coleta Seletiva Org.</t>
  </si>
  <si>
    <t>Quantit. Coleta Mista</t>
  </si>
  <si>
    <t>% Coleta Mista env. direto p/ Incineração</t>
  </si>
  <si>
    <t>% Coleta Mista env. direto p/ Aterro</t>
  </si>
  <si>
    <t>Quantit. Coleta Total RDO</t>
  </si>
  <si>
    <t>Entrada RPU</t>
  </si>
  <si>
    <t>Quantit. Coleta Serviço Limpeza</t>
  </si>
  <si>
    <t>% Quantit. Resid. Verdes enviado p/ Trat. Biológico</t>
  </si>
  <si>
    <t>Entrada TOTAL RSU</t>
  </si>
  <si>
    <t>RT | TECNOLOGIAS</t>
  </si>
  <si>
    <t>Quantitativos Totais: Materiais Valorizados + Rejeitos</t>
  </si>
  <si>
    <t>Qantitativos de Perda de Massa e/ou Evaporação</t>
  </si>
  <si>
    <t>Resíd. Col. Seletiva Org. env. Direto p/ Aterro</t>
  </si>
  <si>
    <t>SIM</t>
  </si>
  <si>
    <t>Resíd. Limp. Pública(afora Podas) p/ Aterro</t>
  </si>
  <si>
    <t>Resíduo Coleta Mista env. Direto p/ Aterro</t>
  </si>
  <si>
    <t>Entrada</t>
  </si>
  <si>
    <t>Saída Mat. Recicláveis</t>
  </si>
  <si>
    <t>Saída Rejeito p/ Produção CDR ou INCINERAÇÃO</t>
  </si>
  <si>
    <t>Saída Rejeito</t>
  </si>
  <si>
    <t>Entrada advinda Coleta Mista</t>
  </si>
  <si>
    <t>Entrada Total p/ Segregação Mec. Fr. Org.</t>
  </si>
  <si>
    <t>Saída Mat. Fração Orgânica</t>
  </si>
  <si>
    <t>Triagem Mec. Coleta Mistos</t>
  </si>
  <si>
    <t>Entrada advinda Coleta Seletiva</t>
  </si>
  <si>
    <t>Entrada Total p/ Triag. Mec.</t>
  </si>
  <si>
    <t>Saída Mat. Orgânico p/ Trat. Biológico ou Produção CDR TMB p/ Incineração(t/d)</t>
  </si>
  <si>
    <t>Produção de CDR | Tratamento Mecânico</t>
  </si>
  <si>
    <t>Reaprov./Entrada Rejeito advinda Triag. Mec.</t>
  </si>
  <si>
    <t>Reaprov./Entrada Rejeito advinda Triag. Man.</t>
  </si>
  <si>
    <t>Entrada Total Rejeitos p/ Prod. CDR</t>
  </si>
  <si>
    <t>Saída Produto CDR</t>
  </si>
  <si>
    <t>Produção BioCDR | Tratamento Mecânico Biológico(Biosecagem FORSU)</t>
  </si>
  <si>
    <t>Reaprov./Entrada Mat. Orgânico p/ Produção BioCDR TMB p/ Incineração</t>
  </si>
  <si>
    <t>Entrada Total Rejeitos p/ Prod. BioCDR</t>
  </si>
  <si>
    <t>Saída Perdas de Massa &amp; Evaporação</t>
  </si>
  <si>
    <t>Saída Produto BioCDR p/ Incineração</t>
  </si>
  <si>
    <t>Saída Evaporação</t>
  </si>
  <si>
    <t>Saída Composto Orgânico</t>
  </si>
  <si>
    <t>Biodigestão Anaerobia</t>
  </si>
  <si>
    <t>MWh/a</t>
  </si>
  <si>
    <t>Saída Produção Energia Elétrica</t>
  </si>
  <si>
    <t>Saída Digestato a ser Compostado</t>
  </si>
  <si>
    <t>Incineração | Mass Burning</t>
  </si>
  <si>
    <t>Quant. Coleta Mista env. direto p/ Incineração</t>
  </si>
  <si>
    <t>Saída Rejeito Triag. Man. env. direto p/ Incineração</t>
  </si>
  <si>
    <t>Saída Fração Org. da Triag. Mec. env. direto p/ Incineração</t>
  </si>
  <si>
    <t>Saída Rejeito Triag. Mec. env. direto p/ Incineração</t>
  </si>
  <si>
    <t>Entrada TOTAL p/ Incineração</t>
  </si>
  <si>
    <t>Energia Pot. Estimada do Total  Entr. Material p/ Incineração</t>
  </si>
  <si>
    <t>GJ/t</t>
  </si>
  <si>
    <t>MWh/t</t>
  </si>
  <si>
    <t>Saída Materiais Recicláveis Metálicos</t>
  </si>
  <si>
    <t>Saída Rejeitos | Cinzas Material Não Perigoso</t>
  </si>
  <si>
    <t>Saída Rejeitos | Cinzas Material Perigoso</t>
  </si>
  <si>
    <t>Incineração | Precedido por TMB para BioCDR</t>
  </si>
  <si>
    <t>Quant. Saída Produto BioCDR p/ Incineração</t>
  </si>
  <si>
    <t>Entrada: Coleta Seletiva Orgânicos Direta p/ Aterro</t>
  </si>
  <si>
    <t>Entrada: Coleta Mista Direta p/ Aterro (t/d)</t>
  </si>
  <si>
    <t>Entrada: Rej. Triag. Man. p/ Aterro (t/d)</t>
  </si>
  <si>
    <t>Entrada: Rej. Segreg. Mec. Fração Org. Col. Mistos p/ Aterro (t/d)</t>
  </si>
  <si>
    <t>Entrada: Rej. Triag. Mec. p/ Aterro (t/d)</t>
  </si>
  <si>
    <t>Entrada: Rej. Prod. CDR p/ Aterro (t/d)</t>
  </si>
  <si>
    <t>Entrada: Rej. Prod. BioCDR p/ Aterro (t/d)</t>
  </si>
  <si>
    <t>Entrada: Rej. Compostagem p/ Aterro (t/d)</t>
  </si>
  <si>
    <t>Entrada: Rej. Incineração p/ Aterro (t/d)</t>
  </si>
  <si>
    <t>Entrada: Resíd. Limp. Pública(afora Podas) (t/d)</t>
  </si>
  <si>
    <t>Sumário Entradas (t/d)</t>
  </si>
  <si>
    <t>Sumário Entrada (Gravimetria)</t>
  </si>
  <si>
    <r>
      <t xml:space="preserve">Volume </t>
    </r>
    <r>
      <rPr>
        <b/>
        <u/>
        <sz val="11"/>
        <rFont val="Calibri"/>
        <family val="2"/>
      </rPr>
      <t>Anual</t>
    </r>
    <r>
      <rPr>
        <b/>
        <sz val="11"/>
        <rFont val="Calibri"/>
        <family val="2"/>
      </rPr>
      <t xml:space="preserve"> Biogás Gerado</t>
    </r>
  </si>
  <si>
    <r>
      <t>Nm</t>
    </r>
    <r>
      <rPr>
        <b/>
        <vertAlign val="superscript"/>
        <sz val="11"/>
        <rFont val="Calibri"/>
        <family val="2"/>
        <scheme val="minor"/>
      </rPr>
      <t>3</t>
    </r>
    <r>
      <rPr>
        <b/>
        <sz val="11"/>
        <rFont val="Calibri"/>
        <family val="2"/>
        <scheme val="minor"/>
      </rPr>
      <t>/a</t>
    </r>
  </si>
  <si>
    <t>Volume Anual Biogás Gerado Pelos Rejeitos Aterrados no Ano 00</t>
  </si>
  <si>
    <r>
      <t>Nm</t>
    </r>
    <r>
      <rPr>
        <i/>
        <vertAlign val="superscript"/>
        <sz val="11"/>
        <rFont val="Calibri"/>
        <family val="2"/>
        <scheme val="minor"/>
      </rPr>
      <t>3</t>
    </r>
  </si>
  <si>
    <t>Volume Anual Biogás Gerado Pelos Rejeitos Aterrados no Ano 01</t>
  </si>
  <si>
    <t>Volume Anual Biogás Gerado Pelos Rejeitos Aterrados no Ano 02</t>
  </si>
  <si>
    <r>
      <t>Nm</t>
    </r>
    <r>
      <rPr>
        <i/>
        <vertAlign val="superscript"/>
        <sz val="1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/>
    </r>
  </si>
  <si>
    <t>Volume Anual Biogás Gerado Pelos Rejeitos Aterrados no Ano 03</t>
  </si>
  <si>
    <t>Volume Anual Biogás Gerado Pelos Rejeitos Aterrados no Ano 04</t>
  </si>
  <si>
    <t>Volume Anual Biogás Gerado Pelos Rejeitos Aterrados no Ano 05</t>
  </si>
  <si>
    <t>Volume Anual Biogás Gerado Pelos Rejeitos Aterrados no Ano 06</t>
  </si>
  <si>
    <t>Volume Anual Biogás Gerado Pelos Rejeitos Aterrados no Ano 07</t>
  </si>
  <si>
    <t>Volume Anual Biogás Gerado Pelos Rejeitos Aterrados no Ano 08</t>
  </si>
  <si>
    <t>Volume Anual Biogás Gerado Pelos Rejeitos Aterrados no Ano 09</t>
  </si>
  <si>
    <t>Volume Anual Biogás Gerado Pelos Rejeitos Aterrados no Ano 10</t>
  </si>
  <si>
    <t>Volume Anual Biogás Gerado Pelos Rejeitos Aterrados no Ano 11</t>
  </si>
  <si>
    <t>Volume Anual Biogás Gerado Pelos Rejeitos Aterrados no Ano 12</t>
  </si>
  <si>
    <t>Volume Anual Biogás Gerado Pelos Rejeitos Aterrados no Ano 13</t>
  </si>
  <si>
    <t>Volume Anual Biogás Gerado Pelos Rejeitos Aterrados no Ano 14</t>
  </si>
  <si>
    <t>Volume Anual Biogás Gerado Pelos Rejeitos Aterrados no Ano 15</t>
  </si>
  <si>
    <t>Volume Anual Biogás Gerado Pelos Rejeitos Aterrados no Ano 16</t>
  </si>
  <si>
    <t>Volume Anual Biogás Gerado Pelos Rejeitos Aterrados no Ano 17</t>
  </si>
  <si>
    <t>Volume Anual Biogás Gerado Pelos Rejeitos Aterrados no Ano 18</t>
  </si>
  <si>
    <t>Volume Anual Biogás Gerado Pelos Rejeitos Aterrados no Ano 19</t>
  </si>
  <si>
    <t>Volume Anual Biogás Gerado Pelos Rejeitos Aterrados no Ano 20</t>
  </si>
  <si>
    <t>Volume Anual Biogás Gerado Pelos Rejeitos Aterrados no Ano 21</t>
  </si>
  <si>
    <t>Volume Anual Biogás Gerado Pelos Rejeitos Aterrados no Ano 22</t>
  </si>
  <si>
    <t>Volume Anual Biogás Gerado Pelos Rejeitos Aterrados no Ano 23</t>
  </si>
  <si>
    <t>Volume Anual Biogás Gerado Pelos Rejeitos Aterrados no Ano 24</t>
  </si>
  <si>
    <t>Volume Anual Biogás Gerado Pelos Rejeitos Aterrados no Ano 25</t>
  </si>
  <si>
    <t>Volume Anual Biogás Gerado Pelos Rejeitos Aterrados no Ano 26</t>
  </si>
  <si>
    <t>Volume Anual Biogás Gerado Pelos Rejeitos Aterrados no Ano 27</t>
  </si>
  <si>
    <t>Volume Anual Biogás Gerado Pelos Rejeitos Aterrados no Ano 28</t>
  </si>
  <si>
    <t>Volume Anual Biogás Gerado Pelos Rejeitos Aterrados no Ano 29</t>
  </si>
  <si>
    <t>Volume Anual Biogás Gerado Pelos Rejeitos Aterrados no Ano 30</t>
  </si>
  <si>
    <t>Volume Anual Biogás Gerado Pelos Rejeitos Aterrados no Ano 31</t>
  </si>
  <si>
    <t>Volume Anual Biogás Gerado Pelos Rejeitos Aterrados no Ano 32</t>
  </si>
  <si>
    <t>Volume Anual Biogás Gerado Pelos Rejeitos Aterrados no Ano 33</t>
  </si>
  <si>
    <t>Volume Anual Biogás Gerado Pelos Rejeitos Aterrados no Ano 34</t>
  </si>
  <si>
    <t>Volume Anual Biogás Gerado Pelos Rejeitos Aterrados no Ano 35</t>
  </si>
  <si>
    <t>Volume Anual Biogás Gerado Pelos Rejeitos Aterrados no Ano 36</t>
  </si>
  <si>
    <t>Volume Anual Biogás Gerado Pelos Rejeitos Aterrados no Ano 37</t>
  </si>
  <si>
    <t>Volume Anual Biogás Gerado Pelos Rejeitos Aterrados no Ano 38</t>
  </si>
  <si>
    <t>Volume Anual Biogás Gerado Pelos Rejeitos Aterrados no Ano 39</t>
  </si>
  <si>
    <r>
      <t xml:space="preserve">Geração </t>
    </r>
    <r>
      <rPr>
        <b/>
        <u/>
        <sz val="11"/>
        <rFont val="Calibri"/>
        <family val="2"/>
      </rPr>
      <t>Anual</t>
    </r>
    <r>
      <rPr>
        <b/>
        <sz val="11"/>
        <rFont val="Calibri"/>
        <family val="2"/>
      </rPr>
      <t xml:space="preserve"> Energia Elétrica</t>
    </r>
  </si>
  <si>
    <t>MWh</t>
  </si>
  <si>
    <r>
      <t xml:space="preserve">Volume </t>
    </r>
    <r>
      <rPr>
        <u/>
        <sz val="11"/>
        <rFont val="Calibri"/>
        <family val="2"/>
      </rPr>
      <t>Anual</t>
    </r>
    <r>
      <rPr>
        <sz val="11"/>
        <rFont val="Calibri"/>
        <family val="2"/>
      </rPr>
      <t xml:space="preserve"> Biogás Captado</t>
    </r>
  </si>
  <si>
    <r>
      <t>Nm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/a</t>
    </r>
  </si>
  <si>
    <r>
      <t xml:space="preserve">Volume </t>
    </r>
    <r>
      <rPr>
        <u/>
        <sz val="11"/>
        <rFont val="Calibri"/>
        <family val="2"/>
      </rPr>
      <t>Anual</t>
    </r>
    <r>
      <rPr>
        <sz val="11"/>
        <rFont val="Calibri"/>
        <family val="2"/>
      </rPr>
      <t xml:space="preserve"> Biometano Captado</t>
    </r>
  </si>
  <si>
    <r>
      <t xml:space="preserve">Potência a ser Instalada p/ Geração </t>
    </r>
    <r>
      <rPr>
        <sz val="11"/>
        <rFont val="Calibri"/>
        <family val="2"/>
      </rPr>
      <t>Energia Elétrica a partir do Biogás</t>
    </r>
  </si>
  <si>
    <t xml:space="preserve">KW </t>
  </si>
  <si>
    <t>DIMENSIONAMENTO DOS CUSTOS ASSOCIADOS Á ROTA TECNOLÓGICA</t>
  </si>
  <si>
    <t>Capacidade Dimensionamento das Tecnologias</t>
  </si>
  <si>
    <t>-&gt; dimensionado pelo Máximo no período de 35 anos</t>
  </si>
  <si>
    <t>Unid</t>
  </si>
  <si>
    <t>CAPEX</t>
  </si>
  <si>
    <t>OPEX</t>
  </si>
  <si>
    <t>OPEX CF</t>
  </si>
  <si>
    <t>OPEX CV</t>
  </si>
  <si>
    <t>Milh R$</t>
  </si>
  <si>
    <t>R$/t Entr</t>
  </si>
  <si>
    <t>Milh R$/a</t>
  </si>
  <si>
    <t>R$/ t Entr</t>
  </si>
  <si>
    <t>-&gt; Nr Plantas Triagem Manual: Premissa: Cap. Máx. 50/td</t>
  </si>
  <si>
    <t>Total Rota Tecnológica</t>
  </si>
  <si>
    <t>R$/t</t>
  </si>
  <si>
    <t>Obra Civil Total</t>
  </si>
  <si>
    <t>Equipts + Montagem</t>
  </si>
  <si>
    <t>Custo Terreno</t>
  </si>
  <si>
    <t>Custo Serviços: Eng., Cons. Licenc. etc.</t>
  </si>
  <si>
    <t xml:space="preserve">Tabela 12 – Premissas de evolução de quantitativos e gravimetria </t>
  </si>
  <si>
    <t>ROTAS TECNOLÓGICAS</t>
  </si>
  <si>
    <t>Sim</t>
  </si>
  <si>
    <t>Triagem Manual Coleta Seletiva Secos</t>
  </si>
  <si>
    <t>Dimensionamento TRIAGEM MANUAL</t>
  </si>
  <si>
    <t>Qt. Resíduos Secos Col. Sel. a serem triados</t>
  </si>
  <si>
    <t>Nr Triadores Totais</t>
  </si>
  <si>
    <t>Dimensionamento Custos</t>
  </si>
  <si>
    <t>Triagem Manual em Mesa</t>
  </si>
  <si>
    <t>Triagem Manual em Esteira</t>
  </si>
  <si>
    <t>Detalhamento CAPEX</t>
  </si>
  <si>
    <t>Dimensionamento MESA TRIAGEM</t>
  </si>
  <si>
    <t xml:space="preserve">1)Produtiv. Méd. Mensal Triad. </t>
  </si>
  <si>
    <t>t/mês</t>
  </si>
  <si>
    <t>2)Cálculo Proporcional da Produtividade Média Diária</t>
  </si>
  <si>
    <t>Kg/dia</t>
  </si>
  <si>
    <r>
      <t>m</t>
    </r>
    <r>
      <rPr>
        <i/>
        <vertAlign val="superscript"/>
        <sz val="11"/>
        <rFont val="Arial"/>
        <family val="2"/>
      </rPr>
      <t>2</t>
    </r>
    <r>
      <rPr>
        <i/>
        <sz val="11"/>
        <rFont val="Arial"/>
        <family val="2"/>
      </rPr>
      <t xml:space="preserve"> p/ cada 8 Triadores em Mesas de Triagem</t>
    </r>
  </si>
  <si>
    <r>
      <t>m</t>
    </r>
    <r>
      <rPr>
        <i/>
        <vertAlign val="superscript"/>
        <sz val="11"/>
        <rFont val="Arial"/>
        <family val="2"/>
      </rPr>
      <t>2</t>
    </r>
    <r>
      <rPr>
        <i/>
        <sz val="11"/>
        <rFont val="Arial"/>
        <family val="2"/>
      </rPr>
      <t>/8 triad.turno</t>
    </r>
  </si>
  <si>
    <t>&lt;-- LARG(m) p/ 1 triador</t>
  </si>
  <si>
    <t>&lt;-- COMPR(m) p/ 8 triadores</t>
  </si>
  <si>
    <t>Dimensionamento CORREIA TRIAGEM</t>
  </si>
  <si>
    <t xml:space="preserve">1)Prod. Méd. Mensal Triad. </t>
  </si>
  <si>
    <t>Kg/turno</t>
  </si>
  <si>
    <r>
      <t>m</t>
    </r>
    <r>
      <rPr>
        <i/>
        <vertAlign val="superscript"/>
        <sz val="11"/>
        <rFont val="Arial"/>
        <family val="2"/>
      </rPr>
      <t>2</t>
    </r>
    <r>
      <rPr>
        <i/>
        <sz val="11"/>
        <rFont val="Arial"/>
        <family val="2"/>
      </rPr>
      <t>/10 triad.turno</t>
    </r>
  </si>
  <si>
    <t>&lt;-- COMPR(m) p/ 10 triadores</t>
  </si>
  <si>
    <t>Equipamentos Auxiliares considerados:</t>
  </si>
  <si>
    <t xml:space="preserve">Infraestrutura Planta Base: 2 Empilhadeiras, 2 Prensas, 2 Balanças e nr carrinhos e conteineres/bombonas proporcional ao nr de Triadores </t>
  </si>
  <si>
    <t>Custo Unitário Ref. MESA TRIAGEM p/ 8 Triadores</t>
  </si>
  <si>
    <t>R$/8 triad.turno</t>
  </si>
  <si>
    <t>Custo Unitário Ref. CORREIA TRIAGEM p/ 10 Triadores</t>
  </si>
  <si>
    <t>R$/10 triad.turno</t>
  </si>
  <si>
    <t>C. Unit. Ref. "Equipts Periféricos Aux." da Mesa p/ Triador</t>
  </si>
  <si>
    <t>R$/triad.turno</t>
  </si>
  <si>
    <t>Custo Outros "Equipts Auxiliares Gerais" da Unidade</t>
  </si>
  <si>
    <t>Custo Construção Galpão Industrial</t>
  </si>
  <si>
    <r>
      <t>R$/m</t>
    </r>
    <r>
      <rPr>
        <i/>
        <vertAlign val="superscript"/>
        <sz val="11"/>
        <rFont val="Arial"/>
        <family val="2"/>
      </rPr>
      <t>2</t>
    </r>
  </si>
  <si>
    <t>Deságio Custo Constr. Galpão Ind. p/ Triagem</t>
  </si>
  <si>
    <t>Custo Pavimentação Ind. Padrão</t>
  </si>
  <si>
    <t>Custo Pavimentação Central Triagem</t>
  </si>
  <si>
    <t>Custo Escritório, Vestiário, Banheiros</t>
  </si>
  <si>
    <t>Capac. Central Triagem Manual</t>
  </si>
  <si>
    <t>Nr Turnos Operação</t>
  </si>
  <si>
    <t>Nr Triadores p/ Turno</t>
  </si>
  <si>
    <t>Área p/ Triagem Interna</t>
  </si>
  <si>
    <r>
      <t>m</t>
    </r>
    <r>
      <rPr>
        <vertAlign val="superscript"/>
        <sz val="11"/>
        <color theme="1"/>
        <rFont val="Arial"/>
        <family val="2"/>
      </rPr>
      <t>2</t>
    </r>
  </si>
  <si>
    <t>Área Total Galpão Industrial</t>
  </si>
  <si>
    <r>
      <t>m</t>
    </r>
    <r>
      <rPr>
        <b/>
        <vertAlign val="superscript"/>
        <sz val="11"/>
        <color theme="1"/>
        <rFont val="Arial"/>
        <family val="2"/>
      </rPr>
      <t>2</t>
    </r>
  </si>
  <si>
    <t xml:space="preserve">Área Galpão industrial </t>
  </si>
  <si>
    <t>m2/t Entr</t>
  </si>
  <si>
    <t>Área Escritórios, Vestiário e Refeitório</t>
  </si>
  <si>
    <t>Area Pavimentada Entorno Galpão</t>
  </si>
  <si>
    <t>Área Total Estação Triagem</t>
  </si>
  <si>
    <t>Área Total Planta</t>
  </si>
  <si>
    <r>
      <t>m</t>
    </r>
    <r>
      <rPr>
        <i/>
        <vertAlign val="superscript"/>
        <sz val="10"/>
        <color theme="1"/>
        <rFont val="Arial"/>
        <family val="2"/>
      </rPr>
      <t>2</t>
    </r>
    <r>
      <rPr>
        <i/>
        <sz val="10"/>
        <color theme="1"/>
        <rFont val="Arial"/>
        <family val="2"/>
      </rPr>
      <t>/t Entr</t>
    </r>
  </si>
  <si>
    <t>Obra Escritório + Vestiário + Refeitório + Portaria + Pavimentação, Cerca + Paisagismo</t>
  </si>
  <si>
    <t>R$</t>
  </si>
  <si>
    <t>Obra Civil Galpão</t>
  </si>
  <si>
    <t>Custo Total Obra Civil - Capex/t entr</t>
  </si>
  <si>
    <t>Custo Total Equipts - Capex/t entr</t>
  </si>
  <si>
    <t>Custo Aquis. Terreno - Capex/t entr</t>
  </si>
  <si>
    <t>Custo Serviços: Eng., Cons. Licenc. etc. - Capex/t entr</t>
  </si>
  <si>
    <t>Capex Total/ton</t>
  </si>
  <si>
    <t>Equipamentos &amp; Montagem</t>
  </si>
  <si>
    <t>Infraestrutura Civil &amp; Utilidades</t>
  </si>
  <si>
    <r>
      <t>Custo Aquisição Terreno (m</t>
    </r>
    <r>
      <rPr>
        <i/>
        <vertAlign val="superscript"/>
        <sz val="10"/>
        <color theme="1"/>
        <rFont val="Arial"/>
        <family val="2"/>
      </rPr>
      <t>2</t>
    </r>
    <r>
      <rPr>
        <i/>
        <sz val="10"/>
        <color theme="1"/>
        <rFont val="Arial"/>
        <family val="2"/>
      </rPr>
      <t>): Área Ind. + Planta</t>
    </r>
  </si>
  <si>
    <t>Serviços: Eng., Cons. Licenc. etc.</t>
  </si>
  <si>
    <t>Detalhamento OPEX ANUAL</t>
  </si>
  <si>
    <t>Pessoal (RS/t "Entr anual")</t>
  </si>
  <si>
    <t xml:space="preserve">R$/t </t>
  </si>
  <si>
    <t>Massa (t) Segregada Mat. Recicl. (kg p/ Catador p/ Turno)</t>
  </si>
  <si>
    <t>Número de Turnos</t>
  </si>
  <si>
    <t>Número de Triadores/Operadores por Turno</t>
  </si>
  <si>
    <t>Despesas com Salários de Pessoal (R$/mês)</t>
  </si>
  <si>
    <t>Energia Elétrica (R$/t "Entr anual")</t>
  </si>
  <si>
    <t>Consumo de Energia Elétrica (kWh/t Res Entr anual)</t>
  </si>
  <si>
    <t>Demanda de Energia Elétrica em função da Pot. Instalada (kW)</t>
  </si>
  <si>
    <t>Manutenção (R$/t "Entr anual")</t>
  </si>
  <si>
    <t>Índice de Custo Variável — Manut. Equipts do Capex (%)</t>
  </si>
  <si>
    <t>Custo Fixo — Manutenção Mensal (R$/mês)</t>
  </si>
  <si>
    <t>Serviços de Terceiros Fixos (R$/t "Entr anual")</t>
  </si>
  <si>
    <t>Custos Serv. Terceiros: Portaria, Segurança etc. (R$/mês)</t>
  </si>
  <si>
    <t>Complexidade e Tamanho da Operação com Terceiros</t>
  </si>
  <si>
    <t>Itens Consumíveis na Op. Produção (R$/t "Entr anual")</t>
  </si>
  <si>
    <t>OPEX ANUAL</t>
  </si>
  <si>
    <t>"Opex Total"/t "Entr anual"</t>
  </si>
  <si>
    <t>"Opex Total" (Milh R$/ano)</t>
  </si>
  <si>
    <t>"Opex Custo Fixo" (Milh R$/ano)</t>
  </si>
  <si>
    <t>"Opex Custo Variável" (R$/t Entr anual)</t>
  </si>
  <si>
    <t>NÃO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</si>
</sst>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_-;\-* #,##0.00_-;_-* &quot;-&quot;??_-;_-@_-"/>
    <numFmt numFmtId="164" formatCode="0.0%"/>
    <numFmt numFmtId="165" formatCode="#,##0.0"/>
    <numFmt numFmtId="166" formatCode="0.0000"/>
    <numFmt numFmtId="167" formatCode="#,##0.0000"/>
    <numFmt numFmtId="168" formatCode="0.0"/>
    <numFmt numFmtId="169" formatCode="#,##0.000"/>
    <numFmt numFmtId="170" formatCode="_(* #,##0.00_);_(* \(#,##0.00\);_(* &quot;-&quot;??_);_(@_)"/>
    <numFmt numFmtId="171" formatCode="#,##0_ ;\-#,##0\ "/>
    <numFmt numFmtId="172" formatCode="#,##0.0_ ;\-#,##0.0\ "/>
    <numFmt numFmtId="173" formatCode="_-* #,##0_-;\-* #,##0_-;_-* &quot;-&quot;??_-;_-@_-"/>
    <numFmt numFmtId="174" formatCode="0.000"/>
    <numFmt numFmtId="175" formatCode="#,##0.000_ ;\-#,##0.000\ "/>
  </numFmts>
  <fonts count="1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 Light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10.5"/>
      <color theme="1" tint="0.14999847407452621"/>
      <name val="Calibri"/>
      <family val="2"/>
    </font>
    <font>
      <b/>
      <sz val="10.5"/>
      <color theme="1" tint="0.14999847407452621"/>
      <name val="Calibri"/>
      <family val="2"/>
    </font>
    <font>
      <sz val="10.5"/>
      <color rgb="FFFF0000"/>
      <name val="Calibri"/>
      <family val="2"/>
    </font>
    <font>
      <sz val="10"/>
      <color rgb="FF000000"/>
      <name val="Arial"/>
      <family val="2"/>
    </font>
    <font>
      <sz val="10.5"/>
      <color rgb="FF00B050"/>
      <name val="Calibri"/>
      <family val="2"/>
    </font>
    <font>
      <sz val="14"/>
      <color theme="1" tint="0.14999847407452621"/>
      <name val="Calibri"/>
      <family val="2"/>
    </font>
    <font>
      <b/>
      <sz val="14"/>
      <color theme="0"/>
      <name val="Calibri"/>
      <family val="2"/>
    </font>
    <font>
      <sz val="10.5"/>
      <color theme="0"/>
      <name val="Calibri"/>
      <family val="2"/>
    </font>
    <font>
      <b/>
      <sz val="10.5"/>
      <color rgb="FF005A6E"/>
      <name val="Calibri"/>
      <family val="2"/>
    </font>
    <font>
      <sz val="10.5"/>
      <name val="Calibri"/>
      <family val="2"/>
    </font>
    <font>
      <i/>
      <sz val="10.5"/>
      <color rgb="FF0432FF"/>
      <name val="Calibri"/>
      <family val="2"/>
    </font>
    <font>
      <b/>
      <i/>
      <sz val="10.5"/>
      <color rgb="FF005A6E"/>
      <name val="Calibri"/>
      <family val="2"/>
    </font>
    <font>
      <sz val="10.5"/>
      <color rgb="FF005A6E"/>
      <name val="Calibri"/>
      <family val="2"/>
    </font>
    <font>
      <i/>
      <sz val="10.5"/>
      <color rgb="FFFF0000"/>
      <name val="Calibri"/>
      <family val="2"/>
    </font>
    <font>
      <sz val="14"/>
      <color rgb="FF95D6D3"/>
      <name val="Calibri"/>
      <family val="2"/>
    </font>
    <font>
      <sz val="14"/>
      <color theme="0"/>
      <name val="Calibri"/>
      <family val="2"/>
    </font>
    <font>
      <b/>
      <sz val="12"/>
      <color theme="0"/>
      <name val="Calibri"/>
      <family val="2"/>
    </font>
    <font>
      <sz val="10.5"/>
      <color rgb="FF0432FF"/>
      <name val="Calibri"/>
      <family val="2"/>
    </font>
    <font>
      <i/>
      <sz val="10.5"/>
      <color theme="1" tint="0.14999847407452621"/>
      <name val="Calibri"/>
      <family val="2"/>
    </font>
    <font>
      <b/>
      <sz val="10.5"/>
      <name val="Calibri"/>
      <family val="2"/>
    </font>
    <font>
      <b/>
      <sz val="10.5"/>
      <color rgb="FF0432FF"/>
      <name val="Calibri"/>
      <family val="2"/>
    </font>
    <font>
      <b/>
      <i/>
      <sz val="12"/>
      <color theme="0"/>
      <name val="Calibri"/>
      <family val="2"/>
    </font>
    <font>
      <sz val="11"/>
      <color theme="0"/>
      <name val="Calibri"/>
      <family val="2"/>
    </font>
    <font>
      <sz val="10.5"/>
      <color rgb="FF0432FF"/>
      <name val="Calibri (Body)"/>
    </font>
    <font>
      <sz val="11"/>
      <name val="Calibri"/>
      <family val="2"/>
      <scheme val="minor"/>
    </font>
    <font>
      <sz val="12"/>
      <color theme="0"/>
      <name val="Calibri"/>
      <family val="2"/>
    </font>
    <font>
      <b/>
      <sz val="12"/>
      <name val="Calibri"/>
      <family val="2"/>
    </font>
    <font>
      <b/>
      <sz val="10.5"/>
      <color theme="0"/>
      <name val="Calibri"/>
      <family val="2"/>
    </font>
    <font>
      <i/>
      <sz val="11"/>
      <color rgb="FF000000"/>
      <name val="Calibri"/>
      <family val="2"/>
    </font>
    <font>
      <sz val="9"/>
      <color rgb="FF000000"/>
      <name val="Segoe UI"/>
      <family val="2"/>
      <charset val="1"/>
    </font>
    <font>
      <b/>
      <i/>
      <sz val="9"/>
      <color rgb="FF000000"/>
      <name val="Segoe UI"/>
      <family val="2"/>
      <charset val="1"/>
    </font>
    <font>
      <b/>
      <sz val="22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i/>
      <sz val="11"/>
      <color rgb="FF0432FF"/>
      <name val="Calibri"/>
      <family val="2"/>
      <scheme val="minor"/>
    </font>
    <font>
      <sz val="11"/>
      <color rgb="FF0432FF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  <scheme val="minor"/>
    </font>
    <font>
      <i/>
      <sz val="11"/>
      <name val="Calibri"/>
      <family val="2"/>
      <scheme val="minor"/>
    </font>
    <font>
      <i/>
      <vertAlign val="superscript"/>
      <sz val="11"/>
      <name val="Calibri"/>
      <family val="2"/>
      <scheme val="minor"/>
    </font>
    <font>
      <u/>
      <sz val="11"/>
      <name val="Calibri"/>
      <family val="2"/>
    </font>
    <font>
      <sz val="11"/>
      <name val="Calibri"/>
      <family val="2"/>
    </font>
    <font>
      <vertAlign val="superscript"/>
      <sz val="11"/>
      <name val="Calibri"/>
      <family val="2"/>
      <scheme val="minor"/>
    </font>
    <font>
      <i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  <font>
      <sz val="22"/>
      <color theme="1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b/>
      <u/>
      <sz val="16"/>
      <color theme="0"/>
      <name val="Arial"/>
      <family val="2"/>
    </font>
    <font>
      <sz val="14"/>
      <color rgb="FF000000"/>
      <name val="Arial"/>
      <family val="2"/>
    </font>
    <font>
      <sz val="11"/>
      <color theme="1"/>
      <name val="Arial"/>
      <family val="2"/>
    </font>
    <font>
      <b/>
      <sz val="16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b/>
      <sz val="11"/>
      <color theme="0"/>
      <name val="Arial"/>
      <family val="2"/>
    </font>
    <font>
      <sz val="11"/>
      <color theme="1" tint="0.14999847407452621"/>
      <name val="Arial"/>
      <family val="2"/>
    </font>
    <font>
      <i/>
      <sz val="10"/>
      <color theme="1"/>
      <name val="Arial"/>
      <family val="2"/>
    </font>
    <font>
      <sz val="10"/>
      <color theme="1" tint="0.1499984740745262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1"/>
      <name val="Arial"/>
      <family val="2"/>
    </font>
    <font>
      <i/>
      <sz val="11"/>
      <color theme="1"/>
      <name val="Arial"/>
      <family val="2"/>
    </font>
    <font>
      <i/>
      <sz val="11"/>
      <color rgb="FF00B0F0"/>
      <name val="Arial"/>
      <family val="2"/>
    </font>
    <font>
      <i/>
      <sz val="11"/>
      <color rgb="FFFF0000"/>
      <name val="Arial"/>
      <family val="2"/>
    </font>
    <font>
      <i/>
      <vertAlign val="superscript"/>
      <sz val="11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vertAlign val="superscript"/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i/>
      <vertAlign val="superscript"/>
      <sz val="10"/>
      <color theme="1"/>
      <name val="Arial"/>
      <family val="2"/>
    </font>
    <font>
      <i/>
      <sz val="10"/>
      <color theme="1" tint="0.14999847407452621"/>
      <name val="Arial"/>
      <family val="2"/>
    </font>
    <font>
      <i/>
      <sz val="11"/>
      <color theme="1" tint="0.14999847407452621"/>
      <name val="Arial"/>
      <family val="2"/>
    </font>
    <font>
      <b/>
      <u/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 tint="0.14999847407452621"/>
      <name val="Arial"/>
      <family val="2"/>
    </font>
    <font>
      <i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4E5E69"/>
        <bgColor indexed="64"/>
      </patternFill>
    </fill>
    <fill>
      <patternFill patternType="solid">
        <fgColor theme="8" tint="0.79998168889431442"/>
        <bgColor rgb="FFC5E0B3"/>
      </patternFill>
    </fill>
    <fill>
      <patternFill patternType="solid">
        <fgColor theme="7" tint="-0.249977111117893"/>
        <bgColor rgb="FFFFFF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rgb="FFC5E0B3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4E5E69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9C300"/>
        <bgColor indexed="64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/>
      <top style="thick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medium">
        <color auto="1"/>
      </left>
      <right style="thin">
        <color auto="1"/>
      </right>
      <top/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0" fontId="8" fillId="0" borderId="0"/>
    <xf numFmtId="0" fontId="10" fillId="0" borderId="0"/>
    <xf numFmtId="170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73">
    <xf numFmtId="0" fontId="0" fillId="0" borderId="0" xfId="0"/>
    <xf numFmtId="0" fontId="11" fillId="0" borderId="0" xfId="3" applyFont="1"/>
    <xf numFmtId="0" fontId="10" fillId="0" borderId="0" xfId="3"/>
    <xf numFmtId="0" fontId="11" fillId="2" borderId="0" xfId="3" applyFont="1" applyFill="1"/>
    <xf numFmtId="0" fontId="12" fillId="2" borderId="0" xfId="3" applyFont="1" applyFill="1"/>
    <xf numFmtId="0" fontId="13" fillId="2" borderId="0" xfId="3" applyFont="1" applyFill="1" applyAlignment="1">
      <alignment horizontal="left"/>
    </xf>
    <xf numFmtId="0" fontId="14" fillId="0" borderId="0" xfId="3" applyFont="1"/>
    <xf numFmtId="0" fontId="12" fillId="2" borderId="0" xfId="3" applyFont="1" applyFill="1" applyAlignment="1">
      <alignment horizontal="right" vertical="center"/>
    </xf>
    <xf numFmtId="4" fontId="15" fillId="3" borderId="7" xfId="3" applyNumberFormat="1" applyFont="1" applyFill="1" applyBorder="1" applyAlignment="1">
      <alignment horizontal="centerContinuous" vertical="center"/>
    </xf>
    <xf numFmtId="4" fontId="11" fillId="3" borderId="8" xfId="3" applyNumberFormat="1" applyFont="1" applyFill="1" applyBorder="1" applyAlignment="1" applyProtection="1">
      <alignment horizontal="centerContinuous"/>
      <protection locked="0"/>
    </xf>
    <xf numFmtId="4" fontId="11" fillId="3" borderId="9" xfId="3" applyNumberFormat="1" applyFont="1" applyFill="1" applyBorder="1" applyAlignment="1" applyProtection="1">
      <alignment horizontal="centerContinuous"/>
      <protection locked="0"/>
    </xf>
    <xf numFmtId="0" fontId="16" fillId="2" borderId="0" xfId="3" applyFont="1" applyFill="1"/>
    <xf numFmtId="0" fontId="17" fillId="4" borderId="0" xfId="3" applyFont="1" applyFill="1" applyAlignment="1">
      <alignment vertical="center"/>
    </xf>
    <xf numFmtId="0" fontId="18" fillId="4" borderId="0" xfId="3" applyFont="1" applyFill="1"/>
    <xf numFmtId="0" fontId="11" fillId="2" borderId="0" xfId="3" applyFont="1" applyFill="1" applyAlignment="1">
      <alignment horizontal="center"/>
    </xf>
    <xf numFmtId="0" fontId="19" fillId="0" borderId="0" xfId="3" applyFont="1" applyAlignment="1">
      <alignment vertical="center"/>
    </xf>
    <xf numFmtId="0" fontId="19" fillId="0" borderId="0" xfId="3" applyFont="1" applyAlignment="1">
      <alignment horizontal="right" vertical="center"/>
    </xf>
    <xf numFmtId="3" fontId="15" fillId="5" borderId="10" xfId="3" applyNumberFormat="1" applyFont="1" applyFill="1" applyBorder="1" applyAlignment="1">
      <alignment horizontal="center" vertical="center"/>
    </xf>
    <xf numFmtId="10" fontId="20" fillId="5" borderId="10" xfId="3" applyNumberFormat="1" applyFont="1" applyFill="1" applyBorder="1" applyAlignment="1">
      <alignment horizontal="center" vertical="center"/>
    </xf>
    <xf numFmtId="3" fontId="20" fillId="5" borderId="10" xfId="3" applyNumberFormat="1" applyFont="1" applyFill="1" applyBorder="1" applyAlignment="1">
      <alignment horizontal="center" vertical="center"/>
    </xf>
    <xf numFmtId="2" fontId="21" fillId="3" borderId="10" xfId="3" applyNumberFormat="1" applyFont="1" applyFill="1" applyBorder="1" applyAlignment="1">
      <alignment horizontal="center"/>
    </xf>
    <xf numFmtId="0" fontId="19" fillId="2" borderId="0" xfId="3" applyFont="1" applyFill="1" applyAlignment="1">
      <alignment vertical="center"/>
    </xf>
    <xf numFmtId="0" fontId="19" fillId="2" borderId="0" xfId="3" applyFont="1" applyFill="1" applyAlignment="1">
      <alignment horizontal="right" vertical="center"/>
    </xf>
    <xf numFmtId="2" fontId="11" fillId="0" borderId="10" xfId="3" applyNumberFormat="1" applyFont="1" applyBorder="1" applyAlignment="1">
      <alignment horizontal="center" vertical="center"/>
    </xf>
    <xf numFmtId="2" fontId="11" fillId="2" borderId="0" xfId="3" applyNumberFormat="1" applyFont="1" applyFill="1" applyAlignment="1">
      <alignment horizontal="center"/>
    </xf>
    <xf numFmtId="3" fontId="11" fillId="0" borderId="10" xfId="3" applyNumberFormat="1" applyFont="1" applyBorder="1" applyAlignment="1">
      <alignment horizontal="center" vertical="center"/>
    </xf>
    <xf numFmtId="0" fontId="23" fillId="2" borderId="0" xfId="3" applyFont="1" applyFill="1"/>
    <xf numFmtId="0" fontId="19" fillId="2" borderId="0" xfId="3" applyFont="1" applyFill="1" applyAlignment="1">
      <alignment horizontal="right"/>
    </xf>
    <xf numFmtId="165" fontId="11" fillId="6" borderId="10" xfId="3" applyNumberFormat="1" applyFont="1" applyFill="1" applyBorder="1" applyAlignment="1">
      <alignment horizontal="center" vertical="center"/>
    </xf>
    <xf numFmtId="0" fontId="24" fillId="2" borderId="0" xfId="3" applyFont="1" applyFill="1" applyAlignment="1">
      <alignment vertical="top"/>
    </xf>
    <xf numFmtId="0" fontId="25" fillId="2" borderId="0" xfId="3" applyFont="1" applyFill="1" applyAlignment="1">
      <alignment vertical="center"/>
    </xf>
    <xf numFmtId="0" fontId="17" fillId="4" borderId="11" xfId="3" applyFont="1" applyFill="1" applyBorder="1" applyAlignment="1">
      <alignment vertical="center"/>
    </xf>
    <xf numFmtId="0" fontId="26" fillId="4" borderId="12" xfId="3" applyFont="1" applyFill="1" applyBorder="1" applyAlignment="1">
      <alignment vertical="center"/>
    </xf>
    <xf numFmtId="0" fontId="26" fillId="4" borderId="13" xfId="3" applyFont="1" applyFill="1" applyBorder="1" applyAlignment="1">
      <alignment vertical="center"/>
    </xf>
    <xf numFmtId="0" fontId="18" fillId="7" borderId="10" xfId="3" applyFont="1" applyFill="1" applyBorder="1"/>
    <xf numFmtId="0" fontId="27" fillId="7" borderId="10" xfId="3" applyFont="1" applyFill="1" applyBorder="1" applyAlignment="1">
      <alignment horizontal="center" vertical="center"/>
    </xf>
    <xf numFmtId="0" fontId="19" fillId="0" borderId="10" xfId="3" applyFont="1" applyBorder="1" applyAlignment="1">
      <alignment horizontal="left" vertical="center"/>
    </xf>
    <xf numFmtId="164" fontId="28" fillId="5" borderId="10" xfId="1" applyNumberFormat="1" applyFont="1" applyFill="1" applyBorder="1" applyAlignment="1" applyProtection="1">
      <alignment horizontal="center" vertical="center"/>
      <protection locked="0"/>
    </xf>
    <xf numFmtId="165" fontId="20" fillId="6" borderId="10" xfId="3" applyNumberFormat="1" applyFont="1" applyFill="1" applyBorder="1" applyAlignment="1">
      <alignment horizontal="center" vertical="center"/>
    </xf>
    <xf numFmtId="0" fontId="24" fillId="2" borderId="0" xfId="3" applyFont="1" applyFill="1"/>
    <xf numFmtId="0" fontId="29" fillId="2" borderId="0" xfId="3" applyFont="1" applyFill="1"/>
    <xf numFmtId="164" fontId="20" fillId="6" borderId="10" xfId="1" applyNumberFormat="1" applyFont="1" applyFill="1" applyBorder="1" applyAlignment="1">
      <alignment horizontal="center" vertical="center"/>
    </xf>
    <xf numFmtId="9" fontId="30" fillId="6" borderId="10" xfId="1" applyFont="1" applyFill="1" applyBorder="1" applyAlignment="1">
      <alignment horizontal="center" vertical="center"/>
    </xf>
    <xf numFmtId="9" fontId="28" fillId="6" borderId="10" xfId="1" applyFont="1" applyFill="1" applyBorder="1" applyAlignment="1">
      <alignment horizontal="center" vertical="center"/>
    </xf>
    <xf numFmtId="9" fontId="31" fillId="6" borderId="10" xfId="1" applyFont="1" applyFill="1" applyBorder="1" applyAlignment="1">
      <alignment horizontal="center" vertical="center"/>
    </xf>
    <xf numFmtId="0" fontId="33" fillId="4" borderId="0" xfId="3" applyFont="1" applyFill="1"/>
    <xf numFmtId="0" fontId="29" fillId="2" borderId="0" xfId="3" applyFont="1" applyFill="1" applyAlignment="1">
      <alignment horizontal="left" vertical="center"/>
    </xf>
    <xf numFmtId="0" fontId="11" fillId="2" borderId="0" xfId="3" applyFont="1" applyFill="1" applyAlignment="1">
      <alignment vertical="center"/>
    </xf>
    <xf numFmtId="0" fontId="11" fillId="0" borderId="0" xfId="3" applyFont="1" applyAlignment="1">
      <alignment horizontal="center"/>
    </xf>
    <xf numFmtId="0" fontId="11" fillId="2" borderId="0" xfId="3" applyFont="1" applyFill="1" applyAlignment="1">
      <alignment horizontal="center" vertical="center"/>
    </xf>
    <xf numFmtId="0" fontId="11" fillId="2" borderId="0" xfId="3" applyFont="1" applyFill="1" applyAlignment="1">
      <alignment horizontal="right" vertical="center"/>
    </xf>
    <xf numFmtId="0" fontId="34" fillId="8" borderId="10" xfId="3" applyFont="1" applyFill="1" applyBorder="1" applyAlignment="1" applyProtection="1">
      <alignment horizontal="center" vertical="center"/>
      <protection locked="0"/>
    </xf>
    <xf numFmtId="0" fontId="35" fillId="9" borderId="0" xfId="0" applyFont="1" applyFill="1" applyAlignment="1">
      <alignment horizontal="center" vertical="center"/>
    </xf>
    <xf numFmtId="0" fontId="11" fillId="2" borderId="0" xfId="3" applyFont="1" applyFill="1" applyAlignment="1">
      <alignment horizontal="right"/>
    </xf>
    <xf numFmtId="0" fontId="29" fillId="0" borderId="0" xfId="3" applyFont="1"/>
    <xf numFmtId="0" fontId="27" fillId="10" borderId="10" xfId="3" applyFont="1" applyFill="1" applyBorder="1" applyAlignment="1">
      <alignment vertical="center"/>
    </xf>
    <xf numFmtId="0" fontId="27" fillId="4" borderId="10" xfId="3" applyFont="1" applyFill="1" applyBorder="1" applyAlignment="1">
      <alignment vertical="center"/>
    </xf>
    <xf numFmtId="0" fontId="36" fillId="4" borderId="7" xfId="3" applyFont="1" applyFill="1" applyBorder="1"/>
    <xf numFmtId="0" fontId="36" fillId="4" borderId="9" xfId="3" applyFont="1" applyFill="1" applyBorder="1"/>
    <xf numFmtId="0" fontId="36" fillId="4" borderId="10" xfId="3" applyFont="1" applyFill="1" applyBorder="1"/>
    <xf numFmtId="0" fontId="37" fillId="11" borderId="10" xfId="3" applyFont="1" applyFill="1" applyBorder="1" applyAlignment="1">
      <alignment horizontal="center" vertical="center" wrapText="1"/>
    </xf>
    <xf numFmtId="0" fontId="36" fillId="7" borderId="10" xfId="3" applyFont="1" applyFill="1" applyBorder="1"/>
    <xf numFmtId="0" fontId="19" fillId="12" borderId="10" xfId="3" applyFont="1" applyFill="1" applyBorder="1" applyAlignment="1">
      <alignment horizontal="left" vertical="center"/>
    </xf>
    <xf numFmtId="164" fontId="28" fillId="0" borderId="10" xfId="1" applyNumberFormat="1" applyFont="1" applyFill="1" applyBorder="1" applyAlignment="1" applyProtection="1">
      <alignment horizontal="center" vertical="center"/>
      <protection locked="0"/>
    </xf>
    <xf numFmtId="164" fontId="28" fillId="12" borderId="10" xfId="1" applyNumberFormat="1" applyFont="1" applyFill="1" applyBorder="1" applyAlignment="1">
      <alignment horizontal="center" vertical="center"/>
    </xf>
    <xf numFmtId="164" fontId="11" fillId="0" borderId="10" xfId="1" applyNumberFormat="1" applyFont="1" applyFill="1" applyBorder="1" applyAlignment="1" applyProtection="1">
      <alignment horizontal="center" vertical="center"/>
      <protection locked="0"/>
    </xf>
    <xf numFmtId="164" fontId="20" fillId="0" borderId="10" xfId="1" applyNumberFormat="1" applyFont="1" applyFill="1" applyBorder="1" applyAlignment="1">
      <alignment horizontal="center" vertical="center"/>
    </xf>
    <xf numFmtId="0" fontId="38" fillId="10" borderId="10" xfId="3" applyFont="1" applyFill="1" applyBorder="1" applyAlignment="1">
      <alignment horizontal="center" vertical="center"/>
    </xf>
    <xf numFmtId="164" fontId="12" fillId="12" borderId="10" xfId="1" applyNumberFormat="1" applyFont="1" applyFill="1" applyBorder="1" applyAlignment="1">
      <alignment horizontal="center" vertical="center"/>
    </xf>
    <xf numFmtId="164" fontId="30" fillId="12" borderId="10" xfId="1" applyNumberFormat="1" applyFont="1" applyFill="1" applyBorder="1" applyAlignment="1">
      <alignment horizontal="center" vertical="center"/>
    </xf>
    <xf numFmtId="0" fontId="19" fillId="0" borderId="0" xfId="3" applyFont="1" applyAlignment="1">
      <alignment horizontal="left" vertical="center"/>
    </xf>
    <xf numFmtId="9" fontId="31" fillId="0" borderId="0" xfId="1" applyFont="1" applyFill="1" applyBorder="1" applyAlignment="1">
      <alignment horizontal="center" vertical="center"/>
    </xf>
    <xf numFmtId="165" fontId="20" fillId="0" borderId="0" xfId="3" applyNumberFormat="1" applyFont="1" applyAlignment="1">
      <alignment horizontal="center" vertical="center"/>
    </xf>
    <xf numFmtId="0" fontId="12" fillId="0" borderId="0" xfId="3" applyFont="1"/>
    <xf numFmtId="0" fontId="13" fillId="0" borderId="0" xfId="3" applyFont="1" applyAlignment="1">
      <alignment horizontal="left"/>
    </xf>
    <xf numFmtId="0" fontId="42" fillId="4" borderId="0" xfId="0" applyFont="1" applyFill="1" applyAlignment="1">
      <alignment vertical="center"/>
    </xf>
    <xf numFmtId="0" fontId="42" fillId="0" borderId="0" xfId="0" applyFont="1" applyAlignment="1">
      <alignment vertical="center"/>
    </xf>
    <xf numFmtId="0" fontId="5" fillId="13" borderId="0" xfId="0" applyFont="1" applyFill="1" applyAlignment="1">
      <alignment horizontal="right" vertical="center"/>
    </xf>
    <xf numFmtId="0" fontId="0" fillId="0" borderId="0" xfId="0" applyAlignment="1">
      <alignment vertical="center"/>
    </xf>
    <xf numFmtId="0" fontId="2" fillId="14" borderId="0" xfId="0" applyFont="1" applyFill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3" fontId="0" fillId="15" borderId="0" xfId="0" applyNumberFormat="1" applyFill="1" applyAlignment="1">
      <alignment horizontal="center" vertical="center"/>
    </xf>
    <xf numFmtId="0" fontId="2" fillId="0" borderId="0" xfId="0" applyFont="1" applyAlignment="1">
      <alignment horizontal="right" vertical="center"/>
    </xf>
    <xf numFmtId="3" fontId="0" fillId="0" borderId="0" xfId="0" applyNumberForma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43" fillId="0" borderId="0" xfId="0" applyFont="1" applyAlignment="1">
      <alignment horizontal="center" vertical="center"/>
    </xf>
    <xf numFmtId="9" fontId="6" fillId="3" borderId="0" xfId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0" fillId="15" borderId="0" xfId="1" applyNumberFormat="1" applyFont="1" applyFill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9" fontId="44" fillId="3" borderId="0" xfId="1" applyFont="1" applyFill="1" applyAlignment="1">
      <alignment horizontal="center" vertical="center"/>
    </xf>
    <xf numFmtId="164" fontId="44" fillId="3" borderId="0" xfId="1" applyNumberFormat="1" applyFont="1" applyFill="1" applyAlignment="1">
      <alignment horizontal="center" vertical="center"/>
    </xf>
    <xf numFmtId="0" fontId="45" fillId="0" borderId="0" xfId="0" applyFont="1" applyAlignment="1">
      <alignment vertical="center"/>
    </xf>
    <xf numFmtId="0" fontId="45" fillId="0" borderId="0" xfId="0" applyFont="1" applyAlignment="1">
      <alignment horizontal="right" vertical="center"/>
    </xf>
    <xf numFmtId="0" fontId="46" fillId="0" borderId="0" xfId="0" applyFont="1" applyAlignment="1">
      <alignment horizontal="center" vertical="center"/>
    </xf>
    <xf numFmtId="164" fontId="47" fillId="3" borderId="0" xfId="1" applyNumberFormat="1" applyFont="1" applyFill="1" applyAlignment="1">
      <alignment horizontal="center" vertical="center"/>
    </xf>
    <xf numFmtId="0" fontId="45" fillId="0" borderId="0" xfId="0" applyFont="1" applyAlignment="1">
      <alignment horizontal="center" vertical="center"/>
    </xf>
    <xf numFmtId="164" fontId="48" fillId="3" borderId="0" xfId="1" applyNumberFormat="1" applyFont="1" applyFill="1" applyAlignment="1">
      <alignment horizontal="center" vertical="center"/>
    </xf>
    <xf numFmtId="9" fontId="48" fillId="3" borderId="0" xfId="1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9" fillId="0" borderId="0" xfId="0" applyFont="1" applyAlignment="1">
      <alignment horizontal="right" vertical="center"/>
    </xf>
    <xf numFmtId="0" fontId="9" fillId="16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3" fontId="0" fillId="16" borderId="0" xfId="0" applyNumberFormat="1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0" fontId="50" fillId="16" borderId="0" xfId="0" applyFont="1" applyFill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0" fillId="0" borderId="4" xfId="0" applyBorder="1" applyAlignment="1">
      <alignment horizontal="right" vertical="center"/>
    </xf>
    <xf numFmtId="166" fontId="0" fillId="16" borderId="4" xfId="0" applyNumberFormat="1" applyFill="1" applyBorder="1" applyAlignment="1">
      <alignment horizontal="center" vertical="center"/>
    </xf>
    <xf numFmtId="167" fontId="0" fillId="16" borderId="4" xfId="0" applyNumberFormat="1" applyFill="1" applyBorder="1" applyAlignment="1">
      <alignment horizontal="center" vertical="center"/>
    </xf>
    <xf numFmtId="167" fontId="0" fillId="0" borderId="4" xfId="0" applyNumberFormat="1" applyBorder="1" applyAlignment="1">
      <alignment horizontal="center" vertical="center"/>
    </xf>
    <xf numFmtId="0" fontId="0" fillId="0" borderId="6" xfId="0" applyBorder="1" applyAlignment="1">
      <alignment horizontal="right" vertical="center"/>
    </xf>
    <xf numFmtId="3" fontId="0" fillId="16" borderId="6" xfId="0" applyNumberFormat="1" applyFill="1" applyBorder="1" applyAlignment="1">
      <alignment horizontal="center" vertical="center"/>
    </xf>
    <xf numFmtId="3" fontId="0" fillId="0" borderId="6" xfId="0" applyNumberFormat="1" applyBorder="1" applyAlignment="1">
      <alignment horizontal="center" vertical="center"/>
    </xf>
    <xf numFmtId="166" fontId="0" fillId="16" borderId="0" xfId="0" applyNumberFormat="1" applyFill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3" fontId="0" fillId="16" borderId="4" xfId="0" applyNumberFormat="1" applyFill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9" fontId="45" fillId="16" borderId="0" xfId="1" applyFont="1" applyFill="1" applyAlignment="1">
      <alignment horizontal="center" vertical="center"/>
    </xf>
    <xf numFmtId="9" fontId="45" fillId="0" borderId="0" xfId="1" applyFont="1" applyAlignment="1">
      <alignment horizontal="center" vertical="center"/>
    </xf>
    <xf numFmtId="0" fontId="0" fillId="17" borderId="0" xfId="0" applyFill="1" applyAlignment="1">
      <alignment horizontal="right" vertical="center"/>
    </xf>
    <xf numFmtId="0" fontId="2" fillId="17" borderId="0" xfId="0" applyFont="1" applyFill="1" applyAlignment="1">
      <alignment horizontal="center" vertical="center"/>
    </xf>
    <xf numFmtId="3" fontId="0" fillId="17" borderId="0" xfId="0" applyNumberFormat="1" applyFill="1" applyAlignment="1">
      <alignment horizontal="center" vertical="center"/>
    </xf>
    <xf numFmtId="0" fontId="0" fillId="0" borderId="5" xfId="0" applyBorder="1" applyAlignment="1">
      <alignment horizontal="right" vertical="center"/>
    </xf>
    <xf numFmtId="3" fontId="0" fillId="16" borderId="5" xfId="0" applyNumberFormat="1" applyFill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16" fontId="9" fillId="16" borderId="0" xfId="0" applyNumberFormat="1" applyFont="1" applyFill="1" applyAlignment="1">
      <alignment horizontal="center" vertical="center"/>
    </xf>
    <xf numFmtId="17" fontId="9" fillId="16" borderId="0" xfId="0" applyNumberFormat="1" applyFont="1" applyFill="1" applyAlignment="1">
      <alignment horizontal="center" vertical="center"/>
    </xf>
    <xf numFmtId="164" fontId="44" fillId="16" borderId="0" xfId="1" applyNumberFormat="1" applyFont="1" applyFill="1" applyAlignment="1">
      <alignment horizontal="center" vertical="center"/>
    </xf>
    <xf numFmtId="164" fontId="0" fillId="16" borderId="0" xfId="0" applyNumberForma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44" fillId="16" borderId="4" xfId="1" applyNumberFormat="1" applyFont="1" applyFill="1" applyBorder="1" applyAlignment="1">
      <alignment horizontal="center" vertical="center"/>
    </xf>
    <xf numFmtId="164" fontId="0" fillId="16" borderId="4" xfId="0" applyNumberFormat="1" applyFill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44" fillId="16" borderId="0" xfId="1" applyNumberFormat="1" applyFont="1" applyFill="1" applyBorder="1" applyAlignment="1">
      <alignment horizontal="center" vertical="center"/>
    </xf>
    <xf numFmtId="164" fontId="44" fillId="16" borderId="6" xfId="1" applyNumberFormat="1" applyFont="1" applyFill="1" applyBorder="1" applyAlignment="1">
      <alignment horizontal="center" vertical="center"/>
    </xf>
    <xf numFmtId="164" fontId="0" fillId="16" borderId="6" xfId="0" applyNumberFormat="1" applyFill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35" fillId="0" borderId="0" xfId="0" applyFont="1" applyAlignment="1">
      <alignment vertical="center"/>
    </xf>
    <xf numFmtId="0" fontId="35" fillId="0" borderId="4" xfId="0" applyFont="1" applyBorder="1" applyAlignment="1">
      <alignment horizontal="right" vertical="center"/>
    </xf>
    <xf numFmtId="0" fontId="51" fillId="0" borderId="0" xfId="0" applyFont="1" applyAlignment="1">
      <alignment horizontal="center" vertical="center"/>
    </xf>
    <xf numFmtId="164" fontId="35" fillId="16" borderId="4" xfId="0" applyNumberFormat="1" applyFont="1" applyFill="1" applyBorder="1" applyAlignment="1">
      <alignment horizontal="center" vertical="center"/>
    </xf>
    <xf numFmtId="164" fontId="35" fillId="0" borderId="4" xfId="0" applyNumberFormat="1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164" fontId="35" fillId="16" borderId="0" xfId="0" applyNumberFormat="1" applyFont="1" applyFill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0" fontId="35" fillId="0" borderId="6" xfId="0" applyFont="1" applyBorder="1" applyAlignment="1">
      <alignment horizontal="right" vertical="center"/>
    </xf>
    <xf numFmtId="164" fontId="35" fillId="16" borderId="6" xfId="0" applyNumberFormat="1" applyFont="1" applyFill="1" applyBorder="1" applyAlignment="1">
      <alignment horizontal="center" vertical="center"/>
    </xf>
    <xf numFmtId="164" fontId="35" fillId="0" borderId="6" xfId="0" applyNumberFormat="1" applyFont="1" applyBorder="1" applyAlignment="1">
      <alignment horizontal="center" vertical="center"/>
    </xf>
    <xf numFmtId="164" fontId="0" fillId="16" borderId="0" xfId="1" applyNumberFormat="1" applyFont="1" applyFill="1" applyAlignment="1">
      <alignment horizontal="right" vertical="center"/>
    </xf>
    <xf numFmtId="168" fontId="2" fillId="0" borderId="0" xfId="0" applyNumberFormat="1" applyFont="1" applyAlignment="1">
      <alignment horizontal="center" vertical="center"/>
    </xf>
    <xf numFmtId="3" fontId="2" fillId="17" borderId="0" xfId="0" applyNumberFormat="1" applyFont="1" applyFill="1" applyAlignment="1">
      <alignment horizontal="center" vertical="center"/>
    </xf>
    <xf numFmtId="0" fontId="2" fillId="14" borderId="3" xfId="0" applyFont="1" applyFill="1" applyBorder="1" applyAlignment="1">
      <alignment horizontal="right" vertical="center"/>
    </xf>
    <xf numFmtId="0" fontId="2" fillId="0" borderId="3" xfId="0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54" fillId="0" borderId="0" xfId="0" applyFont="1" applyAlignment="1">
      <alignment horizontal="right" vertical="center"/>
    </xf>
    <xf numFmtId="0" fontId="54" fillId="0" borderId="0" xfId="0" applyFont="1" applyAlignment="1">
      <alignment horizontal="center" vertical="center"/>
    </xf>
    <xf numFmtId="9" fontId="54" fillId="13" borderId="0" xfId="1" applyFont="1" applyFill="1" applyAlignment="1">
      <alignment horizontal="center" vertical="center"/>
    </xf>
    <xf numFmtId="0" fontId="55" fillId="0" borderId="0" xfId="0" applyFont="1" applyAlignment="1">
      <alignment horizontal="right" vertical="center"/>
    </xf>
    <xf numFmtId="164" fontId="55" fillId="3" borderId="0" xfId="1" applyNumberFormat="1" applyFont="1" applyFill="1" applyAlignment="1">
      <alignment horizontal="center" vertical="center"/>
    </xf>
    <xf numFmtId="164" fontId="54" fillId="0" borderId="0" xfId="0" applyNumberFormat="1" applyFont="1" applyAlignment="1">
      <alignment horizontal="center" vertical="center"/>
    </xf>
    <xf numFmtId="164" fontId="55" fillId="0" borderId="0" xfId="1" applyNumberFormat="1" applyFont="1" applyFill="1" applyAlignment="1">
      <alignment horizontal="center" vertical="center"/>
    </xf>
    <xf numFmtId="164" fontId="55" fillId="0" borderId="0" xfId="1" applyNumberFormat="1" applyFont="1" applyAlignment="1">
      <alignment horizontal="center" vertical="center"/>
    </xf>
    <xf numFmtId="164" fontId="54" fillId="0" borderId="0" xfId="1" applyNumberFormat="1" applyFont="1" applyAlignment="1">
      <alignment horizontal="center" vertical="center"/>
    </xf>
    <xf numFmtId="0" fontId="56" fillId="19" borderId="0" xfId="0" applyFont="1" applyFill="1" applyAlignment="1">
      <alignment horizontal="center" vertical="center"/>
    </xf>
    <xf numFmtId="165" fontId="54" fillId="0" borderId="0" xfId="0" applyNumberFormat="1" applyFont="1" applyAlignment="1">
      <alignment horizontal="center" vertical="center"/>
    </xf>
    <xf numFmtId="164" fontId="57" fillId="0" borderId="0" xfId="1" applyNumberFormat="1" applyFont="1" applyAlignment="1">
      <alignment horizontal="center" vertical="center"/>
    </xf>
    <xf numFmtId="3" fontId="54" fillId="0" borderId="0" xfId="0" applyNumberFormat="1" applyFont="1" applyAlignment="1">
      <alignment horizontal="center" vertical="center"/>
    </xf>
    <xf numFmtId="0" fontId="54" fillId="0" borderId="0" xfId="0" applyFont="1" applyAlignment="1">
      <alignment horizontal="left" vertical="center"/>
    </xf>
    <xf numFmtId="0" fontId="9" fillId="0" borderId="3" xfId="0" applyFont="1" applyBorder="1" applyAlignment="1">
      <alignment horizontal="center" vertical="center"/>
    </xf>
    <xf numFmtId="3" fontId="2" fillId="20" borderId="0" xfId="0" applyNumberFormat="1" applyFont="1" applyFill="1" applyAlignment="1">
      <alignment horizontal="center" vertical="center"/>
    </xf>
    <xf numFmtId="0" fontId="9" fillId="14" borderId="3" xfId="0" applyFont="1" applyFill="1" applyBorder="1" applyAlignment="1">
      <alignment horizontal="right" vertical="center"/>
    </xf>
    <xf numFmtId="165" fontId="9" fillId="21" borderId="3" xfId="0" applyNumberFormat="1" applyFont="1" applyFill="1" applyBorder="1" applyAlignment="1">
      <alignment horizontal="center" vertical="center"/>
    </xf>
    <xf numFmtId="3" fontId="9" fillId="21" borderId="3" xfId="0" applyNumberFormat="1" applyFont="1" applyFill="1" applyBorder="1" applyAlignment="1">
      <alignment horizontal="center" vertical="center"/>
    </xf>
    <xf numFmtId="1" fontId="58" fillId="0" borderId="3" xfId="0" applyNumberFormat="1" applyFont="1" applyBorder="1" applyAlignment="1">
      <alignment horizontal="center" vertical="center"/>
    </xf>
    <xf numFmtId="1" fontId="9" fillId="21" borderId="3" xfId="0" applyNumberFormat="1" applyFont="1" applyFill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59" fillId="0" borderId="18" xfId="0" applyFont="1" applyBorder="1" applyAlignment="1">
      <alignment horizontal="right" vertical="center"/>
    </xf>
    <xf numFmtId="165" fontId="59" fillId="0" borderId="0" xfId="0" applyNumberFormat="1" applyFont="1" applyAlignment="1">
      <alignment horizontal="center" vertical="center"/>
    </xf>
    <xf numFmtId="3" fontId="59" fillId="0" borderId="18" xfId="1" applyNumberFormat="1" applyFont="1" applyFill="1" applyBorder="1" applyAlignment="1">
      <alignment horizontal="center" vertical="center"/>
    </xf>
    <xf numFmtId="0" fontId="59" fillId="0" borderId="0" xfId="0" applyFont="1" applyAlignment="1">
      <alignment horizontal="right" vertical="center"/>
    </xf>
    <xf numFmtId="3" fontId="59" fillId="0" borderId="0" xfId="1" applyNumberFormat="1" applyFont="1" applyFill="1" applyBorder="1" applyAlignment="1">
      <alignment horizontal="center" vertical="center"/>
    </xf>
    <xf numFmtId="0" fontId="59" fillId="0" borderId="3" xfId="0" applyFont="1" applyBorder="1" applyAlignment="1">
      <alignment horizontal="right" vertical="center"/>
    </xf>
    <xf numFmtId="3" fontId="59" fillId="0" borderId="3" xfId="1" applyNumberFormat="1" applyFont="1" applyFill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1" fontId="61" fillId="22" borderId="19" xfId="0" applyNumberFormat="1" applyFont="1" applyFill="1" applyBorder="1" applyAlignment="1">
      <alignment horizontal="center" vertical="center"/>
    </xf>
    <xf numFmtId="165" fontId="61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9" fontId="2" fillId="0" borderId="0" xfId="1" applyFont="1" applyFill="1" applyBorder="1" applyAlignment="1">
      <alignment horizontal="center" vertical="center"/>
    </xf>
    <xf numFmtId="9" fontId="60" fillId="0" borderId="0" xfId="1" applyFont="1" applyAlignment="1">
      <alignment horizontal="center" vertical="center"/>
    </xf>
    <xf numFmtId="9" fontId="9" fillId="0" borderId="0" xfId="1" applyFont="1" applyAlignment="1">
      <alignment horizontal="center" vertical="center"/>
    </xf>
    <xf numFmtId="3" fontId="61" fillId="22" borderId="19" xfId="0" applyNumberFormat="1" applyFont="1" applyFill="1" applyBorder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9" fontId="2" fillId="0" borderId="0" xfId="1" applyFont="1" applyAlignment="1">
      <alignment horizontal="center" vertical="center"/>
    </xf>
    <xf numFmtId="1" fontId="54" fillId="0" borderId="0" xfId="0" applyNumberFormat="1" applyFont="1" applyAlignment="1">
      <alignment horizontal="center" vertical="center"/>
    </xf>
    <xf numFmtId="3" fontId="2" fillId="21" borderId="3" xfId="0" applyNumberFormat="1" applyFont="1" applyFill="1" applyBorder="1" applyAlignment="1">
      <alignment horizontal="center" vertical="center"/>
    </xf>
    <xf numFmtId="0" fontId="50" fillId="0" borderId="0" xfId="0" applyFont="1"/>
    <xf numFmtId="0" fontId="50" fillId="0" borderId="0" xfId="0" applyFont="1" applyAlignment="1">
      <alignment horizontal="center"/>
    </xf>
    <xf numFmtId="0" fontId="51" fillId="0" borderId="0" xfId="0" applyFont="1"/>
    <xf numFmtId="3" fontId="51" fillId="0" borderId="0" xfId="0" applyNumberFormat="1" applyFont="1" applyAlignment="1">
      <alignment horizontal="center"/>
    </xf>
    <xf numFmtId="0" fontId="7" fillId="0" borderId="0" xfId="0" applyFont="1" applyAlignment="1">
      <alignment horizontal="right"/>
    </xf>
    <xf numFmtId="0" fontId="65" fillId="0" borderId="0" xfId="0" applyFont="1" applyAlignment="1">
      <alignment horizontal="center"/>
    </xf>
    <xf numFmtId="3" fontId="48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5" fillId="0" borderId="0" xfId="0" applyFont="1"/>
    <xf numFmtId="3" fontId="35" fillId="0" borderId="0" xfId="0" applyNumberFormat="1" applyFont="1" applyAlignment="1">
      <alignment horizontal="center"/>
    </xf>
    <xf numFmtId="165" fontId="35" fillId="0" borderId="0" xfId="0" applyNumberFormat="1" applyFont="1" applyAlignment="1">
      <alignment horizontal="center"/>
    </xf>
    <xf numFmtId="0" fontId="3" fillId="0" borderId="0" xfId="0" applyFont="1" applyAlignment="1">
      <alignment vertical="center"/>
    </xf>
    <xf numFmtId="0" fontId="56" fillId="0" borderId="0" xfId="0" applyFont="1" applyAlignment="1">
      <alignment vertical="center" wrapText="1"/>
    </xf>
    <xf numFmtId="0" fontId="70" fillId="0" borderId="0" xfId="0" quotePrefix="1" applyFont="1" applyAlignment="1">
      <alignment vertical="center"/>
    </xf>
    <xf numFmtId="0" fontId="71" fillId="0" borderId="0" xfId="0" applyFont="1" applyAlignment="1">
      <alignment horizontal="center" vertical="center"/>
    </xf>
    <xf numFmtId="0" fontId="71" fillId="0" borderId="20" xfId="0" applyFont="1" applyBorder="1" applyAlignment="1">
      <alignment horizontal="center" vertical="center"/>
    </xf>
    <xf numFmtId="0" fontId="71" fillId="0" borderId="21" xfId="0" applyFont="1" applyBorder="1" applyAlignment="1">
      <alignment horizontal="center" vertical="center"/>
    </xf>
    <xf numFmtId="0" fontId="71" fillId="0" borderId="22" xfId="0" applyFont="1" applyBorder="1" applyAlignment="1">
      <alignment horizontal="center" vertical="center" wrapText="1"/>
    </xf>
    <xf numFmtId="0" fontId="71" fillId="0" borderId="21" xfId="0" applyFont="1" applyBorder="1" applyAlignment="1">
      <alignment horizontal="center" vertical="center" wrapText="1"/>
    </xf>
    <xf numFmtId="0" fontId="71" fillId="0" borderId="23" xfId="0" applyFont="1" applyBorder="1" applyAlignment="1">
      <alignment horizontal="center" vertical="center" wrapText="1"/>
    </xf>
    <xf numFmtId="0" fontId="71" fillId="0" borderId="24" xfId="0" applyFont="1" applyBorder="1" applyAlignment="1">
      <alignment horizontal="center" vertical="center" wrapText="1"/>
    </xf>
    <xf numFmtId="0" fontId="71" fillId="0" borderId="0" xfId="0" applyFont="1" applyAlignment="1">
      <alignment horizontal="center" vertical="center" wrapText="1"/>
    </xf>
    <xf numFmtId="0" fontId="65" fillId="0" borderId="17" xfId="0" applyFont="1" applyBorder="1" applyAlignment="1">
      <alignment horizontal="center" vertical="center"/>
    </xf>
    <xf numFmtId="0" fontId="65" fillId="0" borderId="25" xfId="0" applyFont="1" applyBorder="1" applyAlignment="1">
      <alignment horizontal="center" vertical="center"/>
    </xf>
    <xf numFmtId="0" fontId="65" fillId="0" borderId="26" xfId="0" applyFont="1" applyBorder="1" applyAlignment="1">
      <alignment horizontal="center" vertical="center"/>
    </xf>
    <xf numFmtId="0" fontId="65" fillId="0" borderId="27" xfId="0" applyFont="1" applyBorder="1" applyAlignment="1">
      <alignment horizontal="center" vertical="center"/>
    </xf>
    <xf numFmtId="0" fontId="65" fillId="0" borderId="28" xfId="0" applyFont="1" applyBorder="1" applyAlignment="1">
      <alignment horizontal="center" vertical="center" wrapText="1"/>
    </xf>
    <xf numFmtId="0" fontId="65" fillId="0" borderId="27" xfId="0" applyFont="1" applyBorder="1" applyAlignment="1">
      <alignment horizontal="center" vertical="center" wrapText="1"/>
    </xf>
    <xf numFmtId="0" fontId="65" fillId="0" borderId="29" xfId="0" applyFont="1" applyBorder="1" applyAlignment="1">
      <alignment horizontal="center" vertical="center" wrapText="1"/>
    </xf>
    <xf numFmtId="0" fontId="65" fillId="0" borderId="30" xfId="0" applyFont="1" applyBorder="1" applyAlignment="1">
      <alignment horizontal="center" vertical="center" wrapText="1"/>
    </xf>
    <xf numFmtId="1" fontId="71" fillId="0" borderId="0" xfId="0" applyNumberFormat="1" applyFont="1" applyAlignment="1">
      <alignment horizontal="center" vertical="center" wrapText="1"/>
    </xf>
    <xf numFmtId="0" fontId="70" fillId="0" borderId="0" xfId="0" quotePrefix="1" applyFont="1" applyAlignment="1">
      <alignment horizontal="left" vertical="center"/>
    </xf>
    <xf numFmtId="0" fontId="65" fillId="0" borderId="0" xfId="0" applyFont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right" vertical="center"/>
    </xf>
    <xf numFmtId="2" fontId="9" fillId="0" borderId="31" xfId="0" applyNumberFormat="1" applyFont="1" applyBorder="1" applyAlignment="1">
      <alignment horizontal="center" vertical="center"/>
    </xf>
    <xf numFmtId="2" fontId="71" fillId="0" borderId="32" xfId="0" applyNumberFormat="1" applyFont="1" applyBorder="1" applyAlignment="1">
      <alignment horizontal="center" vertical="center"/>
    </xf>
    <xf numFmtId="3" fontId="72" fillId="0" borderId="33" xfId="0" applyNumberFormat="1" applyFont="1" applyBorder="1" applyAlignment="1">
      <alignment horizontal="center" vertical="center" wrapText="1"/>
    </xf>
    <xf numFmtId="2" fontId="71" fillId="0" borderId="32" xfId="0" applyNumberFormat="1" applyFont="1" applyBorder="1" applyAlignment="1">
      <alignment horizontal="center" vertical="center" wrapText="1"/>
    </xf>
    <xf numFmtId="2" fontId="71" fillId="0" borderId="34" xfId="0" applyNumberFormat="1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/>
    </xf>
    <xf numFmtId="0" fontId="9" fillId="0" borderId="36" xfId="0" applyFont="1" applyBorder="1" applyAlignment="1">
      <alignment horizontal="right" vertical="center"/>
    </xf>
    <xf numFmtId="2" fontId="9" fillId="0" borderId="37" xfId="0" applyNumberFormat="1" applyFont="1" applyBorder="1" applyAlignment="1">
      <alignment horizontal="center" vertical="center"/>
    </xf>
    <xf numFmtId="2" fontId="71" fillId="0" borderId="38" xfId="0" applyNumberFormat="1" applyFont="1" applyBorder="1" applyAlignment="1">
      <alignment horizontal="center" vertical="center"/>
    </xf>
    <xf numFmtId="3" fontId="72" fillId="0" borderId="39" xfId="0" applyNumberFormat="1" applyFont="1" applyBorder="1" applyAlignment="1">
      <alignment horizontal="center" vertical="center" wrapText="1"/>
    </xf>
    <xf numFmtId="2" fontId="71" fillId="0" borderId="38" xfId="0" applyNumberFormat="1" applyFont="1" applyBorder="1" applyAlignment="1">
      <alignment horizontal="center" vertical="center" wrapText="1"/>
    </xf>
    <xf numFmtId="2" fontId="71" fillId="0" borderId="40" xfId="0" applyNumberFormat="1" applyFont="1" applyBorder="1" applyAlignment="1">
      <alignment horizontal="center" vertical="center" wrapText="1"/>
    </xf>
    <xf numFmtId="0" fontId="73" fillId="0" borderId="15" xfId="0" applyFont="1" applyBorder="1" applyAlignment="1">
      <alignment horizontal="center" vertical="center"/>
    </xf>
    <xf numFmtId="0" fontId="73" fillId="0" borderId="41" xfId="0" applyFont="1" applyBorder="1" applyAlignment="1">
      <alignment horizontal="right" vertical="center"/>
    </xf>
    <xf numFmtId="168" fontId="73" fillId="0" borderId="20" xfId="0" applyNumberFormat="1" applyFont="1" applyBorder="1" applyAlignment="1">
      <alignment horizontal="center" vertical="center"/>
    </xf>
    <xf numFmtId="168" fontId="73" fillId="0" borderId="21" xfId="0" applyNumberFormat="1" applyFont="1" applyBorder="1" applyAlignment="1">
      <alignment horizontal="center" vertical="center"/>
    </xf>
    <xf numFmtId="168" fontId="74" fillId="0" borderId="22" xfId="0" applyNumberFormat="1" applyFont="1" applyBorder="1" applyAlignment="1">
      <alignment horizontal="center" vertical="center"/>
    </xf>
    <xf numFmtId="168" fontId="74" fillId="0" borderId="23" xfId="0" applyNumberFormat="1" applyFont="1" applyBorder="1" applyAlignment="1">
      <alignment horizontal="center" vertical="center"/>
    </xf>
    <xf numFmtId="168" fontId="73" fillId="0" borderId="24" xfId="0" applyNumberFormat="1" applyFont="1" applyBorder="1" applyAlignment="1">
      <alignment horizontal="center" vertical="center"/>
    </xf>
    <xf numFmtId="168" fontId="75" fillId="0" borderId="22" xfId="0" applyNumberFormat="1" applyFont="1" applyBorder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5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65" fillId="0" borderId="0" xfId="0" applyFont="1" applyAlignment="1">
      <alignment vertical="center"/>
    </xf>
    <xf numFmtId="0" fontId="65" fillId="0" borderId="0" xfId="0" applyFont="1" applyAlignment="1">
      <alignment horizontal="center" vertical="center"/>
    </xf>
    <xf numFmtId="0" fontId="75" fillId="0" borderId="0" xfId="0" applyFont="1" applyAlignment="1">
      <alignment horizontal="center" vertical="center" wrapText="1"/>
    </xf>
    <xf numFmtId="0" fontId="78" fillId="0" borderId="0" xfId="0" applyFont="1" applyAlignment="1">
      <alignment horizontal="center" vertical="center" wrapText="1"/>
    </xf>
    <xf numFmtId="0" fontId="73" fillId="0" borderId="0" xfId="0" applyFont="1" applyAlignment="1">
      <alignment horizontal="center" vertical="center"/>
    </xf>
    <xf numFmtId="169" fontId="35" fillId="0" borderId="0" xfId="0" applyNumberFormat="1" applyFont="1" applyAlignment="1">
      <alignment horizontal="center" vertical="center"/>
    </xf>
    <xf numFmtId="0" fontId="71" fillId="0" borderId="0" xfId="0" applyFont="1" applyAlignment="1">
      <alignment vertical="center" wrapText="1"/>
    </xf>
    <xf numFmtId="0" fontId="35" fillId="0" borderId="0" xfId="0" applyFont="1" applyAlignment="1">
      <alignment horizontal="center" vertical="center"/>
    </xf>
    <xf numFmtId="0" fontId="79" fillId="19" borderId="0" xfId="0" applyFont="1" applyFill="1" applyAlignment="1">
      <alignment horizontal="left" vertical="center"/>
    </xf>
    <xf numFmtId="0" fontId="80" fillId="2" borderId="0" xfId="0" applyFont="1" applyFill="1" applyAlignment="1">
      <alignment horizontal="center" vertical="center"/>
    </xf>
    <xf numFmtId="0" fontId="81" fillId="0" borderId="0" xfId="0" applyFont="1" applyAlignment="1">
      <alignment vertical="center"/>
    </xf>
    <xf numFmtId="0" fontId="81" fillId="0" borderId="0" xfId="0" applyFont="1" applyAlignment="1">
      <alignment horizontal="center" vertical="center"/>
    </xf>
    <xf numFmtId="0" fontId="83" fillId="18" borderId="0" xfId="0" applyFont="1" applyFill="1" applyAlignment="1">
      <alignment horizontal="right" vertical="center"/>
    </xf>
    <xf numFmtId="165" fontId="84" fillId="23" borderId="0" xfId="0" applyNumberFormat="1" applyFont="1" applyFill="1" applyAlignment="1">
      <alignment horizontal="center" vertical="center"/>
    </xf>
    <xf numFmtId="0" fontId="84" fillId="0" borderId="0" xfId="0" applyFont="1" applyAlignment="1">
      <alignment horizontal="left" vertical="center"/>
    </xf>
    <xf numFmtId="3" fontId="84" fillId="22" borderId="0" xfId="0" applyNumberFormat="1" applyFont="1" applyFill="1" applyAlignment="1">
      <alignment horizontal="center" vertical="center"/>
    </xf>
    <xf numFmtId="0" fontId="81" fillId="0" borderId="0" xfId="0" applyFont="1" applyAlignment="1">
      <alignment horizontal="right" vertical="center"/>
    </xf>
    <xf numFmtId="0" fontId="85" fillId="0" borderId="0" xfId="0" applyFont="1" applyAlignment="1">
      <alignment horizontal="center" vertical="center"/>
    </xf>
    <xf numFmtId="0" fontId="86" fillId="13" borderId="0" xfId="0" applyFont="1" applyFill="1" applyAlignment="1">
      <alignment horizontal="right" vertical="center"/>
    </xf>
    <xf numFmtId="0" fontId="84" fillId="0" borderId="0" xfId="0" applyFont="1" applyAlignment="1">
      <alignment horizontal="center" vertical="center"/>
    </xf>
    <xf numFmtId="171" fontId="87" fillId="24" borderId="0" xfId="0" applyNumberFormat="1" applyFont="1" applyFill="1" applyAlignment="1">
      <alignment horizontal="center" vertical="center"/>
    </xf>
    <xf numFmtId="3" fontId="86" fillId="13" borderId="0" xfId="0" applyNumberFormat="1" applyFont="1" applyFill="1" applyAlignment="1">
      <alignment horizontal="right" vertical="center"/>
    </xf>
    <xf numFmtId="3" fontId="84" fillId="0" borderId="0" xfId="0" applyNumberFormat="1" applyFont="1" applyAlignment="1">
      <alignment horizontal="center" vertical="center"/>
    </xf>
    <xf numFmtId="172" fontId="87" fillId="24" borderId="0" xfId="0" applyNumberFormat="1" applyFont="1" applyFill="1" applyAlignment="1">
      <alignment horizontal="center" vertical="center"/>
    </xf>
    <xf numFmtId="0" fontId="88" fillId="0" borderId="0" xfId="0" applyFont="1" applyAlignment="1">
      <alignment horizontal="right" vertical="center"/>
    </xf>
    <xf numFmtId="0" fontId="88" fillId="0" borderId="0" xfId="0" applyFont="1" applyAlignment="1">
      <alignment horizontal="center" vertical="center"/>
    </xf>
    <xf numFmtId="171" fontId="89" fillId="24" borderId="0" xfId="0" applyNumberFormat="1" applyFont="1" applyFill="1" applyAlignment="1">
      <alignment horizontal="center" vertical="center"/>
    </xf>
    <xf numFmtId="0" fontId="83" fillId="13" borderId="0" xfId="0" applyFont="1" applyFill="1" applyAlignment="1">
      <alignment horizontal="right" vertical="center"/>
    </xf>
    <xf numFmtId="0" fontId="90" fillId="0" borderId="0" xfId="0" applyFont="1" applyAlignment="1">
      <alignment horizontal="center" vertical="center"/>
    </xf>
    <xf numFmtId="0" fontId="84" fillId="14" borderId="0" xfId="0" applyFont="1" applyFill="1" applyAlignment="1">
      <alignment horizontal="right" vertical="center"/>
    </xf>
    <xf numFmtId="0" fontId="92" fillId="0" borderId="3" xfId="0" applyFont="1" applyBorder="1" applyAlignment="1">
      <alignment horizontal="right" vertical="center"/>
    </xf>
    <xf numFmtId="0" fontId="93" fillId="0" borderId="0" xfId="0" applyFont="1" applyAlignment="1">
      <alignment horizontal="center" vertical="center"/>
    </xf>
    <xf numFmtId="0" fontId="92" fillId="0" borderId="0" xfId="0" applyFont="1" applyAlignment="1">
      <alignment horizontal="center" vertical="center"/>
    </xf>
    <xf numFmtId="0" fontId="94" fillId="0" borderId="0" xfId="0" applyFont="1" applyAlignment="1">
      <alignment horizontal="left" vertical="center"/>
    </xf>
    <xf numFmtId="0" fontId="95" fillId="0" borderId="0" xfId="0" applyFont="1" applyAlignment="1">
      <alignment vertical="center"/>
    </xf>
    <xf numFmtId="0" fontId="93" fillId="0" borderId="0" xfId="0" applyFont="1" applyAlignment="1">
      <alignment vertical="center"/>
    </xf>
    <xf numFmtId="0" fontId="92" fillId="0" borderId="0" xfId="0" applyFont="1" applyAlignment="1">
      <alignment horizontal="right" vertical="center"/>
    </xf>
    <xf numFmtId="0" fontId="92" fillId="0" borderId="0" xfId="0" applyFont="1" applyAlignment="1">
      <alignment horizontal="left" vertical="center"/>
    </xf>
    <xf numFmtId="0" fontId="92" fillId="0" borderId="0" xfId="0" applyFont="1" applyAlignment="1">
      <alignment vertical="center"/>
    </xf>
    <xf numFmtId="1" fontId="92" fillId="0" borderId="0" xfId="0" applyNumberFormat="1" applyFont="1" applyAlignment="1">
      <alignment horizontal="center" vertical="center"/>
    </xf>
    <xf numFmtId="168" fontId="92" fillId="0" borderId="0" xfId="0" applyNumberFormat="1" applyFont="1" applyAlignment="1">
      <alignment horizontal="center" vertical="center"/>
    </xf>
    <xf numFmtId="2" fontId="92" fillId="0" borderId="0" xfId="0" applyNumberFormat="1" applyFont="1" applyAlignment="1">
      <alignment horizontal="center" vertical="center"/>
    </xf>
    <xf numFmtId="0" fontId="97" fillId="0" borderId="0" xfId="0" applyFont="1" applyAlignment="1">
      <alignment horizontal="right" vertical="center" wrapText="1"/>
    </xf>
    <xf numFmtId="3" fontId="92" fillId="0" borderId="0" xfId="0" applyNumberFormat="1" applyFont="1" applyAlignment="1">
      <alignment horizontal="center" vertical="center"/>
    </xf>
    <xf numFmtId="0" fontId="98" fillId="0" borderId="0" xfId="0" applyFont="1" applyAlignment="1">
      <alignment vertical="center"/>
    </xf>
    <xf numFmtId="3" fontId="98" fillId="0" borderId="0" xfId="0" applyNumberFormat="1" applyFont="1" applyAlignment="1">
      <alignment horizontal="center" vertical="center"/>
    </xf>
    <xf numFmtId="9" fontId="92" fillId="0" borderId="0" xfId="1" applyFont="1" applyFill="1" applyAlignment="1">
      <alignment horizontal="center" vertical="center"/>
    </xf>
    <xf numFmtId="1" fontId="98" fillId="0" borderId="0" xfId="0" applyNumberFormat="1" applyFont="1" applyAlignment="1">
      <alignment horizontal="center" vertical="center"/>
    </xf>
    <xf numFmtId="9" fontId="98" fillId="0" borderId="0" xfId="1" applyFont="1" applyFill="1" applyAlignment="1">
      <alignment horizontal="center" vertical="center"/>
    </xf>
    <xf numFmtId="0" fontId="84" fillId="0" borderId="0" xfId="0" applyFont="1" applyAlignment="1">
      <alignment horizontal="right" vertical="center"/>
    </xf>
    <xf numFmtId="0" fontId="84" fillId="0" borderId="3" xfId="0" applyFont="1" applyBorder="1" applyAlignment="1">
      <alignment horizontal="right" vertical="center"/>
    </xf>
    <xf numFmtId="0" fontId="84" fillId="0" borderId="3" xfId="0" applyFont="1" applyBorder="1" applyAlignment="1">
      <alignment horizontal="center" vertical="center"/>
    </xf>
    <xf numFmtId="3" fontId="84" fillId="0" borderId="3" xfId="0" applyNumberFormat="1" applyFont="1" applyBorder="1" applyAlignment="1">
      <alignment horizontal="center" vertical="center"/>
    </xf>
    <xf numFmtId="165" fontId="84" fillId="0" borderId="0" xfId="0" applyNumberFormat="1" applyFont="1" applyAlignment="1">
      <alignment horizontal="center" vertical="center"/>
    </xf>
    <xf numFmtId="3" fontId="81" fillId="0" borderId="0" xfId="0" applyNumberFormat="1" applyFont="1" applyAlignment="1">
      <alignment horizontal="center" vertical="center"/>
    </xf>
    <xf numFmtId="174" fontId="88" fillId="0" borderId="0" xfId="0" applyNumberFormat="1" applyFont="1" applyAlignment="1">
      <alignment horizontal="center" vertical="center"/>
    </xf>
    <xf numFmtId="171" fontId="81" fillId="0" borderId="0" xfId="5" applyNumberFormat="1" applyFont="1" applyAlignment="1">
      <alignment horizontal="center" vertical="center"/>
    </xf>
    <xf numFmtId="1" fontId="88" fillId="0" borderId="0" xfId="0" applyNumberFormat="1" applyFont="1" applyAlignment="1">
      <alignment horizontal="center" vertical="center"/>
    </xf>
    <xf numFmtId="0" fontId="81" fillId="0" borderId="0" xfId="0" applyFont="1" applyAlignment="1">
      <alignment horizontal="right" vertical="center" wrapText="1"/>
    </xf>
    <xf numFmtId="3" fontId="88" fillId="0" borderId="0" xfId="0" applyNumberFormat="1" applyFont="1" applyAlignment="1">
      <alignment horizontal="center" vertical="center"/>
    </xf>
    <xf numFmtId="171" fontId="102" fillId="24" borderId="10" xfId="0" applyNumberFormat="1" applyFont="1" applyFill="1" applyBorder="1" applyAlignment="1">
      <alignment horizontal="center" vertical="center"/>
    </xf>
    <xf numFmtId="175" fontId="103" fillId="24" borderId="10" xfId="0" applyNumberFormat="1" applyFont="1" applyFill="1" applyBorder="1" applyAlignment="1">
      <alignment horizontal="center" vertical="center"/>
    </xf>
    <xf numFmtId="171" fontId="103" fillId="24" borderId="10" xfId="0" applyNumberFormat="1" applyFont="1" applyFill="1" applyBorder="1" applyAlignment="1">
      <alignment horizontal="center" vertical="center"/>
    </xf>
    <xf numFmtId="0" fontId="104" fillId="0" borderId="0" xfId="0" applyFont="1" applyAlignment="1">
      <alignment horizontal="right" vertical="center" wrapText="1"/>
    </xf>
    <xf numFmtId="0" fontId="93" fillId="0" borderId="0" xfId="0" applyFont="1" applyAlignment="1">
      <alignment horizontal="center" vertical="center" wrapText="1"/>
    </xf>
    <xf numFmtId="0" fontId="93" fillId="0" borderId="0" xfId="0" applyFont="1" applyAlignment="1">
      <alignment vertical="center" wrapText="1"/>
    </xf>
    <xf numFmtId="0" fontId="93" fillId="0" borderId="0" xfId="0" applyFont="1" applyAlignment="1">
      <alignment horizontal="left" vertical="center" wrapText="1"/>
    </xf>
    <xf numFmtId="0" fontId="84" fillId="14" borderId="3" xfId="0" applyFont="1" applyFill="1" applyBorder="1" applyAlignment="1">
      <alignment horizontal="right" vertical="center"/>
    </xf>
    <xf numFmtId="0" fontId="105" fillId="0" borderId="0" xfId="0" applyFont="1" applyAlignment="1">
      <alignment horizontal="right" vertical="center"/>
    </xf>
    <xf numFmtId="0" fontId="105" fillId="0" borderId="0" xfId="0" applyFont="1" applyAlignment="1">
      <alignment horizontal="center" vertical="center"/>
    </xf>
    <xf numFmtId="3" fontId="105" fillId="0" borderId="0" xfId="0" applyNumberFormat="1" applyFont="1" applyAlignment="1">
      <alignment horizontal="center" vertical="center"/>
    </xf>
    <xf numFmtId="0" fontId="102" fillId="0" borderId="0" xfId="0" applyFont="1" applyAlignment="1">
      <alignment horizontal="right" vertical="center"/>
    </xf>
    <xf numFmtId="168" fontId="105" fillId="0" borderId="0" xfId="0" applyNumberFormat="1" applyFont="1" applyAlignment="1">
      <alignment horizontal="center" vertical="center"/>
    </xf>
    <xf numFmtId="1" fontId="105" fillId="0" borderId="0" xfId="0" applyNumberFormat="1" applyFont="1" applyAlignment="1">
      <alignment horizontal="center" vertical="center"/>
    </xf>
    <xf numFmtId="164" fontId="88" fillId="0" borderId="0" xfId="1" applyNumberFormat="1" applyFont="1" applyAlignment="1">
      <alignment horizontal="center" vertical="center"/>
    </xf>
    <xf numFmtId="9" fontId="88" fillId="0" borderId="0" xfId="1" applyFont="1" applyAlignment="1">
      <alignment horizontal="center" vertical="center"/>
    </xf>
    <xf numFmtId="0" fontId="105" fillId="0" borderId="3" xfId="0" applyFont="1" applyBorder="1" applyAlignment="1">
      <alignment horizontal="right" vertical="center"/>
    </xf>
    <xf numFmtId="171" fontId="106" fillId="24" borderId="10" xfId="0" applyNumberFormat="1" applyFont="1" applyFill="1" applyBorder="1" applyAlignment="1">
      <alignment horizontal="center" vertical="center"/>
    </xf>
    <xf numFmtId="175" fontId="106" fillId="24" borderId="10" xfId="0" applyNumberFormat="1" applyFont="1" applyFill="1" applyBorder="1" applyAlignment="1">
      <alignment horizontal="center" vertical="center"/>
    </xf>
    <xf numFmtId="172" fontId="103" fillId="24" borderId="10" xfId="0" applyNumberFormat="1" applyFont="1" applyFill="1" applyBorder="1" applyAlignment="1">
      <alignment horizontal="center" vertical="center"/>
    </xf>
    <xf numFmtId="172" fontId="103" fillId="24" borderId="0" xfId="0" applyNumberFormat="1" applyFont="1" applyFill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107" fillId="0" borderId="0" xfId="0" applyFont="1" applyAlignment="1">
      <alignment vertical="center"/>
    </xf>
    <xf numFmtId="0" fontId="108" fillId="0" borderId="0" xfId="0" applyFont="1" applyAlignment="1">
      <alignment vertical="center"/>
    </xf>
    <xf numFmtId="0" fontId="109" fillId="0" borderId="0" xfId="0" applyFont="1" applyAlignment="1">
      <alignment horizontal="center" vertical="center"/>
    </xf>
    <xf numFmtId="0" fontId="109" fillId="0" borderId="0" xfId="0" applyFont="1" applyAlignment="1">
      <alignment vertical="center"/>
    </xf>
    <xf numFmtId="0" fontId="58" fillId="0" borderId="0" xfId="0" applyFont="1" applyAlignment="1">
      <alignment vertical="center"/>
    </xf>
    <xf numFmtId="164" fontId="2" fillId="25" borderId="0" xfId="1" applyNumberFormat="1" applyFont="1" applyFill="1" applyAlignment="1">
      <alignment horizontal="center" vertical="center"/>
    </xf>
    <xf numFmtId="0" fontId="51" fillId="0" borderId="0" xfId="0" applyFont="1" applyAlignment="1">
      <alignment vertical="center"/>
    </xf>
    <xf numFmtId="0" fontId="110" fillId="0" borderId="0" xfId="0" applyFont="1" applyAlignment="1">
      <alignment vertical="center"/>
    </xf>
    <xf numFmtId="0" fontId="111" fillId="0" borderId="0" xfId="0" applyFont="1" applyAlignment="1">
      <alignment horizontal="center" vertical="center"/>
    </xf>
    <xf numFmtId="0" fontId="111" fillId="0" borderId="0" xfId="0" applyFont="1" applyAlignment="1">
      <alignment vertical="center"/>
    </xf>
    <xf numFmtId="174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0" xfId="3" applyFont="1" applyAlignment="1">
      <alignment horizontal="center" vertical="center"/>
    </xf>
    <xf numFmtId="0" fontId="53" fillId="19" borderId="0" xfId="0" applyFont="1" applyFill="1" applyAlignment="1">
      <alignment horizontal="left" vertical="center" wrapText="1"/>
    </xf>
    <xf numFmtId="0" fontId="52" fillId="19" borderId="0" xfId="0" applyFont="1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52" fillId="18" borderId="14" xfId="0" applyFont="1" applyFill="1" applyBorder="1" applyAlignment="1">
      <alignment horizontal="left" vertical="center"/>
    </xf>
    <xf numFmtId="0" fontId="52" fillId="18" borderId="15" xfId="0" applyFont="1" applyFill="1" applyBorder="1" applyAlignment="1">
      <alignment horizontal="left" vertical="center"/>
    </xf>
    <xf numFmtId="0" fontId="52" fillId="18" borderId="16" xfId="0" applyFont="1" applyFill="1" applyBorder="1" applyAlignment="1">
      <alignment horizontal="left" vertical="center"/>
    </xf>
    <xf numFmtId="0" fontId="52" fillId="18" borderId="17" xfId="0" applyFont="1" applyFill="1" applyBorder="1" applyAlignment="1">
      <alignment horizontal="left" vertical="center"/>
    </xf>
    <xf numFmtId="0" fontId="53" fillId="13" borderId="0" xfId="0" applyFont="1" applyFill="1" applyAlignment="1">
      <alignment horizontal="left" vertical="center"/>
    </xf>
    <xf numFmtId="0" fontId="50" fillId="0" borderId="0" xfId="0" applyFont="1" applyAlignment="1">
      <alignment horizontal="right"/>
    </xf>
    <xf numFmtId="0" fontId="82" fillId="19" borderId="0" xfId="0" applyFont="1" applyFill="1" applyAlignment="1">
      <alignment horizontal="left" vertical="center"/>
    </xf>
    <xf numFmtId="173" fontId="91" fillId="3" borderId="0" xfId="5" applyNumberFormat="1" applyFont="1" applyFill="1" applyAlignment="1">
      <alignment horizontal="center" vertical="center"/>
    </xf>
    <xf numFmtId="173" fontId="91" fillId="25" borderId="0" xfId="5" applyNumberFormat="1" applyFont="1" applyFill="1" applyAlignment="1">
      <alignment horizontal="center" vertical="center"/>
    </xf>
    <xf numFmtId="0" fontId="92" fillId="0" borderId="0" xfId="0" applyFont="1" applyAlignment="1">
      <alignment horizontal="left" vertical="center" wrapText="1"/>
    </xf>
  </cellXfs>
  <cellStyles count="7">
    <cellStyle name="Comma 2" xfId="5"/>
    <cellStyle name="Normal" xfId="0" builtinId="0"/>
    <cellStyle name="Normal 2 2" xfId="3"/>
    <cellStyle name="Normal 4 3" xfId="2"/>
    <cellStyle name="Porcentagem" xfId="1" builtinId="5"/>
    <cellStyle name="Vírgula 2" xfId="4"/>
    <cellStyle name="Vírgula 3" xfId="6"/>
  </cellStyles>
  <dxfs count="37">
    <dxf>
      <font>
        <b/>
      </font>
      <fill>
        <patternFill patternType="solid">
          <fgColor rgb="FFF9C300"/>
          <bgColor rgb="FFF9C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</font>
      <fill>
        <patternFill patternType="none"/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</font>
      <fill>
        <patternFill patternType="solid">
          <fgColor rgb="FFF9C300"/>
          <bgColor rgb="FFF9C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</font>
      <fill>
        <patternFill patternType="none"/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</font>
      <fill>
        <patternFill patternType="solid">
          <fgColor rgb="FFF9C300"/>
          <bgColor rgb="FFF9C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</font>
      <fill>
        <patternFill patternType="none"/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</font>
      <fill>
        <patternFill patternType="solid">
          <fgColor rgb="FFF9C300"/>
          <bgColor rgb="FFF9C300"/>
        </patternFill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</font>
      <fill>
        <patternFill patternType="none"/>
      </fill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color theme="0"/>
      </font>
      <fill>
        <patternFill>
          <bgColor theme="9" tint="-0.499984740745262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 patternType="solid">
          <fgColor auto="1"/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 patternType="solid">
          <fgColor auto="1"/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 patternType="solid">
          <fgColor auto="1"/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 patternType="solid">
          <fgColor auto="1"/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 patternType="solid">
          <fgColor auto="1"/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 patternType="solid">
          <fgColor auto="1"/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 patternType="solid">
          <fgColor auto="1"/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 patternType="solid">
          <fgColor auto="1"/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 patternType="solid">
          <fgColor auto="1"/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 patternType="solid">
          <fgColor auto="1"/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 patternType="solid">
          <fgColor auto="1"/>
          <bgColor rgb="FFFF0000"/>
        </patternFill>
      </fill>
    </dxf>
    <dxf>
      <font>
        <color theme="0"/>
      </font>
      <fill>
        <patternFill>
          <bgColor theme="9" tint="-0.499984740745262"/>
        </patternFill>
      </fill>
    </dxf>
    <dxf>
      <font>
        <color theme="0"/>
      </font>
      <fill>
        <patternFill patternType="solid">
          <fgColor auto="1"/>
          <bgColor rgb="FFFF0000"/>
        </patternFill>
      </fill>
    </dxf>
    <dxf>
      <fill>
        <patternFill patternType="solid">
          <fgColor theme="7" tint="0.79992065187536243"/>
          <bgColor theme="8" tint="0.79998168889431442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46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17</xdr:col>
      <xdr:colOff>238124</xdr:colOff>
      <xdr:row>29</xdr:row>
      <xdr:rowOff>180974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601324" cy="57054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228600</xdr:colOff>
      <xdr:row>22</xdr:row>
      <xdr:rowOff>47624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543800" cy="423862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mfs2vmspa\controladoria$\Controle%20de%20Gest&#227;o\Acompanhamento\Banco%20de%20Dados%20200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thaisescobarfreirestorani\Library\Application%20Support\Microsoft\Office\Office%202011%20AutoRecovery\NASCENTES.AGUA\QCI\Revis&#227;o%20FINAL_Consultoria%20SFB-CEF%20Nascentes%20(09-12-2014)\08_Sorriso-ok!\BPLAN%20ME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fae/OneDrive/&#193;rea%20de%20Trabalho/Ferramenta%20JOF%20RSU%20-%20Oficial%2011-11-2022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rp\depto\Analise\EMPRESAS\Water\Sanepar\prjbrs200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.shortcut-targets-by-id/1Q_-QObUdXfhQ7xo1cLr-TODFFmmx4rwv/UNDP%20JOF%20ONO/04%20PRODUCAO%20DA%20CONSULTORIA/P5%20-RT4/0809-V2-Classificacao-Consorcios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~1\Fabio\CONFIG~1\Temp\Rar$DI00.750\DOCUME~1\bclaess\LOCALS~1\Temp\2001Templat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FLEURYFS/Rela&#231;&#227;o%20com%20Investidores/Data/Clientes/Unipar/2002/Imobilizado%20DQ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1602%20Revis&#227;o%20anal&#237;tica%202o%20ITR%20-%2030%2006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bfcsrv001/Compartilhamento/Data/Clientes/Biosint&#233;tica/31.12.03/Administra&#231;&#227;o%20do%20JOB/Comparativo%20dez02%20x%20dez03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111%20Composi&#231;&#245;a%20anal&#237;tica%20de%20fornecedore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1611-1%20Ativo%20+%20REVIS&#195;O%20ANAL&#205;TICA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L16G032\Juanjo\Mexico\Saltillo%20-%20Monterey\Documents%20and%20Settings\rgutierrezr\Mis%20documentos\8%20AUTOPISTA%20CLONEE%20KELLS\O&amp;M\Aitor\Nuevas%20autopistas\Madrid-Toledo\Sist%20Tr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10%20Imobilizado%20Combined%20Leadsheet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5310%20CONTAS%20A%20RECEBER%20%20%20CLIENTES%20Combined%20Leadsheet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1611%20Revis&#227;o%20Anal&#237;tica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Gerencia%20de%20Pavimentos\Paragon%20II%201.10\Graficos\CARACT%20PAV%20EXISTENTE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NT0_ATRIUM\PLANEJAMENTO\windows\TEMP\DCF%20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DOA2005%20Neg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rp\depto\ANALISE\EMPRESAS\TEL_SERV\Tele%20Centro%20Sul%20Participa&#231;&#245;es\Brazil%20Telecom%202001\BRP_1Q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685d6fe36144681e/Acad&#234;mico/Publica&#231;&#245;es%20Conjuntas/Rafael%20Igrejas%20-%20Yan%20Cattani/IPEA/WP001%20Estudo%20RSU%20-%20Cons&#243;rcios%20Investimento/Ferramenta%20JOF%20RSU%20-%20Oficial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VOL.%205%20TOMO%20I%20Or&#231;amento\Atrab\tecsan\MC-Calc\MC-E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Valoraserver\projetos\TELECOM\MODELS\PUBLISHED_MODELS\COL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F FAT FEV 01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SID12-96"/>
      <sheetName val="BPLAN MES"/>
      <sheetName val="Fluxo de Caixa Apresentaçã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1. Painel"/>
      <sheetName val="2. Geração de Resíduos"/>
      <sheetName val="3. Quantitativo de Resíduos"/>
      <sheetName val="4. Capex &amp; Opex"/>
      <sheetName val="5. Var. Index. Performance RTs"/>
      <sheetName val="6. DFs"/>
      <sheetName val="7. Coleta de Mistos"/>
      <sheetName val="8. Coleta de Recicláveis"/>
      <sheetName val="9. Transbordo"/>
      <sheetName val="10. WACC"/>
      <sheetName val="11. Unit Economics"/>
      <sheetName val="14. Case Study - SUS"/>
      <sheetName val="Itens de Custeio"/>
      <sheetName val="data_Macro"/>
      <sheetName val="data_EcoSocial"/>
      <sheetName val="data_Transbordo"/>
      <sheetName val="data_reg"/>
      <sheetName val="data_Consórcios"/>
      <sheetName val="data_Pop"/>
      <sheetName val="data_Coleta"/>
      <sheetName val="Helper"/>
      <sheetName val="Ferramenta JOF RSU - Oficial 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2">
          <cell r="A2" t="str">
            <v>Consórcio Intermunicipal para Gestão Integrada de Resíduos Sólidos - CONCISSS</v>
          </cell>
        </row>
      </sheetData>
      <sheetData sheetId="19" refreshError="1"/>
      <sheetData sheetId="20" refreshError="1"/>
      <sheetData sheetId="21">
        <row r="5">
          <cell r="N5" t="str">
            <v>RT Nível 1</v>
          </cell>
          <cell r="O5" t="str">
            <v>Consórcios</v>
          </cell>
        </row>
        <row r="6">
          <cell r="O6" t="str">
            <v>SUS</v>
          </cell>
        </row>
      </sheetData>
      <sheetData sheetId="2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missas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</sheetNames>
    <sheetDataSet>
      <sheetData sheetId="0">
        <row r="3">
          <cell r="U3">
            <v>1</v>
          </cell>
        </row>
        <row r="4">
          <cell r="U4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KEY ISSUES"/>
      <sheetName val="KPM EXAMPLE "/>
      <sheetName val="VARIANCE"/>
      <sheetName val="variance2000"/>
      <sheetName val="WORKING K."/>
      <sheetName val="BUSINESS EBIT"/>
      <sheetName val="EARNINGSTOT"/>
      <sheetName val="PULP"/>
      <sheetName val="MAINT.REPAIRS"/>
      <sheetName val="SA"/>
      <sheetName val="SAFETY"/>
      <sheetName val="effic"/>
      <sheetName val="US Adjustments"/>
      <sheetName val="HEADCOUNT"/>
      <sheetName val="Pricing"/>
      <sheetName val="Planned shutdow"/>
      <sheetName val="macros"/>
    </sheetNames>
    <sheetDataSet>
      <sheetData sheetId="0" refreshError="1">
        <row r="2">
          <cell r="A2" t="str">
            <v>EUROPEAN PAPERS</v>
          </cell>
        </row>
        <row r="5">
          <cell r="A5" t="str">
            <v>2001 PERFORMANCE TARGET</v>
          </cell>
        </row>
        <row r="8">
          <cell r="A8" t="str">
            <v>LOCATION NAME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ckmarks 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O"/>
      <sheetName val="RESULTADO"/>
      <sheetName val="Bancos e aplicação"/>
      <sheetName val="Contas a Receber"/>
      <sheetName val="Aging Jun-06{PPC}"/>
      <sheetName val="Aging para Nota Explicativa"/>
      <sheetName val="Investimentos"/>
      <sheetName val="Outros ativos"/>
      <sheetName val="Deposito Judicial"/>
      <sheetName val="Permanente"/>
      <sheetName val="Empresas ligadas"/>
      <sheetName val="Fornecedores"/>
      <sheetName val="Empréstimos"/>
      <sheetName val="Obrigações Fiscais "/>
      <sheetName val="Salários e Encargos"/>
      <sheetName val="Provisões e Aluguel de Poste"/>
      <sheetName val="Outras Contas a Pagar"/>
      <sheetName val="Contingências"/>
      <sheetName val="Receitas"/>
      <sheetName val="Mapa de Resultado"/>
      <sheetName val="Outros custos"/>
      <sheetName val="Testes Resultado"/>
      <sheetName val="Explicações"/>
      <sheetName val="XREF"/>
      <sheetName val="Tickmarks"/>
      <sheetName val="Covenants 30.06.06"/>
      <sheetName val="Deduções"/>
      <sheetName val="Custos Programação e Outros"/>
      <sheetName val="Desp. gerais e adm e vendas"/>
      <sheetName val="#REF"/>
      <sheetName val="Suporte DOAR"/>
      <sheetName val="Tickmarks "/>
      <sheetName val="Lead"/>
      <sheetName val="ATIVO"/>
      <sheetName val="Mapas de Movimentação"/>
      <sheetName val="Pas Juros e V.M.C."/>
      <sheetName val="AA-10(Op.63)"/>
      <sheetName val="circularização"/>
      <sheetName val="Variação Cambial"/>
      <sheetName val="Depreciação"/>
      <sheetName val="Versao 1b ($=R$2,13)"/>
      <sheetName val="Consolidado_1999"/>
      <sheetName val="Balanço"/>
      <sheetName val="Assfin"/>
      <sheetName val="BP"/>
      <sheetName val="DRE"/>
      <sheetName val="Mapa 31.08.02"/>
      <sheetName val=" SC grains"/>
      <sheetName val="Reconciliações Setembro"/>
      <sheetName val="PAS Despesa pessoal"/>
      <sheetName val="DRE consolidada 09_03"/>
      <sheetName val="tabela"/>
      <sheetName val="integral"/>
      <sheetName val="Lead2"/>
      <sheetName val="FLUXO_ENDIVIDAMENTO"/>
      <sheetName val="N"/>
      <sheetName val="ÍNDICE"/>
      <sheetName val="COMP_CX"/>
      <sheetName val="A11"/>
      <sheetName val="Aging"/>
      <sheetName val="PDD-Movimentação"/>
      <sheetName val="Plan1"/>
      <sheetName val="Cálculo Global Desp.Folha"/>
      <sheetName val="Depleção"/>
      <sheetName val="CAERN"/>
      <sheetName val="Resumo"/>
      <sheetName val="Mapa Imobilizado"/>
      <sheetName val="mapa doar consolidado"/>
      <sheetName val="Mapa"/>
      <sheetName val="Rev Anal"/>
      <sheetName val="ce"/>
      <sheetName val="Mining Schedule"/>
      <sheetName val="Paraná"/>
      <sheetName val="Plan1 (2)"/>
      <sheetName val="MES"/>
      <sheetName val="Intercompany BP"/>
      <sheetName val="Solver"/>
      <sheetName val="CF"/>
      <sheetName val="Equity set 04"/>
      <sheetName val="Ágio"/>
      <sheetName val="Equity dez 04"/>
      <sheetName val="Mov. Empréstimos FY2008"/>
      <sheetName val="local"/>
      <sheetName val="NTN_NBCE_SWAP"/>
      <sheetName val="BLP"/>
      <sheetName val="Aging List"/>
      <sheetName val="HIST"/>
      <sheetName val="Data 1 - NPV"/>
      <sheetName val="Worksheet in (C) 1602 Revisão a"/>
      <sheetName val="JAN"/>
      <sheetName val="Tab.Daten"/>
      <sheetName val="TAB.Hauptmenue"/>
      <sheetName val="Mapa Consórcios"/>
      <sheetName val=""/>
      <sheetName val="PDD"/>
      <sheetName val="{PPC}Mapa de movimentação"/>
      <sheetName val="PAS Moeda Nacional"/>
      <sheetName val="Amarre de AF"/>
      <sheetName val="HC"/>
      <sheetName val="P3 - Millennium"/>
      <sheetName val="CORP e SUDECAP"/>
      <sheetName val="VBC"/>
      <sheetName val="RGR Semesa"/>
      <sheetName val="Dep acumulada"/>
      <sheetName val="Movimiento"/>
      <sheetName val="Dep ejercicio"/>
      <sheetName val="F-2 ANÁLISE"/>
      <sheetName val="Bridge EBITDA"/>
      <sheetName val="Equivalência - 09"/>
      <sheetName val="Debêntures Reperfilamento"/>
      <sheetName val="PAES Tributos Federais"/>
      <sheetName val="LUCRO REAL"/>
      <sheetName val="Analisis dc real 2006"/>
      <sheetName val="Conciliação RH"/>
      <sheetName val="Estoques"/>
      <sheetName val="Compra Energia CP"/>
      <sheetName val="Movimentação"/>
      <sheetName val="Deferred 30.09.05"/>
      <sheetName val="ACUMULADO"/>
      <sheetName val="bal"/>
      <sheetName val="Prova do CTA"/>
      <sheetName val="Lista"/>
      <sheetName val="Biblioteca"/>
      <sheetName val="D"/>
      <sheetName val="D-1"/>
      <sheetName val="Partes Relacionadas"/>
      <sheetName val="201904 ATIVO"/>
      <sheetName val="201904 PASSIVO"/>
      <sheetName val="201904 RESULTADO"/>
      <sheetName val="042019 Balancete"/>
      <sheetName val="Julho"/>
      <sheetName val="Mov. Aplicação"/>
      <sheetName val="Pivot"/>
      <sheetName val="Contingências "/>
      <sheetName val="IS"/>
      <sheetName val="DMPL03"/>
      <sheetName val="Premissas"/>
      <sheetName val="DRE Consolidada"/>
      <sheetName val="Códigos"/>
      <sheetName val="Shares"/>
      <sheetName val="Teste"/>
      <sheetName val="#Financeiro"/>
      <sheetName val="DMPL"/>
      <sheetName val="Sispec99"/>
      <sheetName val="STATO "/>
      <sheetName val="OutrosCreditos"/>
      <sheetName val="xxx"/>
      <sheetName val="Feuil1"/>
      <sheetName val="Feuil3"/>
      <sheetName val="FMO"/>
      <sheetName val="Ecat PC1 Vs PC2"/>
      <sheetName val="DRAFT "/>
      <sheetName val="BDD"/>
      <sheetName val="BRIDGT"/>
      <sheetName val="AMORT INTAN"/>
      <sheetName val="INTERCO"/>
      <sheetName val="Link501_FRCM"/>
      <sheetName val="Link501_FRCM_1"/>
      <sheetName val="Link501_FRCM_2"/>
      <sheetName val="Link501_FRCM_3"/>
      <sheetName val="FRCM530"/>
      <sheetName val="FRCM540"/>
      <sheetName val="이자비용 overall test"/>
      <sheetName val="XLR_NoRangeSheet"/>
      <sheetName val="Sheet1"/>
      <sheetName val="Checklist"/>
      <sheetName val="Bco Dados"/>
      <sheetName val="DEPARA"/>
      <sheetName val="Ajustes manuais_Balancete"/>
      <sheetName val="DRE_Gerencial"/>
      <sheetName val="Bridge"/>
      <sheetName val="P&amp;L Gerencial"/>
      <sheetName val="KP´I Balanço"/>
      <sheetName val="Indices Balanço"/>
      <sheetName val="Planilha1"/>
      <sheetName val="KP´I DRE"/>
      <sheetName val="SI_01_Bal"/>
      <sheetName val="SI_02_Bal"/>
      <sheetName val="SI_03_Bal"/>
      <sheetName val="01_Bal_01"/>
      <sheetName val="01_Bal_02"/>
      <sheetName val="01_Bal_03"/>
      <sheetName val="01_Bal_04"/>
      <sheetName val="01_Bal_05"/>
      <sheetName val="01_Bal_06"/>
      <sheetName val="01_Bal_07"/>
      <sheetName val="01_Bal_08"/>
      <sheetName val="01_Bal_09"/>
      <sheetName val="01_Bal_10"/>
      <sheetName val="01_Bal_11"/>
      <sheetName val="01_Bal_12"/>
      <sheetName val="02_Bal_01"/>
      <sheetName val="02_Bal_02"/>
      <sheetName val="02_Bal_03"/>
      <sheetName val="02_Bal_04"/>
      <sheetName val="02_Bal_05"/>
      <sheetName val="02_Bal_06"/>
      <sheetName val="02_Bal_07"/>
      <sheetName val="02_Bal_08"/>
      <sheetName val="02_Bal_09"/>
      <sheetName val="02_Bal_10"/>
      <sheetName val="02_Bal_11"/>
      <sheetName val="02_Bal_12"/>
      <sheetName val="03_Bal_01"/>
      <sheetName val="03_Bal_02"/>
      <sheetName val="03_Bal_03"/>
      <sheetName val="03_Bal_04"/>
      <sheetName val="03_Bal_05"/>
      <sheetName val="03_Bal_06"/>
      <sheetName val="03_Bal_07"/>
      <sheetName val="03_Bal_08"/>
      <sheetName val="03_Bal_09"/>
      <sheetName val="03_Bal_10"/>
      <sheetName val="03_Bal_11"/>
      <sheetName val="03_Bal_12"/>
      <sheetName val="2 - Ativo LP"/>
      <sheetName val="Jul-09 SA"/>
      <sheetName val="Jul-09 Coperativa"/>
      <sheetName val="COMP"/>
      <sheetName val="Lin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 refreshError="1"/>
      <sheetData sheetId="17"/>
      <sheetData sheetId="18" refreshError="1"/>
      <sheetData sheetId="19"/>
      <sheetData sheetId="20" refreshError="1"/>
      <sheetData sheetId="21"/>
      <sheetData sheetId="22" refreshError="1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 refreshError="1"/>
      <sheetData sheetId="163" refreshError="1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 refreshError="1"/>
      <sheetData sheetId="216" refreshError="1"/>
      <sheetData sheetId="217" refreshError="1"/>
      <sheetData sheetId="218" refreshError="1"/>
      <sheetData sheetId="21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o"/>
      <sheetName val="Mapa Imobilizado"/>
    </sheetNames>
    <sheetDataSet>
      <sheetData sheetId="0" refreshError="1"/>
      <sheetData sheetId="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necedores"/>
      <sheetName val="Diversos"/>
      <sheetName val="Forn_Imobiliz (2)"/>
      <sheetName val="XREF"/>
      <sheetName val="Parâmetros para seleção"/>
      <sheetName val="Selfornec"/>
      <sheetName val="SelDivs"/>
      <sheetName val="SelForn_Imob"/>
      <sheetName val="#REF"/>
      <sheetName val="Anexo 5"/>
    </sheetNames>
    <sheetDataSet>
      <sheetData sheetId="0">
        <row r="20">
          <cell r="G20">
            <v>-567</v>
          </cell>
        </row>
        <row r="113">
          <cell r="G113">
            <v>-1134</v>
          </cell>
        </row>
      </sheetData>
      <sheetData sheetId="1">
        <row r="1205">
          <cell r="G1205">
            <v>-1033409.5999999996</v>
          </cell>
        </row>
      </sheetData>
      <sheetData sheetId="2">
        <row r="25">
          <cell r="G25">
            <v>-206813.08000000005</v>
          </cell>
        </row>
      </sheetData>
      <sheetData sheetId="3">
        <row r="2">
          <cell r="A2">
            <v>-567</v>
          </cell>
        </row>
        <row r="13">
          <cell r="A13">
            <v>-1046.32</v>
          </cell>
          <cell r="B13">
            <v>-1046.32</v>
          </cell>
          <cell r="D13" t="str">
            <v>Fornecedores</v>
          </cell>
          <cell r="E13" t="str">
            <v>!</v>
          </cell>
        </row>
        <row r="16">
          <cell r="A16">
            <v>-1134</v>
          </cell>
          <cell r="B16">
            <v>-1134</v>
          </cell>
          <cell r="D16" t="str">
            <v>Fornecedores</v>
          </cell>
          <cell r="E16" t="str">
            <v>!</v>
          </cell>
        </row>
        <row r="17">
          <cell r="A17">
            <v>-1134</v>
          </cell>
          <cell r="B17">
            <v>-1134</v>
          </cell>
          <cell r="D17" t="str">
            <v>Fornecedores</v>
          </cell>
          <cell r="E17" t="str">
            <v>!</v>
          </cell>
        </row>
        <row r="19">
          <cell r="A19">
            <v>-3741</v>
          </cell>
          <cell r="B19">
            <v>-3741</v>
          </cell>
          <cell r="D19" t="str">
            <v>Fornecedores</v>
          </cell>
          <cell r="E19" t="str">
            <v>!</v>
          </cell>
        </row>
        <row r="22">
          <cell r="A22">
            <v>-567</v>
          </cell>
          <cell r="B22">
            <v>-567</v>
          </cell>
          <cell r="D22" t="str">
            <v>Fornecedores</v>
          </cell>
          <cell r="E22" t="str">
            <v>!</v>
          </cell>
        </row>
        <row r="35">
          <cell r="A35">
            <v>-477800</v>
          </cell>
          <cell r="B35">
            <v>-477800</v>
          </cell>
          <cell r="D35" t="str">
            <v>Fornecedores</v>
          </cell>
          <cell r="E35" t="str">
            <v>!</v>
          </cell>
        </row>
        <row r="36">
          <cell r="A36">
            <v>-826257.57</v>
          </cell>
          <cell r="B36">
            <v>-826257.57</v>
          </cell>
          <cell r="D36" t="str">
            <v>Fornecedores</v>
          </cell>
          <cell r="E36" t="str">
            <v>!</v>
          </cell>
        </row>
        <row r="37">
          <cell r="A37">
            <v>-826257.57</v>
          </cell>
          <cell r="B37">
            <v>-826257.57</v>
          </cell>
          <cell r="D37" t="str">
            <v>Fornecedores</v>
          </cell>
          <cell r="E37" t="str">
            <v>!</v>
          </cell>
        </row>
        <row r="38">
          <cell r="A38">
            <v>-1033409.5999999996</v>
          </cell>
          <cell r="B38">
            <v>-1033409.6</v>
          </cell>
          <cell r="D38" t="str">
            <v>Fornecedores</v>
          </cell>
          <cell r="E38" t="str">
            <v>!</v>
          </cell>
        </row>
        <row r="39">
          <cell r="A39">
            <v>-1033409.6</v>
          </cell>
          <cell r="B39">
            <v>-1033409.6</v>
          </cell>
          <cell r="D39" t="str">
            <v>Fornecedores</v>
          </cell>
          <cell r="E39" t="str">
            <v>!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ATIVO"/>
      <sheetName val="PASSIVO"/>
      <sheetName val="DRE"/>
      <sheetName val="DMPL"/>
      <sheetName val="DOAR"/>
      <sheetName val="Fluxo de caixa"/>
      <sheetName val="Análise Balanço"/>
      <sheetName val="Análise DRE"/>
      <sheetName val="movimentação DOA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riables"/>
      <sheetName val="Tripas"/>
      <sheetName val="Pef"/>
      <sheetName val="Semaly"/>
      <sheetName val="Resu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At. Permanente - Dez - 03"/>
      <sheetName val="XREF"/>
      <sheetName val="Tickmarks"/>
      <sheetName val="Mapa Movimentação"/>
      <sheetName val="Cálculo Depreciação"/>
      <sheetName val="Composição (PPC)"/>
      <sheetName val="Teste Adições"/>
      <sheetName val="Teste Baixas"/>
      <sheetName val="Leasing"/>
      <sheetName val="Mapa de Movimentação"/>
      <sheetName val="Comp. Imob. 09-01"/>
      <sheetName val="Comp. Imóveis"/>
      <sheetName val="Baixas"/>
      <sheetName val="Log"/>
      <sheetName val="Cálculo de Depreciação"/>
      <sheetName val="Teste Saldo Incial"/>
      <sheetName val="Report"/>
      <sheetName val="Det.dos Parâmetros"/>
      <sheetName val="#REF"/>
      <sheetName val="Log SI"/>
      <sheetName val="mapa de imobilizado (DEZ)"/>
      <sheetName val="global de depreciação (DEZ)"/>
      <sheetName val="Mapa Mov Imob (OUT)"/>
      <sheetName val="Teste Depreciação (OUT)"/>
      <sheetName val="Linhas Telefônicas (OUT)"/>
      <sheetName val="Mapa Imobilizado"/>
      <sheetName val="Movimentação"/>
      <sheetName val="Adições"/>
      <sheetName val="Depreciação"/>
      <sheetName val="Saldo inicial"/>
      <sheetName val="Mapa de Movimentação 31.08.03"/>
      <sheetName val="Teste de Adições "/>
      <sheetName val="Teste de Depreciação"/>
      <sheetName val="Parâmetro"/>
      <sheetName val="Nota Explic"/>
      <sheetName val="PAS Depreciação"/>
      <sheetName val="Direito Uso Lavra"/>
      <sheetName val="Analise IPC"/>
      <sheetName val="Teste sdo inicial e adições"/>
      <sheetName val="Command Log"/>
      <sheetName val="Calculo Deprec."/>
      <sheetName val="Teste Implantação Sistema"/>
      <sheetName val="Mov. Imob."/>
      <sheetName val="População adições"/>
      <sheetName val="RG Imobilizado"/>
      <sheetName val="Relatório"/>
      <sheetName val="Mapa YKK 31.08"/>
      <sheetName val="PAS Deprec. 31.08"/>
      <sheetName val="Inspeção Fisica"/>
      <sheetName val="Adição"/>
      <sheetName val="Mapa Mov - Imob"/>
      <sheetName val="Cálculo Global de Deprec."/>
      <sheetName val="Teste Adição"/>
      <sheetName val="Imoveis - Não Operacional"/>
      <sheetName val="Mapa Imob."/>
      <sheetName val="Cálc. Deprec."/>
      <sheetName val="Custo X Deprec."/>
      <sheetName val="Direito de Uso de Lavra"/>
      <sheetName val="Teste de Adições"/>
      <sheetName val="Consol Geral"/>
      <sheetName val="Cons  Normal"/>
      <sheetName val="Cons IPC"/>
      <sheetName val="Cálc.Global DeprecX"/>
      <sheetName val="Insp fís-baixas"/>
      <sheetName val="Teste de Baixas"/>
      <sheetName val="mOVIMENTAÇÃO (PPC)"/>
      <sheetName val="Cálc. Global de Deprec."/>
      <sheetName val="Parâmetro-Diferido"/>
      <sheetName val="Parâmetro-Imobilizado"/>
      <sheetName val="Mapa Imob 2000"/>
      <sheetName val="Máq.MóveisFINAL"/>
      <sheetName val="Equip.Ferram.FINAL"/>
      <sheetName val="Equip.CampoFINAL"/>
      <sheetName val="Eq.Máq.MóveisFINAL"/>
      <sheetName val="Equip.VeículosFINAL"/>
      <sheetName val="VeículosFINAL"/>
      <sheetName val="Mapa Imob"/>
      <sheetName val="Saldo Residual"/>
      <sheetName val="Lead1"/>
      <sheetName val="Movimentação do Imobilizado"/>
      <sheetName val="Consolidado Imobilizado"/>
      <sheetName val="Credi 21"/>
      <sheetName val="Marisa"/>
      <sheetName val="Consolidado"/>
      <sheetName val="Mapa de Movimentação dez.07"/>
      <sheetName val="Mapa de Movimentação out.07"/>
      <sheetName val="teste detalhe depreciação"/>
      <sheetName val="Teste Saldo Inicial"/>
      <sheetName val="Mapa de Movimentação "/>
      <sheetName val="Teste de Adições 31.12"/>
      <sheetName val="PAS Depreciação 31.12"/>
      <sheetName val="Imob. em andamento 31.12"/>
      <sheetName val="Teste de Adições 30.09"/>
      <sheetName val="Resumo Teste Adiç. e Baixas"/>
      <sheetName val="PAS  Depreciação 30.09"/>
      <sheetName val="Sheet1"/>
      <sheetName val="1.Mapa de Movimentação "/>
      <sheetName val="2. Resumo Teste Adiç. e Baixas"/>
      <sheetName val="3. Teste de Adição"/>
      <sheetName val="4. Teste de Baixas"/>
      <sheetName val="5. PAS  Depreciação"/>
      <sheetName val="Teste Imobilização em andamento"/>
      <sheetName val="Mapa de Movimentação 2007"/>
      <sheetName val="PAS Depreciação  31.12.07"/>
      <sheetName val="Cálculo Deprec Imobiliz Andam"/>
      <sheetName val="1.Mapa de Movimentação Jun08"/>
      <sheetName val="2.PAS Depreciação Jun08"/>
      <sheetName val="1. Mapa de Movimentação Abr.08"/>
      <sheetName val="PAS Depreciação Abr.08"/>
      <sheetName val="Sumário"/>
      <sheetName val="Para relatório"/>
      <sheetName val="Mapa 31.12"/>
      <sheetName val="Teste Adição 31.12"/>
      <sheetName val="Depreciação 31.12"/>
      <sheetName val="Imob. em And. 31.12"/>
      <sheetName val="Mapa 30.09"/>
      <sheetName val="Teste Deprec. 30.09"/>
      <sheetName val="Teste Adição 30.09"/>
      <sheetName val="Log ACL 30.09"/>
      <sheetName val="Teste Obras andam. 30.09"/>
      <sheetName val="Log ACL II 30.09"/>
      <sheetName val="Evol. por fábrica 30_09"/>
      <sheetName val="Juros 31.12"/>
      <sheetName val="Mapa Movimentação - 3009"/>
      <sheetName val="Teste de Adições e  Baixas "/>
      <sheetName val="Teste Depreciação 3009"/>
      <sheetName val="Mapa 3112"/>
      <sheetName val="Teste Depreciação 3112"/>
      <sheetName val="Set-03"/>
      <sheetName val="Jun-03"/>
      <sheetName val="Mov."/>
      <sheetName val="NE"/>
      <sheetName val="Prog."/>
      <sheetName val="Memo"/>
      <sheetName val="An.Var."/>
      <sheetName val="Txs.Depr."/>
      <sheetName val="Depr."/>
      <sheetName val="NBT Lic"/>
      <sheetName val="Mat."/>
      <sheetName val="Aj.Benf."/>
      <sheetName val="Tco-BIS"/>
      <sheetName val="Tgo-BIS"/>
      <sheetName val="Tmt-BIS"/>
      <sheetName val="Tms-BIS"/>
      <sheetName val="Tro-BIS"/>
      <sheetName val="Tac-BIS"/>
      <sheetName val="Nbt-BIS"/>
      <sheetName val="IP-BIS"/>
      <sheetName val="Tco-BIA"/>
      <sheetName val="Tgo-BIA"/>
      <sheetName val="Tmt-BIA"/>
      <sheetName val="Tms-BIA"/>
      <sheetName val="Tro-BIA"/>
      <sheetName val="Tac-BIA"/>
      <sheetName val="Nbt-BIA"/>
      <sheetName val="IP-BIA"/>
      <sheetName val="Tco"/>
      <sheetName val="Tgo"/>
      <sheetName val="Tmt"/>
      <sheetName val="Tms"/>
      <sheetName val="Tro"/>
      <sheetName val="Tac"/>
      <sheetName val="Tco-100%"/>
      <sheetName val="Tgo-100%"/>
      <sheetName val="Tmt-100%"/>
      <sheetName val="Tms-100%"/>
      <sheetName val="Tro-100%"/>
      <sheetName val="Tac-100%"/>
      <sheetName val="Tco-Depr.AC"/>
      <sheetName val="Tgo-Depr.AC"/>
      <sheetName val="Tmt-Depr.AC"/>
      <sheetName val="Tms-Depr.AC"/>
      <sheetName val="Tro-Depr.AC"/>
      <sheetName val="Tac-Depr.AC"/>
      <sheetName val="Nbt-Depr.AC"/>
      <sheetName val="Relat."/>
      <sheetName val="NBT Amort."/>
      <sheetName val="Materiais"/>
      <sheetName val="Tron-100%"/>
      <sheetName val="Tco-Ad-reclas."/>
      <sheetName val="Tgo-Ad-recl."/>
      <sheetName val="Tmt-Ad-recl."/>
      <sheetName val="Tac-Ad-recl."/>
      <sheetName val="Tro-Ad-recl."/>
      <sheetName val="Tms-Ad-recl."/>
      <sheetName val="Nbt-Ad-recl."/>
      <sheetName val="IP-Ad-recl."/>
      <sheetName val="Mapa"/>
      <sheetName val="Imobilizado em Curso"/>
      <sheetName val="Ativações"/>
      <sheetName val="Obras em Andamento - follow up"/>
      <sheetName val="Imobilizado X Receita"/>
      <sheetName val="Ajuste Inventário"/>
      <sheetName val="Imobilizado em Serviço"/>
      <sheetName val="Compras em Andamento"/>
      <sheetName val="Adto. Fornecedores"/>
      <sheetName val="Dep. Judiciais"/>
      <sheetName val="Materiais em Depósito"/>
      <sheetName val="PAS - Depreciação"/>
      <sheetName val="PAS - Depreciação Report"/>
      <sheetName val="Imobilizado em Andamento"/>
      <sheetName val="Teste do Saldo Inicial"/>
      <sheetName val="Off-Book"/>
      <sheetName val="Mapa SET_2009"/>
      <sheetName val="Teste de Saldo Inicial SET_09"/>
      <sheetName val="Teste de Adição SET_09"/>
      <sheetName val="Teste de Baixa SET_09"/>
      <sheetName val="Obras_em_andamento"/>
      <sheetName val="Gastos com desenv. Set"/>
      <sheetName val="Juros s. imobilizado"/>
      <sheetName val="Log ACL"/>
      <sheetName val="Análise de Variação"/>
      <sheetName val="Mapa USGAAP"/>
      <sheetName val="MAPA BRGAAP"/>
      <sheetName val="Rollfoward Depreciação USGAAP"/>
      <sheetName val="RollFoward  Depreciação BRGAAP"/>
      <sheetName val="PAS Depreciação USGAAP"/>
      <sheetName val="PAS Depreciação BRGAAP"/>
      <sheetName val="Inf. Importantes"/>
      <sheetName val="Audit Assurance Model"/>
      <sheetName val="MAPA BF"/>
      <sheetName val="PAS Depreciação BF"/>
      <sheetName val="Principais Adições"/>
      <sheetName val="Base Teste Inicial"/>
      <sheetName val="Composição Teste Inicial"/>
      <sheetName val="MAPA OV "/>
      <sheetName val="PAS Depreciação OV"/>
      <sheetName val="Ágio"/>
      <sheetName val="P1 - Sumário "/>
      <sheetName val="P2 - Lead"/>
      <sheetName val="P3 - Sublead"/>
      <sheetName val="P4 - Movimentação"/>
      <sheetName val="P5 - Global Deprec"/>
      <sheetName val="P6 - Teste de Adições"/>
      <sheetName val="P3 - Adição Imobilizado"/>
      <sheetName val="P4 - Vouching"/>
      <sheetName val="P5 - Movimentação Imobilizado"/>
      <sheetName val="P6 - Overall Depreciação"/>
      <sheetName val="Sublead"/>
      <sheetName val="Global Deprec"/>
      <sheetName val="Nota Relatorio"/>
      <sheetName val="Procedimentos"/>
      <sheetName val="{PPC} Mapa Marisa"/>
      <sheetName val="PAS - Depre. Marisa 31.12"/>
      <sheetName val="PAS - Depre. Marisa 30.09"/>
      <sheetName val="Cálculo Instalações"/>
      <sheetName val="Dep. Acelerada"/>
      <sheetName val="{PPC} Imob. em Andamento"/>
      <sheetName val="Transferências"/>
      <sheetName val="{PPC} Mapa Credi21"/>
      <sheetName val="PAS - Depreciação Credi21"/>
      <sheetName val="{PPC} Mapa Due Mille"/>
      <sheetName val="PAS - Depreciação Due Mille"/>
      <sheetName val="Instruções DTT Belgica"/>
      <sheetName val="Mapa Referência"/>
      <sheetName val="Teste - Saldo Inicial"/>
      <sheetName val="NE 14"/>
      <sheetName val="Pontos"/>
      <sheetName val="PAS - Depreciação Marisa"/>
      <sheetName val="Adto Imobilizado"/>
      <sheetName val="Nota Relatório"/>
      <sheetName val="{PPC} Mapa de Mov. Marisa Lojas"/>
      <sheetName val="PAS - Desp. Depreciação Marisa"/>
      <sheetName val="{PPC} Mapa de Mov. Credi 21"/>
      <sheetName val="PAS - Desp. Depreciação Credi21"/>
      <sheetName val="Nota 12"/>
      <sheetName val="Adições 2005"/>
      <sheetName val="Teste Adições 30.06.05"/>
      <sheetName val="Baixas 2005"/>
      <sheetName val="PAS Depreciação 30.06.05"/>
      <sheetName val="Baixas Analitico  "/>
      <sheetName val="Bens Totalmente Depreciados"/>
      <sheetName val="Depr Benfeitorias"/>
      <sheetName val="Procedimentos ISRE"/>
      <sheetName val="Mapa Marisa"/>
      <sheetName val="PAS - Deprec. Marisa"/>
      <sheetName val="Mapa Credi 21"/>
      <sheetName val="PAS - Deprec. Credi 21"/>
      <sheetName val="Mapa Due Mille"/>
      <sheetName val="PAS - Deprec. Due Mille"/>
      <sheetName val="Mapa Imob. em Andamento"/>
      <sheetName val="Adiantamento Terceiros"/>
      <sheetName val="Adiantamento Imobilizado"/>
      <sheetName val="Taxa Efetiva"/>
      <sheetName val="Nota Imobilizado"/>
      <sheetName val="PAS - Depre. Marisa"/>
      <sheetName val="Mapa Credi21"/>
      <sheetName val="PAS - Depre. Credi21"/>
      <sheetName val="PAS - Depre. Due Mille"/>
      <sheetName val="Adto Terceiros"/>
      <sheetName val="Nota Explicativa"/>
      <sheetName val="Avaliação de Imoveis"/>
      <sheetName val="Cálculo de Itens"/>
      <sheetName val="Para Ref"/>
      <sheetName val="Actio"/>
      <sheetName val="Athol"/>
      <sheetName val="Begoldi"/>
      <sheetName val="CBF"/>
      <sheetName val="Compar"/>
      <sheetName val="Locado"/>
      <sheetName val="Mareasa"/>
      <sheetName val="Marisa Part"/>
      <sheetName val="NIX"/>
      <sheetName val="Novay"/>
      <sheetName val="Pense"/>
      <sheetName val="Traditio"/>
      <sheetName val="Imobilizações em Curso"/>
      <sheetName val="Teste Custo Inicial"/>
      <sheetName val="Aquisições por loja"/>
      <sheetName val="Pontos comerciais"/>
      <sheetName val="Pontos comerciais - detalhes"/>
      <sheetName val="NE_Movimentação"/>
      <sheetName val="Base_NE_Movimentação"/>
      <sheetName val="Desp. Pré Operacionais"/>
      <sheetName val="Teste Adições 31.12"/>
      <sheetName val="Pontos comerciais 31.12"/>
      <sheetName val="Pontos comerciais 30.09"/>
      <sheetName val="Desp Pré Operacional 30.09"/>
      <sheetName val="Teste Adições 30.09"/>
      <sheetName val="Depr. Reav. 2005 - Máquinas"/>
      <sheetName val="Deprec. de Máq. Não Reavaliadas"/>
      <sheetName val="Prédios reavaliados"/>
      <sheetName val="PROJETOS - 2006"/>
      <sheetName val="Penhora"/>
      <sheetName val="Mapa de Movimentação {PPC}"/>
      <sheetName val="Teste de Movimentações"/>
      <sheetName val="Comp Imobilizado Andamento"/>
      <sheetName val="Bens Penhorados"/>
      <sheetName val="Abertura relatório"/>
      <sheetName val="Análise_variação"/>
      <sheetName val="Ajuste_Imob_andamento"/>
      <sheetName val="Controle_Individual"/>
      <sheetName val="Imobilizado_em_andamento"/>
      <sheetName val="Mapa de Movimentação PPC"/>
      <sheetName val="Movimentações"/>
      <sheetName val="Mapa de Movimentação{PPC}"/>
      <sheetName val="Imob em Andamento"/>
      <sheetName val="Comp. Imobil em Andto"/>
      <sheetName val="Inspeção Física"/>
      <sheetName val="Log ACL-Inspeção Física"/>
      <sheetName val="Projetos em andamento"/>
      <sheetName val="Mapa de Movimentação 30.06"/>
      <sheetName val="PAS Depreciação 30.06.04"/>
      <sheetName val="Teste Adições Imob em Andamento"/>
      <sheetName val="Imperment"/>
      <sheetName val="Mapa de movimentacao 31.12.03"/>
      <sheetName val="PAS Depreciação 31.12.03"/>
      <sheetName val="Teste de adição e baixas"/>
      <sheetName val="Penhora Abril"/>
      <sheetName val="Itens selecionados(teste insp.)"/>
      <sheetName val="Log file"/>
      <sheetName val="Movimentação DOAR"/>
      <sheetName val="Mapa Imob 1T06"/>
      <sheetName val="Variação Obras em andamento"/>
      <sheetName val="Projetos e obras em andamento"/>
      <sheetName val="Teste Depreciação"/>
      <sheetName val="Reav. 2005 Máquinas"/>
      <sheetName val="Reav. 2005 Edifício e Terrenos"/>
      <sheetName val="Mapa imob 2T06"/>
      <sheetName val="Deprec Reav. 2005 Máquinas"/>
      <sheetName val="Deprec máquinas não reaval."/>
      <sheetName val="Mapa Imob 1T06 Ajustado"/>
      <sheetName val="Bens dados em garantia"/>
      <sheetName val="PROJETOS_2006"/>
      <sheetName val="Impairment Test"/>
      <sheetName val="Procedimentos Efetuados"/>
      <sheetName val="Teste imobilizado em and."/>
      <sheetName val="Log Testes"/>
      <sheetName val="1.Mapa Imobilizado BR GAAP"/>
      <sheetName val="2.PAS Depreciação"/>
      <sheetName val="3.Mapa Diferido"/>
      <sheetName val="4.Amortização"/>
      <sheetName val="5. NE  mov. custo"/>
      <sheetName val="Saldo  Inicial - Baixas"/>
      <sheetName val="Nota 2006"/>
      <sheetName val="PALIO (ZE MARIA)"/>
      <sheetName val="FIESTA (STEFANO)"/>
      <sheetName val="ZAFIRA (ESTELA)"/>
      <sheetName val="Mapa Movimentação 30.09.06"/>
      <sheetName val="PAS Depreciação 30.09.06"/>
      <sheetName val="Mapa Movimentação 31.12.2006"/>
      <sheetName val="PAS Depreciação 31.12.06"/>
      <sheetName val="Quadro de Movimentação"/>
      <sheetName val="Teste de Adição"/>
      <sheetName val="Imobilizado {PPC}"/>
      <sheetName val="PAS Depreciação 31.10.03"/>
      <sheetName val="Teste de adições 31.10.03"/>
      <sheetName val="Despesa com manutenção 31.10.03"/>
      <sheetName val="Cálculo Global de Deprec Dez"/>
      <sheetName val="Cálculo Global de Depreciaç Set"/>
      <sheetName val="PAS Deprec. Set-06"/>
      <sheetName val="PAS Deprec. Dez-06"/>
      <sheetName val="PAS Deprec. Dez05"/>
      <sheetName val="PAS Deprec. Set05"/>
      <sheetName val="Cálculo Global de Depreciação"/>
      <sheetName val="Mapa Movim."/>
      <sheetName val="PAS Depreciação 31.10"/>
      <sheetName val="Teste Saldo Inicial 31.10"/>
      <sheetName val="Teste Adições 31.10"/>
      <sheetName val="Investimentos"/>
      <sheetName val="Mapa IAS"/>
      <sheetName val="Teste de Saldo Inicial"/>
      <sheetName val="Itens não Localizados"/>
      <sheetName val="Imob em curso 31.12"/>
      <sheetName val="Desp Pré Operacional 31.12"/>
      <sheetName val="Análise Desp Pré-operac"/>
      <sheetName val="Amort não registrada"/>
      <sheetName val="Complemento Teste Adições"/>
      <sheetName val="Desp Pré Operacional 30.06"/>
      <sheetName val="Pontos comerciais 30.06"/>
      <sheetName val="Teste Adições 30.06"/>
      <sheetName val="Pontos comerciais 31.03"/>
      <sheetName val="Teste Adições 31.03"/>
      <sheetName val="Desp Pré Operacional 31.03"/>
      <sheetName val="P1 - Sumário"/>
      <sheetName val="1.Mapa Imobilizado"/>
      <sheetName val="2.Teste de Adições"/>
      <sheetName val="3.Teste de Baixa"/>
      <sheetName val="4.PAS Depreciação"/>
      <sheetName val="5.Aquisições após cisão"/>
      <sheetName val="2.Teste de adição"/>
      <sheetName val="3. Teste Baixa"/>
      <sheetName val="4. Teste Baixa Adicional"/>
      <sheetName val="5. PAS Depreciação"/>
      <sheetName val="P1-Sumário"/>
      <sheetName val="P2-Lead"/>
      <sheetName val="P3 - Mapa de Movimentação"/>
      <sheetName val="P4 - PAS Depreciação"/>
      <sheetName val="P5 - Teste de adição"/>
      <sheetName val="P6 - Base de Seleção_Adição"/>
      <sheetName val="1. Risco Específico"/>
      <sheetName val="2. Mapa Imobilizado"/>
      <sheetName val="3. Cobertura Seguros"/>
      <sheetName val="3. PAS Depreciação"/>
      <sheetName val="4. Suporte NE"/>
      <sheetName val="Firenze"/>
      <sheetName val="Imp bens de uso"/>
      <sheetName val="PIS e COFINS"/>
      <sheetName val="Mapa de Mov."/>
      <sheetName val="PIS COFINS A RECUPERAR NOV06"/>
      <sheetName val="PAS DEPRECIAÇÃO "/>
      <sheetName val="TESTE ADIÇÃO NOV06"/>
      <sheetName val="LOG - ACL"/>
      <sheetName val="Mapa de Imobilizado"/>
      <sheetName val="IMPOSTOS A RECUPERAR"/>
      <sheetName val="Mapa de Movimentação - Nov06"/>
      <sheetName val="PAS DEPRECIAÇÃO NOV06"/>
      <sheetName val="MAPA IMOBILIZADO NOV06"/>
      <sheetName val="IMPOSTOS A RECUPERAR NOV06"/>
      <sheetName val="Mapa Movimentação - Mar06"/>
      <sheetName val="PAS - Depreciação - Mar06"/>
      <sheetName val="PIS COFINS a Recuperar"/>
      <sheetName val="Mapa de Movimentação - Out05"/>
      <sheetName val="PAS - Depreciação - Out05"/>
      <sheetName val="Teste de Detalhe - Adições"/>
      <sheetName val="Mapa de Movimentação - Mar06"/>
      <sheetName val="PAS - Depreciação Mar06"/>
      <sheetName val="PAS - Depreciação Out05"/>
      <sheetName val="Análise Depreciação - Mar06"/>
      <sheetName val="Teste Adição - Mar06"/>
      <sheetName val="Teste de Detalhe - Out05"/>
      <sheetName val="Teste de Detalhe"/>
      <sheetName val="Amostra"/>
      <sheetName val="Ajuste - Deprec. Software"/>
      <sheetName val="Imobilizado"/>
      <sheetName val="Razão Depreciação Diferido"/>
      <sheetName val="Teste Adições - Out05"/>
      <sheetName val="PAS Adições"/>
      <sheetName val="Mapa de Movimentação - Out05 "/>
      <sheetName val="TESTE ADIÇÕES NOV06"/>
      <sheetName val="ANÁLISE DEPRECIAÇÃO MAR-06"/>
      <sheetName val="MAPA MOVIMENTAÇÃO NOV06"/>
      <sheetName val="Mapa do Imobilizado"/>
      <sheetName val="Comex"/>
      <sheetName val="Trop"/>
      <sheetName val="Ajuste Proposto"/>
      <sheetName val="Mapa Imobilizado Consolidado"/>
      <sheetName val="Mapa Imobilizado - 31.12"/>
      <sheetName val="Mapa Imobilizado - 30.11 "/>
      <sheetName val="PAS - Depreciação - 31.12"/>
      <sheetName val="PAS - Depreciação - 30.11"/>
      <sheetName val="Teste de Detalhe - 30.11"/>
      <sheetName val="Mapão"/>
      <sheetName val="Passos do Programa"/>
      <sheetName val="PAS IMOBILIZADO"/>
      <sheetName val="PIS e Cofins a Recuperar"/>
      <sheetName val="P3 - RollForward"/>
      <sheetName val="P4 - Mapa do Imobilizado"/>
      <sheetName val="P5 PAS - Depreciação"/>
      <sheetName val="P6 - Constr. em Andto"/>
      <sheetName val="P7 - Capitalização de Juros"/>
      <sheetName val="P8 - Teste de Adições"/>
      <sheetName val="P9 - Teste Saldo Inicial Set"/>
      <sheetName val="P10- Itapevi"/>
      <sheetName val="P8 - Impairment"/>
      <sheetName val="P9 - Teste de Adições"/>
      <sheetName val="P10 - Teste Saldo Inicial Set"/>
      <sheetName val="P11- Itapevi"/>
      <sheetName val="P3 - Mapa do Imobilizado "/>
      <sheetName val="P4 - Teste de Adições"/>
      <sheetName val="P5 PAS - Depreciação 311207"/>
      <sheetName val="P6 - Constr. em Andto 30.09"/>
      <sheetName val="P7 - Teste Saldo Inicial 30.09"/>
      <sheetName val="P7 Itapevi"/>
      <sheetName val="P8 Capitalização"/>
      <sheetName val="P9 Contas"/>
      <sheetName val="P10 Mapa Suporte"/>
      <sheetName val="Mapa de Movimentão"/>
      <sheetName val="Pas de Depreciação"/>
      <sheetName val="Teste das Adições"/>
      <sheetName val="P13 Constr. em Andto 30.09"/>
      <sheetName val="P4 - RollForward"/>
      <sheetName val="Impairment"/>
      <sheetName val="P3 - Mapa do Imobilizado"/>
      <sheetName val="Capitalização de Juros"/>
      <sheetName val="Teste Saldo Inicial Set"/>
      <sheetName val="1. Mapa Mov. Giroflex 31.12"/>
      <sheetName val="2. Mapa Mov. Giroservices 31.12"/>
      <sheetName val="3. Mapa Mov. Aurus 31.12"/>
      <sheetName val="4. PAS Depr Giroflex 31.12"/>
      <sheetName val="5. PAS Depr Giroflex 30.09"/>
      <sheetName val="6. Saldo Inicial Giroflex 30.09"/>
      <sheetName val="7. Base Saldo Inicial Giroflex"/>
      <sheetName val="8. Adições Giroflex  31.12"/>
      <sheetName val="9. Baixas Giroflex 30.09"/>
      <sheetName val="10. Base Benfeitorias"/>
      <sheetName val="11. Reavaliação"/>
      <sheetName val="12. Dif Res. Reaval"/>
      <sheetName val="Mapa Movim. 31.12"/>
      <sheetName val="Reavaliação - Contab"/>
      <sheetName val="Teste Depreciação 31.12"/>
      <sheetName val="Log ACL 31.12"/>
      <sheetName val="Baixas 2008"/>
      <sheetName val="Teste Saldo Inicial 30.09"/>
      <sheetName val="Ref. Reporting Package"/>
      <sheetName val="Mapa Mov_USGAAP"/>
      <sheetName val="Baixa Imobilizado"/>
      <sheetName val="Teste Venda"/>
      <sheetName val="Depreciação USGAAP out"/>
      <sheetName val="Mapa Mov Out08_BRGAAP"/>
      <sheetName val="Depreciação BRGAAP"/>
      <sheetName val="Mapa Movim 31.10"/>
      <sheetName val="1. Mapa Mov. Giroflex 30.09"/>
      <sheetName val="2. Mapa Mov. Giroservices 30.09"/>
      <sheetName val="3. Mapa Mov. Aurus 30.09"/>
      <sheetName val="4. PAS Depr Giroflex 30.09"/>
      <sheetName val="5. Saldo Inicial Giroflex 30.09"/>
      <sheetName val="6. Base Saldo Inicial Giroflex"/>
      <sheetName val="7. Adições Giroflex  30.09"/>
      <sheetName val="8. Baixas Giroflex 30.09"/>
      <sheetName val="9. Base Benfeitorias"/>
      <sheetName val="1. Mapa Total Geral 08"/>
      <sheetName val="2. Resumo Obras em And. 31.12"/>
      <sheetName val="3. Movimentação - Obras"/>
      <sheetName val="Risco Específico"/>
      <sheetName val="Cobertura Seguros"/>
      <sheetName val="Resumo Obras em And. 31.12"/>
      <sheetName val="Saldo de obras em and. por ano"/>
      <sheetName val="Resumo Investimentos 31.12"/>
      <sheetName val="Comparativo 31.12"/>
      <sheetName val="Comp. Obras And. 31.12"/>
      <sheetName val="MAPA BF 31.12"/>
      <sheetName val="Mapa Total Geral 08"/>
      <sheetName val="Teste de Adição 31.12"/>
      <sheetName val="PAS Depreciação BFE 31.12 "/>
      <sheetName val="Teste baixas 31.12"/>
      <sheetName val="Amortização Ágio 31.12"/>
      <sheetName val="1.MAPA BF 30.09"/>
      <sheetName val="2.Teste de Adições 30.09"/>
      <sheetName val="3.PAS Depreciação BF 30.09"/>
      <sheetName val="4.Obras em andamento"/>
      <sheetName val="4.1Composição Obras And."/>
      <sheetName val="5.Amortização Ágio"/>
      <sheetName val="6.Teste baixas 30.09"/>
      <sheetName val="Pré op."/>
      <sheetName val="11.1 Dif reavaliação"/>
      <sheetName val="1. Mapa Mov. Giroflex"/>
      <sheetName val="2. Mapa Mov. Giroservices"/>
      <sheetName val="3. Mapa Mov. Aurus"/>
      <sheetName val="4. PAS Depreciação"/>
      <sheetName val="4. PAS Depreciação (2)"/>
      <sheetName val="5. Teste Saldo Inicial"/>
      <sheetName val="6. Teste de Adições"/>
      <sheetName val="7. Teste de Baixas"/>
      <sheetName val="1. Sumário"/>
      <sheetName val="2. Mapa de Movimentação"/>
      <sheetName val="3. Teste de Adições"/>
      <sheetName val="4. Teste Saldo Inicial"/>
      <sheetName val="5. Depreciação"/>
      <sheetName val="12. Resumo"/>
      <sheetName val="12a Gastos com terceiros"/>
      <sheetName val="Mapa de Movimentação-31.12.2006"/>
      <sheetName val="PAS - Depreciação-31.12.06"/>
      <sheetName val="Mapa de Movimentações"/>
      <sheetName val="LOG - Saldo Inicial"/>
      <sheetName val="PAS Amortização"/>
      <sheetName val="Parâmetros"/>
      <sheetName val="NE Imobilizado"/>
      <sheetName val="Abertura mov imobilizado"/>
      <sheetName val="Abertura mov resultado"/>
      <sheetName val="Mutação imobilizado"/>
      <sheetName val="Threshold Calc"/>
      <sheetName val="Mutação Imobilizado - PPC"/>
      <sheetName val="Teste de Detalhes"/>
      <sheetName val="Excess Calc"/>
      <sheetName val="Movimentação Nutrição e Avicult"/>
      <sheetName val="Movimentação suinos PICs"/>
      <sheetName val="Logs"/>
      <sheetName val="1.Mapa movimentação imobilizado"/>
      <sheetName val="3. Adições"/>
      <sheetName val="4. Diferido"/>
      <sheetName val="Referência"/>
      <sheetName val="P1 Lead"/>
      <sheetName val="Resumo Geral da Área"/>
      <sheetName val="(1) Rollforward"/>
      <sheetName val="(2) Mapa Imobilizado"/>
      <sheetName val="(3) Teste de adição"/>
      <sheetName val="(4) PAS depreciação"/>
      <sheetName val="(5) Leasing"/>
      <sheetName val="(3) PAS Depreciação"/>
      <sheetName val="(4) Teste saldo inicial"/>
      <sheetName val="(5) Teste Adição"/>
      <sheetName val="(6) Leasing"/>
      <sheetName val="(7) Fiscal x Cliente"/>
      <sheetName val="Para referencia"/>
      <sheetName val="Ativo Fixo-Movimentação 30.09"/>
      <sheetName val="Depreciação (PAS)"/>
      <sheetName val="Maquinas Dep 5 anos"/>
      <sheetName val="Circularizações"/>
      <sheetName val="Ágio-Deságio"/>
      <sheetName val="Provisão Bens de Uso"/>
      <sheetName val="Mapa Relatório"/>
      <sheetName val="Mapa Diferido"/>
      <sheetName val="Aquisições"/>
      <sheetName val="Teste de Depreciação 31.12.07"/>
      <sheetName val="Imob em Andamento 31.12.07"/>
      <sheetName val="Venda CMI Brasil Imobil"/>
      <sheetName val="Movimentação 2"/>
      <sheetName val="Baixas Tatuapé"/>
      <sheetName val="Relatórios 2002"/>
      <sheetName val="Movimentação 30.09.02"/>
      <sheetName val="Movimentação 31.12.02"/>
      <sheetName val="sdo inicial"/>
      <sheetName val="Log sdo inicial"/>
      <sheetName val="Log adições"/>
      <sheetName val="MapaSC-FSP"/>
      <sheetName val="Mapa Vila Mariana"/>
      <sheetName val="Mapa Rio de Janeiro"/>
      <sheetName val="Mapa Manaus"/>
      <sheetName val="Mapa MG"/>
      <sheetName val="PAS Deprec. - MG 1203"/>
      <sheetName val="Mapa SP"/>
      <sheetName val="PAS Deprec. - SP 12.03"/>
      <sheetName val="Teste de adição FMG"/>
      <sheetName val="Teste de Saldo Inicial FSP"/>
      <sheetName val="Teste de Saldo InicialFMG"/>
      <sheetName val="Nota Explicativa - Reavaliação"/>
      <sheetName val="Laudo de Avaliação Fabrica SP"/>
      <sheetName val="Nota Explicativa - Reavalia (2)"/>
      <sheetName val="Log@seleção_Saldo Inicial"/>
      <sheetName val="Consulta diferimento gastos"/>
      <sheetName val="Composição Baixas"/>
      <sheetName val="Adições - 4 Quarter"/>
      <sheetName val="Depreciação - 3 Quarter"/>
      <sheetName val="Adições - 3 Quarter"/>
      <sheetName val="Depreciação - 2 Quarter"/>
      <sheetName val="Adições - 2 Quarter"/>
      <sheetName val="Depreciação - 1 Quarter"/>
      <sheetName val="Adições - 1 Quarter"/>
      <sheetName val="Teste Nota"/>
      <sheetName val="Mapa Mov "/>
      <sheetName val="Deprec 31.12"/>
      <sheetName val="Deprec 31.10"/>
      <sheetName val="Seleção_Teste_Adições"/>
      <sheetName val="SISPRO"/>
      <sheetName val="Caminhões Vendidos"/>
      <sheetName val="30.06"/>
      <sheetName val="Mapa de Mov"/>
      <sheetName val="Log File - Adição"/>
      <sheetName val="Comp.Itens Obsoletos"/>
      <sheetName val="Teste Físico para o contábil"/>
      <sheetName val="Composição transf. Unicoba"/>
      <sheetName val="(6) Taxa Fiscal x Cliente"/>
      <sheetName val="(7) Teste de Baixa"/>
      <sheetName val="Lead - Novo Plano"/>
      <sheetName val="(1) Roll-Forward"/>
      <sheetName val="(2) USGAAP x BRGAAP"/>
      <sheetName val="(3) Mapa Mov. - USGAAP"/>
      <sheetName val="(4) PAS - Deprec. - USGAAP"/>
      <sheetName val="(5) Mapa Mov. - BRGAAP"/>
      <sheetName val="(6) PAS - Deprec. - BRGAAP"/>
      <sheetName val="(7) Deprec. US x BR"/>
      <sheetName val="(8) Obras em Andamento - 31.12"/>
      <sheetName val="(9) Teste Sd. Inicial"/>
      <sheetName val="(10) Teste Adição"/>
      <sheetName val="(11) Teste de Baixa"/>
      <sheetName val="(12) Obras em Andamento - 30.09"/>
      <sheetName val="(13) Custo x Depreciação"/>
      <sheetName val="(14) Comp. Sd. Inicial - USxBR"/>
      <sheetName val="Mapa de mov e PAs dep"/>
      <sheetName val="LOG saldo inicial"/>
      <sheetName val="Imob. em andamento"/>
      <sheetName val="Total Deprec."/>
      <sheetName val="(7) US x BR"/>
      <sheetName val="P1 - Summary Sheet"/>
      <sheetName val="P3 - Reavaliado x Contábil"/>
      <sheetName val="P4 - Imobilizado em Andamento"/>
      <sheetName val="P5 - Teste Saldo Inicial"/>
      <sheetName val="P7 - Depreciação (PAS)"/>
      <sheetName val="P8 - Parâmetro"/>
      <sheetName val="mapa mov 30.09.07"/>
      <sheetName val="mapa mov 31.12.07"/>
      <sheetName val="Teste de adição 30.09.07"/>
      <sheetName val="Teste de adição 31.12.07"/>
      <sheetName val="tabela Parâmetro"/>
      <sheetName val="mapa mov 30.009.07"/>
      <sheetName val="mapa mov"/>
      <sheetName val="Mapa Movimentação 31.12"/>
      <sheetName val="P.A.S Depreciação 31.12"/>
      <sheetName val="Mapa Diferido 31.12"/>
      <sheetName val="Mapa movimentação 30.09"/>
      <sheetName val="P.A.S Depreciação 30.09"/>
      <sheetName val="Teste sd. inicial"/>
      <sheetName val="Mapa Diferido 30.09"/>
      <sheetName val="Log ACL adições"/>
      <sheetName val="Log ACL sdo inicial"/>
      <sheetName val="Rollforward"/>
      <sheetName val="PAS Vida Útil"/>
      <sheetName val="Depreciação 2010"/>
      <sheetName val="Ajuste USGAAP"/>
      <sheetName val="Roll Forward 31.12"/>
      <sheetName val="P1 - Mapa de movimentação"/>
      <sheetName val="P2 - PAS Depreciação"/>
      <sheetName val="P3-Teste Saldo Inicial"/>
      <sheetName val="P4-Teste Adição"/>
      <sheetName val="P1-Lead"/>
      <sheetName val="P2-Sumário"/>
      <sheetName val="P3-Mapa de Imobilizado"/>
      <sheetName val="P4-PAS -  Depreciação"/>
      <sheetName val="P5-Teste Saldo Inicial"/>
      <sheetName val="P6-Teste adição"/>
      <sheetName val="P1-Mapa de Imobilizado"/>
      <sheetName val="P2-PAS -  Depreciação"/>
      <sheetName val="P5 - Mapa USGAAP"/>
      <sheetName val="Log Adição"/>
      <sheetName val="Resumo Relatório 30.12"/>
      <sheetName val="Resumo Relatório 30.09"/>
      <sheetName val="Projeto Sedna"/>
      <sheetName val="Laudo de Avaliação"/>
      <sheetName val="LOG ACL Saldo Inicial"/>
      <sheetName val="Depreciação - Maq. e Equip"/>
      <sheetName val="IFRS"/>
      <sheetName val="Roll Forward 31.12.08"/>
      <sheetName val="resumo"/>
      <sheetName val="Análise de Variação 30-09"/>
      <sheetName val="Análise de Variação - 31-12"/>
      <sheetName val="Teste de Baixa"/>
      <sheetName val="LOG ACL Adições 30.09"/>
      <sheetName val="LOG ACL Adições 31.12"/>
      <sheetName val="Depreciação - Maq e Equip"/>
      <sheetName val="Henry Ford"/>
      <sheetName val="Importação Andamento"/>
      <sheetName val="Cálculo do parâmetro"/>
      <sheetName val="IFRS5"/>
      <sheetName val="ISA 2410"/>
      <sheetName val="Mapa BRGAAP "/>
      <sheetName val="Principais baixas e adições"/>
      <sheetName val="Mapa IFRS"/>
      <sheetName val="IFRS 30-06-08"/>
      <sheetName val="Reavaliação"/>
      <sheetName val="Calculo parâmetro"/>
      <sheetName val="Descrição dos Bens"/>
      <sheetName val="Depreciação 31.10"/>
      <sheetName val="Log de ACL"/>
      <sheetName val="Testes 31.12"/>
      <sheetName val="Testes 31.10"/>
      <sheetName val="Testes"/>
      <sheetName val="Saldo Societário Ajustado"/>
      <sheetName val="Tab 1 - Summary"/>
      <sheetName val="Tab2 - Lead"/>
      <sheetName val="Tab3  - Mapa Imobilizado"/>
      <sheetName val="Tab4 - PAS Depreciação"/>
      <sheetName val="Tab5 - T. Sld. Inicial "/>
      <sheetName val="Tab6 -LOG SI"/>
      <sheetName val="Tab7 - Teste Adições "/>
      <sheetName val="Tab8 - Teste Baixas"/>
      <sheetName val="Tab9- Mapa Imobilizado 31.12.09"/>
      <sheetName val="Tab10-PAS Depreciação 31.12.09"/>
      <sheetName val="Tab11 - Teste Adições  31.12.09"/>
      <sheetName val="Tab12 - Teste Baixas 31.12.09 "/>
      <sheetName val="Abertura"/>
      <sheetName val="Mapa Mov. Imobilizado"/>
      <sheetName val="PAS - Depreciação BRGAAP"/>
      <sheetName val="Depreciação IFRS"/>
      <sheetName val="PAS - Depreciação IFRS"/>
      <sheetName val="IFRS 31-12"/>
      <sheetName val="IFRS 30-11"/>
      <sheetName val="PAS-Depreciação"/>
      <sheetName val="Mapa Imobilizado (PPC)"/>
      <sheetName val="PAS Diferido"/>
      <sheetName val="Parâmetro Diferido"/>
      <sheetName val="Adições Imobilizado"/>
      <sheetName val="Teste Complementar"/>
      <sheetName val="Mapa Imobilizado {ppc}"/>
      <sheetName val="Teste Adições "/>
      <sheetName val="Contabilização PIS"/>
      <sheetName val="mp. mov. 31.12 {ppc}"/>
      <sheetName val="PAS depr. 31.12"/>
      <sheetName val="parametro"/>
      <sheetName val="depr. detalhes"/>
      <sheetName val="teste SI 31.12.01"/>
      <sheetName val="teste adic. 31.12"/>
      <sheetName val="log adic"/>
      <sheetName val="Mapa Mov. Jan. a Dez 2005"/>
      <sheetName val="Teste Saldo Inicial Imob."/>
      <sheetName val="PAS Deprec. Imob. Rodov."/>
      <sheetName val="PAS Deprec. Demais Itens"/>
      <sheetName val="saldo inicial "/>
      <sheetName val="Cálculo Parâmetro R 0,7"/>
      <sheetName val="Níveis Parâmetro"/>
      <sheetName val="Ativo Imobil. Depr. {PPC}"/>
      <sheetName val="PAS Deprec. Rodovias"/>
      <sheetName val="Mapa {ppc}"/>
      <sheetName val="Selecionados SI imobilizado Bar"/>
      <sheetName val="Mapa Mov. e PAS Deprec"/>
      <sheetName val="Mapa diferido {ppc}"/>
      <sheetName val="PAS Depreciação e amortização"/>
      <sheetName val="Log Adição e Saldo Inicial"/>
      <sheetName val="Instruções"/>
      <sheetName val="Diferido"/>
      <sheetName val="Comp Imobilizado 31.03.08 "/>
      <sheetName val="Obras em Andamento Período"/>
      <sheetName val="Obras em Andamento Total"/>
      <sheetName val="Abertura por Unidade"/>
      <sheetName val="Imobilizado em Andto."/>
      <sheetName val="Mapa mov e PAS Depreciação"/>
      <sheetName val="Resultado exercício"/>
      <sheetName val="Evolução Custo e Depreciação"/>
      <sheetName val="Movimentação CBB"/>
      <sheetName val="Teste adicoes-baixas-transf"/>
      <sheetName val="Prov. Perd {PPC}"/>
      <sheetName val="Mapa Mov. OUT 2000"/>
      <sheetName val="Mapa Mov. DEZ 2001"/>
      <sheetName val="adiçoes"/>
      <sheetName val="NE e base DOAR"/>
      <sheetName val="Mapa Imob. e Depr. Acum.{ppc}"/>
      <sheetName val="Parâm_Deprec"/>
      <sheetName val="ParamDeprec"/>
      <sheetName val="Adto_Imobilizado{ppc}"/>
      <sheetName val="Import_Andto{ppc}"/>
      <sheetName val="Andamento{ppc}"/>
      <sheetName val="Seleção Adições Imobilizado"/>
      <sheetName val="Seleção Saldo Inicial Imobiliza"/>
      <sheetName val="Baixas{ppc}"/>
      <sheetName val="Summary Page"/>
      <sheetName val="Abertura Lead"/>
      <sheetName val="Programa"/>
      <sheetName val="Resumo Ajustes"/>
      <sheetName val="NR"/>
      <sheetName val="P3.Mapa EMS - 2006"/>
      <sheetName val="Base DOAR"/>
      <sheetName val="P11.Imob andto EMS"/>
      <sheetName val="P1.Mapa EMS - 2004"/>
      <sheetName val="P2.Mapa EMS - 2005"/>
      <sheetName val="P4.Mapa Nat - 2004"/>
      <sheetName val="P5.Mapa Nat - 2005"/>
      <sheetName val="P6.Mapa Nat - 2006"/>
      <sheetName val="P7.Mapas Sigma"/>
      <sheetName val="P8.Saldo Inicial"/>
      <sheetName val="P9.Deprec Saldo Inicial"/>
      <sheetName val="P10.Teste de Adiçoes"/>
      <sheetName val="P12.Paralisados"/>
      <sheetName val="P13.Teste de Baixas"/>
      <sheetName val="Cálculo Parâmetro - 2004"/>
      <sheetName val="Cálculo Parâmetro - 2005 "/>
      <sheetName val="Cálculo Parâmetro - 2006"/>
      <sheetName val="1. Mapa movimentação"/>
      <sheetName val="2.1- Teste Adição 31.12"/>
      <sheetName val="2.2- Teste Adição 31.10"/>
      <sheetName val="3.1- Teste depreciação 31.12"/>
      <sheetName val="3.2- Teste depreciação 31.10"/>
      <sheetName val="4. Teste Baixa"/>
      <sheetName val="Resumo Lead"/>
      <sheetName val="Mapa Mov. Reavaliação"/>
      <sheetName val="Adto. a fornecedor"/>
      <sheetName val="Abertura transf. 31.10.07"/>
      <sheetName val="PAS - Depreciação - dez"/>
      <sheetName val="Teste de Adições dez.04"/>
      <sheetName val="Teste de Adições out.04"/>
      <sheetName val="PAS - Depreciação - out"/>
      <sheetName val="Nota"/>
      <sheetName val="Adições 31.10"/>
      <sheetName val="Adições 31.12"/>
      <sheetName val="PAS - Depreciação 31.12"/>
      <sheetName val="Ajuste - Deprec. Software 31.12"/>
      <sheetName val="Teste de Baixas 31.12"/>
      <sheetName val="PAS - Depreciação 31.10"/>
      <sheetName val="Ajuste - Deprec. Software 31.10"/>
      <sheetName val="Imobilizado - PPC"/>
      <sheetName val="DESPESA_DEPRECIAÇÃO"/>
      <sheetName val="Circularização"/>
      <sheetName val="Teste Adições Set-02"/>
      <sheetName val="Teste Adições Dez-02"/>
      <sheetName val="Log Adições Dez-02"/>
      <sheetName val="População Set-02"/>
      <sheetName val="Log Seleção Set-02"/>
      <sheetName val="Mapa CBMP"/>
      <sheetName val="PAS Depreciação CBMP"/>
      <sheetName val="Adições CBMP"/>
      <sheetName val="Adição Imob.Andamento CBMP"/>
      <sheetName val="Adição POS CBMP"/>
      <sheetName val="Inspeção física POS"/>
      <sheetName val="Mapa Servinet"/>
      <sheetName val="PAS Depreciação Servinet"/>
      <sheetName val="Adições Servinet"/>
      <sheetName val="Adição Veiculos Servinet"/>
      <sheetName val="Provisão perda POS 2005"/>
      <sheetName val="Adições POS"/>
      <sheetName val="Teste Adição 31.12.2007"/>
      <sheetName val="Teste Adição 31.10.2007"/>
      <sheetName val="Teste depreciação 31.12.2007"/>
      <sheetName val="Teste depreciação 31.10.2007"/>
      <sheetName val="Teste Baixa"/>
      <sheetName val="{PPC} Mapa"/>
      <sheetName val="Adiantamentos"/>
      <sheetName val="PAS Maq. Reavaliadas"/>
      <sheetName val="PAS Edificios Reavaliados"/>
      <sheetName val="PAS depreciação 30.09.07"/>
      <sheetName val="Controle Andamento"/>
      <sheetName val="Mapa Imobilizado e Calc Deprec."/>
      <sheetName val="Movto Imobilizado 311206"/>
      <sheetName val="Imóveis destinados venda"/>
      <sheetName val="Teste Laudo de Reavaliação"/>
      <sheetName val="Laudo Maq e Terrenos {PPC}"/>
      <sheetName val="Laudo Edifícios {PPC}"/>
      <sheetName val="Teste S. Inicial"/>
      <sheetName val="Teste Imob. Andamento"/>
      <sheetName val="Roll Forward"/>
      <sheetName val="Baixas Imobilizado"/>
      <sheetName val="Teste Construções 31.12.07"/>
      <sheetName val="PAS depreciação 31.12.07"/>
      <sheetName val="Nota Explicativa 31.12"/>
      <sheetName val="Mapa e PAS Deprec 3110"/>
      <sheetName val="Mapa de movimentação 31.12"/>
      <sheetName val="Tubrasil - integ. capital"/>
      <sheetName val="Reavaliação 31.12"/>
      <sheetName val="Imb. Andamento 31.12"/>
      <sheetName val="Imob. Andamento {PPC} 31.10"/>
      <sheetName val="bens"/>
      <sheetName val="jan a set 06"/>
      <sheetName val="NE Reaval."/>
      <sheetName val="Mapa Resumo 31.12"/>
      <sheetName val="Var. Saldos"/>
      <sheetName val="Reav. Imobiliz"/>
      <sheetName val="Mapa Resumo 30.09"/>
      <sheetName val="Adições 3009"/>
      <sheetName val="NE 05"/>
      <sheetName val="Roll-forward"/>
      <sheetName val="Mapa de Imobilizado {ppc}"/>
      <sheetName val="Tx. Deprec. Imobil. 31.12"/>
      <sheetName val="Taxas Depreciação Imobilizado"/>
      <sheetName val="PAS Ágio 31.12"/>
      <sheetName val="PAS Ágio 30.09"/>
      <sheetName val="Cálculo Parâmetro"/>
      <sheetName val="Mapa de Imobilizado 31-10-08"/>
      <sheetName val="Mapa de Imobilizado 31-12-08"/>
      <sheetName val="Teste de Add 31-10-08"/>
      <sheetName val="Investimento 31-12-08"/>
      <sheetName val="CPC"/>
      <sheetName val="Sel. Imobilizado -Saldo Inicial"/>
      <sheetName val="Imobilizado - Adições"/>
      <sheetName val="Summary"/>
      <sheetName val="Mapa Movi."/>
      <sheetName val="ICMS, PIS_COFINS Imob."/>
      <sheetName val="Calc. Parâmetro"/>
      <sheetName val="Leasing (2)"/>
      <sheetName val="Imobilizado em andamento 31.12"/>
      <sheetName val="Propriedades Rurais"/>
      <sheetName val="Mapa Imobilizado 31.10 e 31.12"/>
      <sheetName val="Mapa Imob. IPC90 31.10 E 31.12"/>
      <sheetName val="PAS - Depreciação 31.10 e 31.12"/>
      <sheetName val="Teste Adição 31.10.08"/>
      <sheetName val="Teste Saldo Inicial 31.12.07"/>
      <sheetName val="Adiantamentos 31.10.08"/>
      <sheetName val="Mapa Imobilizado 31.10.08"/>
      <sheetName val="Mapa Imobilizado IPC90 31.10.08"/>
      <sheetName val="PAS - Depreciação 31.10.08"/>
      <sheetName val="Mapa Imobilizado IPC90 30.09.08"/>
      <sheetName val="Níveis Parâmetro (2)"/>
      <sheetName val="P1.Base DOAR"/>
      <sheetName val="P2.Programa"/>
      <sheetName val="P3.Mapa EMS"/>
      <sheetName val="P4.Mapa Nat"/>
      <sheetName val="P5.Mapas Sigma"/>
      <sheetName val="P6.Imob andto EMS"/>
      <sheetName val="P7.Teste Saldo Inicial"/>
      <sheetName val="P8.Teste de Adiçoes"/>
      <sheetName val="P9.Paralisados"/>
      <sheetName val="P10.Teste de Baixas"/>
      <sheetName val="PPC Mapa Imobilizado"/>
      <sheetName val="P13.Inventário"/>
      <sheetName val="Prov. Veículo"/>
      <sheetName val="Mapa de Movim."/>
      <sheetName val="Mapa de Movim. (Diferido)"/>
      <sheetName val="Invest. Futuros {ppc}"/>
      <sheetName val="{ppc} Mapa Mov Imob 30.06.07"/>
      <sheetName val="{ppc} Mapa Depreciação 30.06.07"/>
      <sheetName val="Cálc. Global Deprec. Pavim."/>
      <sheetName val="Taxas de Deprec. Calculada"/>
      <sheetName val="{ppc}Mapa Mov Imob 31.12.07"/>
      <sheetName val="{ppc}Mapa Depreciação 31.12.07 "/>
      <sheetName val="Cálc. Global Depr. Pavim.30.06"/>
      <sheetName val="Cálc. Global Depr. Pavim 31.12"/>
      <sheetName val="Taxa Deprec. Calculada"/>
      <sheetName val="Teste Saldo Inicial."/>
      <sheetName val="Seleção Saldo Inicial"/>
      <sheetName val="Mapa Mov. {ppc}"/>
      <sheetName val="PAS Deprecição 30.09.07"/>
      <sheetName val="Baixas  30.09.07"/>
      <sheetName val="Adições 30.09.07"/>
      <sheetName val="Contratos Leasing"/>
      <sheetName val="Adição de imobilizado"/>
      <sheetName val="Mapa e PAS Depreciação"/>
      <sheetName val="Ampliação"/>
      <sheetName val="Nota do Relatório"/>
      <sheetName val="Mapa Dez2003"/>
      <sheetName val="PAS Depreciação Dez03"/>
      <sheetName val="Teste Inspeção"/>
      <sheetName val="Mapa imobil. SP"/>
      <sheetName val="PAS Deprec. - SP 10.02"/>
      <sheetName val="Andamento"/>
      <sheetName val="Teste veículos"/>
      <sheetName val="Teste de Sdo Inicial"/>
      <sheetName val="DEZEMBRO_2008 {PPC}"/>
      <sheetName val="Indenizações"/>
      <sheetName val="Teste débitos"/>
      <sheetName val="Suporte NE 6"/>
      <sheetName val="Mapa de Imobilizado - Set.08"/>
      <sheetName val="Mapa de Imobilizado - Dez.08"/>
      <sheetName val="Seleção Adição Imob. MTZ"/>
      <sheetName val="Seleção Adição Imob. Barra"/>
      <sheetName val="Seleção Adição BPeMTZ - Dez.08"/>
      <sheetName val="PAS Deprec. Out07"/>
      <sheetName val="Mapa Mov Imob out.07"/>
      <sheetName val="Mapa imob. dez07"/>
      <sheetName val="NE's"/>
      <sheetName val="Mapa Imobilizado - 31.10"/>
      <sheetName val="Mapa Diferido - 31.10"/>
      <sheetName val="Mapa - 31.12"/>
      <sheetName val="Diferido - 31.12"/>
      <sheetName val="Resultado CC"/>
      <sheetName val="NE 2006"/>
      <sheetName val="Programa IMOB"/>
      <sheetName val="Novo mapa CAL"/>
      <sheetName val="Novo mapa BB"/>
      <sheetName val="Mapa imobilizado CAL"/>
      <sheetName val="Novo mapa BB reaval"/>
      <sheetName val="Novo mapa CAL reaval"/>
      <sheetName val="Mapa Intangível {ppc}"/>
      <sheetName val="Recalculo da depreciação"/>
      <sheetName val="Mapa Consolidado"/>
      <sheetName val="Lead (2)"/>
      <sheetName val="Sel saldo inicial imob."/>
      <sheetName val="Sel Adi Imobilizado"/>
      <sheetName val="Comp Imob Out07"/>
      <sheetName val="Roolforward Teste 31.12.2007"/>
      <sheetName val="Movimentação Imobilizado"/>
      <sheetName val="DMPL"/>
      <sheetName val="Mapa Mov. e PAS dep. 31.12.2008"/>
      <sheetName val="Invest. Jardim Iguatemi"/>
      <sheetName val="Invest. Jardim Iguatemi (2)"/>
      <sheetName val="Calculo de Paramêtro"/>
      <sheetName val="P2 Mapa Mov. 31_10_2007"/>
      <sheetName val="P3Mapa Mov. e PAS dep. 31_12_07"/>
      <sheetName val="P4 Teste Adição"/>
      <sheetName val="P5 Teste Sd Inicial"/>
      <sheetName val="Referência Relatório"/>
      <sheetName val="Mapa Imob. e Cálc. Depr. 31.12"/>
      <sheetName val="Ativos sem Utilização"/>
      <sheetName val="Teste Taxa Deprec. Reaval."/>
      <sheetName val="Adições 31.10.03"/>
      <sheetName val="Leasing Passivo"/>
      <sheetName val="Rollfoward"/>
      <sheetName val="NE 8"/>
      <sheetName val="DAAM 5210"/>
      <sheetName val="DAAM 5410"/>
      <sheetName val="Baixa ativos"/>
      <sheetName val="Definição Amostra"/>
      <sheetName val="1. Mapa Imobilizado"/>
      <sheetName val="2. PAS Depreciação"/>
      <sheetName val="4. Teste de Saldo Inicial"/>
      <sheetName val="P3-Mapa do Imobilizado 31.12"/>
      <sheetName val="P5-Seleção das adições 30.09"/>
      <sheetName val="P6-Complementar Adições"/>
      <sheetName val="P7-Seleção das adições 31.12"/>
      <sheetName val="P8-Seleção de saldo inicial"/>
      <sheetName val="P9-Complementar saldo inicial"/>
      <sheetName val="P10-Mov.Uten 31.12"/>
      <sheetName val="P11-Mov.Uten 30.09"/>
      <sheetName val="P12-Hardware 31.12"/>
      <sheetName val="P13-Hardware baixa 31.12"/>
      <sheetName val="P14-Hardware 30.09"/>
      <sheetName val="P15-Dep Outros Ativos 31.12"/>
      <sheetName val="P16-Dep Outros Ativos 30.09"/>
      <sheetName val="P17-Dep Software 31.12"/>
      <sheetName val="P18-Dep Software 30.09"/>
      <sheetName val="P19-Dep Dir Uso Software 31.12"/>
      <sheetName val="P20-Dep Dir Uso Software 30.09"/>
      <sheetName val="P21-Dep Veículos 31.12"/>
      <sheetName val="P22-Dep Veículos 30.09"/>
      <sheetName val="P23-Dep Melhoria Imov 3os 31.12"/>
      <sheetName val="P24-Dep Melhoria Imov 3os 30.09"/>
      <sheetName val="USGAAP"/>
      <sheetName val="Contábil x Patrimônio"/>
      <sheetName val="PAS - Depreciação jun e set"/>
      <sheetName val="Imob. Andamento e Transferência"/>
      <sheetName val="Custo Corrigido x Depreciação"/>
      <sheetName val="PAS - Amortização jun"/>
      <sheetName val="Prov. para baixas set07"/>
      <sheetName val="Provisão para Baixas jun07"/>
      <sheetName val="Teste Saldo Inicial 30.06"/>
      <sheetName val="Impairment set"/>
      <sheetName val="P3 - Mapa Imobilizado"/>
      <sheetName val="P4 -Cálc. Global Depr. 31.10.08"/>
      <sheetName val="Sel. teste saldo inic. imob."/>
      <sheetName val="1. Resumo"/>
      <sheetName val="PAS"/>
      <sheetName val="Movto Obras em Andamento"/>
      <sheetName val="Histórico Obras em Andamento"/>
      <sheetName val="1. Mapa Total Geral 30.09"/>
      <sheetName val="2. Movto Obras em Andto 30.09"/>
      <sheetName val="3.Histórico Obras em Andto30.09"/>
      <sheetName val="4. Teste de Adições"/>
      <sheetName val="7. Teste baixas 30.09"/>
      <sheetName val="8. Aging - Obras em Andamento"/>
      <sheetName val="Tabela Itens"/>
      <sheetName val="6. Teste custo inicial"/>
      <sheetName val="Movto. Obras em Andamento"/>
      <sheetName val="Aporte de capital"/>
      <sheetName val="ICMS - 1311992"/>
      <sheetName val="Tabela No de Itens"/>
      <sheetName val="Alocação prov descon"/>
      <sheetName val="M.M. 31.12"/>
      <sheetName val="PAS - Deprec. Dez."/>
      <sheetName val="Teste adições Dez."/>
      <sheetName val="Tetes de Baixas Dez."/>
      <sheetName val="M.M. 30.09"/>
      <sheetName val="PAS - Deprec. Set."/>
      <sheetName val="Teste de adições Set."/>
      <sheetName val="Teste de Baixas Set."/>
      <sheetName val="Definição Parâmetro"/>
      <sheetName val="Teste de adições Dez."/>
      <sheetName val="M.M. 30.09.04"/>
      <sheetName val="PAS - Depreciação Setembro"/>
      <sheetName val="M.M. 31.03.04"/>
      <sheetName val="M.M. 30.06.04"/>
      <sheetName val="Juros 2004"/>
      <sheetName val="PAS Depreciação - Março"/>
      <sheetName val="PAS - Depreciação Junho"/>
      <sheetName val="Insp.Física"/>
      <sheetName val="Resumo da Movimentação"/>
      <sheetName val="Revisão Analítica Ex-Ceval"/>
      <sheetName val="M. M. Ex-Ceval"/>
      <sheetName val="M. M. Ex-Santista"/>
      <sheetName val="Insp. Sal.Inic."/>
      <sheetName val="Depreciação Ex- Ceval"/>
      <sheetName val="Depreciação  Ex-Santista"/>
      <sheetName val="provisão para perdas"/>
      <sheetName val="Prov. Perdas (PPC)"/>
      <sheetName val="Plantas Descont."/>
      <sheetName val="obras em andamento"/>
      <sheetName val="LOG - Teste de adição"/>
      <sheetName val="Movimentação Trimestral"/>
      <sheetName val="Movimentação Acumulada"/>
      <sheetName val="Anal. Variação"/>
      <sheetName val="Adições "/>
      <sheetName val="Teste Dirigido"/>
      <sheetName val="Testes Deprec. "/>
      <sheetName val="inspeção física do imobilizado"/>
      <sheetName val="Testes de Baixas Dez."/>
      <sheetName val="Resumo das Principais Adições"/>
      <sheetName val="Venda_3 andar"/>
      <sheetName val="Impairment "/>
      <sheetName val="Extrapolação"/>
      <sheetName val="Sheet2"/>
      <sheetName val="Impairment 311209"/>
      <sheetName val=" Programa Trabalho"/>
      <sheetName val="1.Mapa de Imobilizado (I e F)"/>
      <sheetName val="2.Teste de Adições (I e F)"/>
      <sheetName val="3.Depreciação (F)"/>
      <sheetName val="4. PAS - Depreciação (I)"/>
      <sheetName val="5. Carta Comentário"/>
      <sheetName val="6. Enfoque Auditoria"/>
      <sheetName val="Pendecias"/>
      <sheetName val="4. Teste de Adição"/>
      <sheetName val="5. Teste de Baixas"/>
      <sheetName val="5. Imobilização em andamento"/>
      <sheetName val="Mapa movimentação imobilizado"/>
      <sheetName val="2.Mapa movimentação imobilizado"/>
      <sheetName val="6. Base Saldo Inicial e Log"/>
      <sheetName val="7. Teste de Adições"/>
      <sheetName val="8. Teste de Baixas"/>
      <sheetName val="1. Procedimentos Acordados"/>
      <sheetName val="2. Conta Gráfica"/>
      <sheetName val="Mov 31.12.08"/>
      <sheetName val="Rollforward 31.12.08"/>
      <sheetName val="Mov 31.10.08"/>
      <sheetName val="Global Dep 31.10.08"/>
      <sheetName val="Mov 30.06.08"/>
      <sheetName val="Global Dep 30.06.08"/>
      <sheetName val="Composição"/>
      <sheetName val="Global Depreciação"/>
      <sheetName val="Baixa"/>
      <sheetName val="Inventário"/>
      <sheetName val="Cálculo Depreciação 30.11.03"/>
      <sheetName val="Valorização linha telefônica"/>
      <sheetName val="Imobilizado III"/>
      <sheetName val="Deprec."/>
      <sheetName val="Movim. 30.09 e 31.12"/>
      <sheetName val="Adições e Baixas"/>
      <sheetName val="Teste 31.12"/>
      <sheetName val="Global Depr 30.09 e 31.12"/>
      <sheetName val="Movim. 31.07"/>
      <sheetName val="Teste 30.09"/>
      <sheetName val="Global Depr 31.07"/>
      <sheetName val="Comp. Imob em andamento"/>
      <sheetName val="Dez-06"/>
      <sheetName val="OS 600.443"/>
      <sheetName val="OS 600.456"/>
      <sheetName val="OS 600.473"/>
      <sheetName val="Relatótio patrimonial 31.12"/>
      <sheetName val="Relatório patrimonial 30.09"/>
      <sheetName val="Mov Imobilizado"/>
      <sheetName val="Global Depreciação 31.10.06"/>
      <sheetName val="Teste Adições 31.10.06"/>
      <sheetName val="Teste Baixas 31.10.06"/>
      <sheetName val="Composição adições"/>
      <sheetName val="Instalações e sistemas"/>
      <sheetName val="Imóveis"/>
      <sheetName val="Máq_Equipamentos"/>
      <sheetName val="Direito lavra"/>
      <sheetName val="Movim."/>
      <sheetName val="Adições e Baixas 30.09.05"/>
      <sheetName val="Adições e Baixas 31.12.05"/>
      <sheetName val="Global Dep 30-09-05"/>
      <sheetName val="Global Dep 31.12.05"/>
      <sheetName val=" Dep Maq Equip 30-09-05"/>
      <sheetName val="Dep. Maq Equip. 31.12.05"/>
      <sheetName val="Adto a Fornecedores"/>
      <sheetName val="Disclosure"/>
      <sheetName val="Global de Depreciação"/>
      <sheetName val="4. Consolidado"/>
      <sheetName val="1.1. Begoldi"/>
      <sheetName val="1.2. Actio"/>
      <sheetName val="1.3. CBF"/>
      <sheetName val="1.4. Compar"/>
      <sheetName val="1.5. Locado"/>
      <sheetName val="1.6. Mareasa"/>
      <sheetName val="1.7. Nova 10"/>
      <sheetName val="1.8. NIX"/>
      <sheetName val="1.9. Novay"/>
      <sheetName val="1.10. Pense"/>
      <sheetName val="1.11. Traditio"/>
      <sheetName val="2. Depreciacao"/>
      <sheetName val="3. Base imóveis"/>
      <sheetName val="5. Nota Reapresentada"/>
      <sheetName val="1. Mapa de Movimentação"/>
      <sheetName val="2. Teste de Adições"/>
      <sheetName val="3. PAS - Depreciação"/>
      <sheetName val="Log@ACL"/>
      <sheetName val="1-BR vs USGAAP"/>
      <sheetName val="2-Mapa Movimentação BRGAAP"/>
      <sheetName val="2.1-Validação Mapa Brgaap "/>
      <sheetName val="3-PAS depreciação BRGAAP"/>
      <sheetName val="4- Mapa Movimentação Usgaap"/>
      <sheetName val="4.1- Validação Mapa Usgaap "/>
      <sheetName val="6- PAS depreciação Usgaap"/>
      <sheetName val="7- PAS depreciação Acelerada"/>
      <sheetName val="Determination - Sample Size"/>
      <sheetName val="P3-Mapa do Imobilizado"/>
      <sheetName val="P4 - Teste Saldo Inicial"/>
      <sheetName val="P5 - Teste Adição"/>
      <sheetName val="P6 - PAS Depreciação 31.10"/>
      <sheetName val="P7 - Leasings"/>
      <sheetName val="P9-Mapa do Imobilizado 31.01"/>
      <sheetName val="P10 - PAS Depreciação 31.01"/>
      <sheetName val="Mapa Mov. 31.10"/>
      <sheetName val="Seleção Adições 30.09"/>
      <sheetName val=" Baixas 30.09"/>
      <sheetName val="Mapa dez05"/>
      <sheetName val="Seleção Adições"/>
      <sheetName val=" Baixas"/>
      <sheetName val="P1. Lead"/>
      <sheetName val="P2. Mapa de Movimentação"/>
      <sheetName val="P3. Imob. em Andamento"/>
      <sheetName val="P4. PAS Depreciação"/>
      <sheetName val="P5. Teste de Adições"/>
      <sheetName val="P6. Cálculo Amostra"/>
      <sheetName val="P7. Log ACL"/>
      <sheetName val="Cálculo Amostra"/>
      <sheetName val="PAS Deprec. SET-07"/>
      <sheetName val="Dez-03"/>
      <sheetName val="Mov por empresa"/>
      <sheetName val="Mov. por grupo"/>
      <sheetName val="Abertura NBT"/>
      <sheetName val="Mapa Mov. AGO."/>
      <sheetName val="CRÉDITOS A RECEBER"/>
      <sheetName val="Comparativo (UIR)"/>
      <sheetName val="c008"/>
      <sheetName val="Teste de Obras em andamento"/>
      <sheetName val="Mapa do Diferido"/>
      <sheetName val="Teste Adições_Diferido"/>
      <sheetName val="PCC"/>
      <sheetName val="P2 Mapa Mov. Abrapp_Dez06"/>
      <sheetName val="P3 Mapa Mov. Icss_Dez06"/>
      <sheetName val="P4 Mapa Mov. Sindapp_Dez06"/>
      <sheetName val="P5 Cálculo Depr. Abrapp_Dez06"/>
      <sheetName val="Mapa Mov. Icss_Nov06"/>
      <sheetName val="Mapa Mov. Sindapp_Nov06"/>
      <sheetName val="Mapa Mov. Abrapp_Nov06"/>
      <sheetName val="Cálculo Depr. Abrapp_Nov06"/>
      <sheetName val="Teste Adição Abrapp_Nov06"/>
      <sheetName val="Mapa de Movimentação 30.11"/>
      <sheetName val="Mapa movimentação e PAS deprec"/>
      <sheetName val="Mapa Mov e PAS Depr"/>
      <sheetName val="Doação Terreno"/>
      <sheetName val="Imobilzado em Andamento"/>
      <sheetName val="Bx Ativo Imob."/>
      <sheetName val="Gastos Implantação"/>
      <sheetName val="N.E."/>
      <sheetName val="PAS - Depreciação 30.11"/>
      <sheetName val="Mapa_imobilizado_2006"/>
      <sheetName val="PAS - Depreciação_2006"/>
      <sheetName val="Despesa_Benfeitorias_31.12.06"/>
      <sheetName val="Mapa_benfeitorias_2006"/>
      <sheetName val="PAS_amortização_2006"/>
      <sheetName val="Contratos de Aluguel_2006"/>
      <sheetName val="Baixas_2006"/>
      <sheetName val="Teste de baixas_2006"/>
      <sheetName val="Adições_01.11.06 a 31.12.06"/>
      <sheetName val="Teste_adições_31.12.06"/>
      <sheetName val="Adições até 31.10.06"/>
      <sheetName val="Teste_adições_31.10.06"/>
      <sheetName val="Relação ativos até 31.12.05"/>
      <sheetName val="Teste_saldo inicial_31.10.06"/>
      <sheetName val="Log ACL_Saldo inicial"/>
      <sheetName val="Mapa_imobilizado"/>
      <sheetName val="Mapa_benfeitorias"/>
      <sheetName val="PAS_amortização"/>
      <sheetName val="Contrato de Aluguel"/>
      <sheetName val="Mapa_movim_30.11.05"/>
      <sheetName val="PAS_Depreciação"/>
      <sheetName val="Venda de imob. reavaliado"/>
      <sheetName val="Percentual depreciação"/>
      <sheetName val="Movimentação benfeitorias"/>
      <sheetName val="PAS - Amortização"/>
      <sheetName val="Contratos de aluguel"/>
      <sheetName val="Mapa Mov."/>
      <sheetName val="Deprec. DEZ."/>
      <sheetName val="Deprec. AGO"/>
      <sheetName val="LogSeleção"/>
      <sheetName val="Mapa_movim_31.12.05"/>
      <sheetName val="PAS_Depreciação_31.12.05"/>
      <sheetName val="Totalmente_deprec._2005"/>
      <sheetName val="Percentual_Depreciação"/>
      <sheetName val="Adições_2005_PPC"/>
      <sheetName val="Teste_adições_30.11.05"/>
      <sheetName val="Log ACL_Adições"/>
      <sheetName val="Inspeção Física_30.11.05"/>
      <sheetName val="Moviment._benfeitorias"/>
      <sheetName val="Contratos_aluguel"/>
      <sheetName val="Contabilizações - Reavaliação"/>
      <sheetName val="Movimentação - Reavaliação"/>
      <sheetName val="Composição - Reavaliação"/>
      <sheetName val="PAS_Depreciação_30.11.05"/>
      <sheetName val=" Saldo Inicial"/>
      <sheetName val="Seguros"/>
      <sheetName val="Mapa de Movimentação Societário"/>
      <sheetName val="Mapa de Movimentação Report"/>
      <sheetName val="PAS Depreciação Societário"/>
      <sheetName val="Transitória de Imobilizado"/>
      <sheetName val="PAS Depreciação Report"/>
      <sheetName val="Teste de Inspeção Física"/>
      <sheetName val="Log Inspeção Física"/>
      <sheetName val="Mapa APMGAAP"/>
      <sheetName val="Suporte N.E 10"/>
      <sheetName val="Suporte N.E 11"/>
      <sheetName val="Mapa Imobilizado "/>
      <sheetName val="PAS Depreciação (Set)"/>
      <sheetName val="PAS Depreciação (Dez)"/>
      <sheetName val="Adição (Jul a  Set)"/>
      <sheetName val="Adição (Out a Dez)"/>
      <sheetName val="Baixas (Out a Dez)"/>
      <sheetName val="Imobilizações em Andamento"/>
      <sheetName val="Diferido (Dez)"/>
      <sheetName val="Amortização Diferido (Dez)"/>
      <sheetName val="Reclassificação Software"/>
      <sheetName val="Mapa ACHE"/>
      <sheetName val="Mapa BIO"/>
      <sheetName val="Imobilizado em Andamento Aging"/>
      <sheetName val="Imob. Andamento Q4"/>
      <sheetName val="Imob. Andamento Q3"/>
      <sheetName val="PAS de depreciação ACHE"/>
      <sheetName val="PAS de depreciação BIO"/>
      <sheetName val="Variação ACHE"/>
      <sheetName val="Variação BIO"/>
      <sheetName val="Bens em Comodato"/>
      <sheetName val="Comodato"/>
      <sheetName val="Teste Saldo 12-07"/>
      <sheetName val="PAS Depreciacão"/>
      <sheetName val="Depreciação Software 30.11"/>
      <sheetName val="Teste de Saldo Inicial 30.11"/>
      <sheetName val="Totalmente Deprec"/>
      <sheetName val="Deprec TRJ"/>
      <sheetName val="Deprec TES"/>
      <sheetName val="BIA TRJ"/>
      <sheetName val="BIA TES"/>
      <sheetName val="Adições TRJ"/>
      <sheetName val="Adições TES"/>
      <sheetName val="Adições 2008"/>
      <sheetName val="P2 - Mapa de Mov. Imobilizado"/>
      <sheetName val="P3 - Teste de Adições"/>
      <sheetName val="P4 - Teste de Baixas"/>
      <sheetName val="P5 - Teste de Depreciação"/>
      <sheetName val="P6 - Teste de Custo Deprec."/>
      <sheetName val="P7 - Log ACL - Adições"/>
      <sheetName val="P1 - Lead"/>
      <sheetName val="P2 - Composição"/>
      <sheetName val="P3 - Teste"/>
      <sheetName val="P4 - Log"/>
      <sheetName val="teste saldo inici."/>
      <sheetName val="P4-PAS depreciação"/>
      <sheetName val="P5-Mapa Imobilizado_São Paulo"/>
      <sheetName val="P6-Mapa Imobilizado Manaus"/>
      <sheetName val="P2 - Sumário"/>
      <sheetName val="P7-Mapa Imobilizado MTD"/>
      <sheetName val="Mapa out.06"/>
      <sheetName val="Mapa dez.06"/>
      <sheetName val="PAS DEPRC"/>
      <sheetName val="TCalc "/>
      <sheetName val="NE 31.12.09"/>
      <sheetName val="NE 30.09.09"/>
      <sheetName val="Mapa Movimentação 09.09"/>
      <sheetName val="Mapa Movimentação 12.09"/>
      <sheetName val="Cálculo Amostras"/>
      <sheetName val="Suporte relatório"/>
      <sheetName val="{PPC} - Mapa de Imobilizado"/>
      <sheetName val="Juros Capitalizados"/>
      <sheetName val="NE Imobilizado - IFRS"/>
      <sheetName val="NE - BR GAAP"/>
      <sheetName val="Mapa Imobiliz SESPO"/>
      <sheetName val="PAS Depreciação Sespo"/>
      <sheetName val="Teste adições Sespo"/>
      <sheetName val="Teste Saldo Inicial Sespo"/>
      <sheetName val="Mapa Imob Vetbrands"/>
      <sheetName val="Sumario"/>
      <sheetName val="Cálculo Parâmetro AZ_BR"/>
      <sheetName val="Cálculo Parâmetro Gr_PI"/>
      <sheetName val="1. BRGAAP x USGAAP"/>
      <sheetName val="2. Mapa de Imobilizado"/>
      <sheetName val="5. Teste de Adição"/>
      <sheetName val="LOG's ACL"/>
      <sheetName val="Sample size and threshold"/>
      <sheetName val="P1. Mapa de Imobilizado"/>
      <sheetName val="P2. PAS Depreciação"/>
      <sheetName val="P3. Teste de Adição"/>
      <sheetName val="P4. Teste de Baixa"/>
      <sheetName val="Cálculo da Amostra"/>
      <sheetName val="2. Mapa de Imobilizado BRGAAP"/>
      <sheetName val="3. Mapa de Imobilizado USGAAP"/>
      <sheetName val="4. PAS Depreciação BRGAAP"/>
      <sheetName val="5. PAS Depreciação USGAAP"/>
      <sheetName val="6. Teste de Saldo Inicial"/>
      <sheetName val="7. Teste de Adição"/>
      <sheetName val="8. Análise diferenças de taxas"/>
      <sheetName val="9. Teste IPE"/>
      <sheetName val="10. Log"/>
      <sheetName val="11. Sample size and threshold"/>
      <sheetName val="9. Log"/>
      <sheetName val="10. Sample size and threshold"/>
      <sheetName val="P1 - Composição Imobilizado"/>
      <sheetName val="P2 - Depreciação "/>
      <sheetName val="P3- Rollfoward"/>
      <sheetName val="P4-Teste Adição 30-09"/>
      <sheetName val="P5-Teste Adição 31-12"/>
      <sheetName val="Tabela Sample Size"/>
      <sheetName val="1. Ajuste Off Book 30.06"/>
      <sheetName val="2. Mapa de Mov. BRGAAP"/>
      <sheetName val="3. Mapa de Mov. USGAAP"/>
      <sheetName val="6. Saldo Inicial"/>
      <sheetName val="7. Alteração das taxas"/>
      <sheetName val="8. LOG's ACL"/>
      <sheetName val="Threshold and Sample Size"/>
      <sheetName val="PAS Depreciação Dez.09"/>
      <sheetName val="PAS Depreciação Set.09 "/>
      <sheetName val="Teste de Baixas Set.09"/>
      <sheetName val="Imobilizado em Andamento Set.09"/>
      <sheetName val="Teste de Impairment Dez.09"/>
      <sheetName val="Movimentação {PPE}"/>
      <sheetName val="Cálculo Global"/>
      <sheetName val="Global Reavaliação"/>
      <sheetName val="Global variáveis"/>
      <sheetName val="Deprec Movimentação"/>
      <sheetName val="Glocal de depreciação - Final"/>
      <sheetName val="Cálculo Global  - Final"/>
      <sheetName val="Taxa Ampliação"/>
      <sheetName val="Teste adições (2)"/>
      <sheetName val="Projeção 31_12_04"/>
      <sheetName val="PPC mov imob 311204"/>
      <sheetName val="movimentação 311004"/>
      <sheetName val=" PPC Imobilizado em andamento"/>
      <sheetName val="Deprec"/>
      <sheetName val="Baixa 311204"/>
      <sheetName val="Imobilizado 311204"/>
      <sheetName val="Adições Ajustado"/>
      <sheetName val="Tabela de Parâmetros"/>
      <sheetName val="Projeções"/>
      <sheetName val="Benfeitorias 311204"/>
      <sheetName val="Teste Aquisições"/>
      <sheetName val="Log Aquisições"/>
      <sheetName val="VAREX0698"/>
      <sheetName val="fluxo_caixa"/>
      <sheetName val="Leasing imobilizado"/>
      <sheetName val="Contrato #1"/>
      <sheetName val="#2"/>
      <sheetName val="#3"/>
      <sheetName val="Mapa 12-2010"/>
      <sheetName val="2. Nota Rel."/>
      <sheetName val="P3-Teste Adição 30-09"/>
      <sheetName val="P4-Teste Saldo Inicial"/>
      <sheetName val="P3-Mapa Imobilizado_Consolidado"/>
      <sheetName val="Rede de Cabos"/>
      <sheetName val="Mapa Imobilizado Relatório"/>
      <sheetName val="PAS Decoders"/>
      <sheetName val="P8 - Variação Cambial Adto "/>
      <sheetName val="Mapa Ática 31.12"/>
      <sheetName val="Mapa Scipione 31.12"/>
      <sheetName val="Mapa Ática 30.09"/>
      <sheetName val="Mapa Scipione 30.09"/>
      <sheetName val="Teste Add 31.12"/>
      <sheetName val="Teste Add 31.10"/>
      <sheetName val="Notas Explicativas"/>
      <sheetName val="PAS Deprec. Amort. 31.12.08"/>
      <sheetName val="Benfeitorias em Prop. 3ºs 31.12"/>
      <sheetName val="Logs ACL"/>
      <sheetName val="PAS Deprec. Amort. 31.10"/>
      <sheetName val="Benfeitorias em Prop. 3ºs 31.10"/>
      <sheetName val="P3 - Mapa Mov. Imobilizado"/>
      <sheetName val="P4- PAS Depreciação"/>
      <sheetName val="P5-Teste Saldo Inicial "/>
      <sheetName val="P6-Teste Saldo Inicial Adiciona"/>
      <sheetName val="P7-Diferido"/>
      <sheetName val="P8-Teste de Adições"/>
      <sheetName val="P7-Log Adições"/>
      <sheetName val="P8-Log Saldo Inicial"/>
      <sheetName val="P9-Log Saldo Inicial Adicional"/>
      <sheetName val="P5-Diferido"/>
      <sheetName val="P6-Teste de Adições"/>
      <sheetName val="P7-Log ACL"/>
      <sheetName val="Adições CBMP 30.06.06"/>
      <sheetName val="Inspeção física POS 30.06.06"/>
      <sheetName val="Adição POS CBMP 30.06.06"/>
      <sheetName val="Detalhe Depreciação"/>
      <sheetName val="P2 - Mapa de Movimentação"/>
      <sheetName val="P3 - PAS Depreciação"/>
      <sheetName val="P4 - Teste de Adição"/>
      <sheetName val="P5 - Log Adição"/>
      <sheetName val="P6 - Nota Relatório"/>
      <sheetName val="P6 - Teste Saldo Inicial"/>
      <sheetName val="Composição e depreciação"/>
      <sheetName val="Programa de Trabalho"/>
      <sheetName val="P1. Mapa de Imob. 31.12"/>
      <sheetName val="P2. Pas Depreciação 31.12"/>
      <sheetName val="P3. Mapa de Imob. 30.09"/>
      <sheetName val="P4. Pas Depreciação 30.09"/>
      <sheetName val="P5.Teste de SI"/>
      <sheetName val="P6. Imob. em Andamento"/>
      <sheetName val="P7. Adiant. de Imobilizado"/>
      <sheetName val="P6. Log ACL"/>
      <sheetName val="PAS Depreciação 31.12.08"/>
      <sheetName val="Teste de Adição 31.12.08"/>
      <sheetName val="Teste de Baixa 31.12.08"/>
      <sheetName val="Teste de Imobilização 31.12.08"/>
      <sheetName val="PAS Depreciação 30.09.08"/>
      <sheetName val="Teste de Adição 30.09.08"/>
      <sheetName val="Teste de Baixa 30.09.08"/>
      <sheetName val="Teste de Imobilização 30.09.08"/>
      <sheetName val="Teste de SI"/>
      <sheetName val="Comp. Aeródromo"/>
      <sheetName val="Log ACL 30.09.08"/>
      <sheetName val="P1. Programa de Trabalho"/>
      <sheetName val="P2. Lead"/>
      <sheetName val="P3. Mapa Mov."/>
      <sheetName val="P5. Teste Saldo Inicial"/>
      <sheetName val="Mapa Movimentação_31.12.07"/>
      <sheetName val="Mapa Movimentação_31.10.07"/>
      <sheetName val="Teste Adição_31.10.07"/>
      <sheetName val="Teste Adição_Compl_31.12.07"/>
      <sheetName val="Teste SI_BUNGE_31.12.06"/>
      <sheetName val="Teste SI_31.10.07"/>
      <sheetName val="Teste SI_Compl.31.12.07"/>
      <sheetName val="P3 - Mapa Mov."/>
      <sheetName val="P6 - Teste Adições"/>
      <sheetName val="P7 - Log ACL"/>
      <sheetName val="Dezembro 2010"/>
      <sheetName val="Certidões"/>
      <sheetName val="Equity"/>
      <sheetName val="FundoComercio"/>
      <sheetName val="Mov jan a jun04"/>
      <sheetName val="Depreciacao"/>
      <sheetName val="Adicoes"/>
      <sheetName val="Big Londrina"/>
      <sheetName val="Bens Entrega Futura {ppc}"/>
      <sheetName val="Garantias"/>
      <sheetName val="Mapa Final"/>
      <sheetName val="Direitos(PPE)"/>
      <sheetName val="Teste apropriações"/>
      <sheetName val="Teste detalhe apropriações"/>
      <sheetName val="Apropriações Dez"/>
      <sheetName val="Depreciação Final"/>
      <sheetName val="Mapa Out"/>
      <sheetName val="Depreciação Out"/>
      <sheetName val="Imobilizado Saldo Inicial"/>
      <sheetName val="Adições de Imobilizado"/>
      <sheetName val="Depreciação Adições"/>
      <sheetName val="P2 -  Lead"/>
      <sheetName val="P3 -  Movimentação"/>
      <sheetName val="P4 -  Depreciação"/>
      <sheetName val="P5 -  Adições"/>
      <sheetName val="P6 -  Baixas"/>
      <sheetName val="P7 - Teste Dez-06"/>
      <sheetName val=" Mov. {PPE}"/>
      <sheetName val="PAS Depreciação HBII"/>
      <sheetName val="back up"/>
      <sheetName val="PAS Depreciação HBI"/>
      <sheetName val="Depreciação Moldes"/>
      <sheetName val="Depreciação Moldes Alemão"/>
      <sheetName val=" Mov. HB1 {PPE}"/>
      <sheetName val="PAS Depr. HB1"/>
      <sheetName val="Mov. HB2 {PPE}"/>
      <sheetName val="PAS Depr. HB2"/>
      <sheetName val="Ad. Fornecedores"/>
      <sheetName val="PAS Depr. (HB1)"/>
      <sheetName val=" Mov. HB1 31.12 {PPE}"/>
      <sheetName val="PAS Depr. (HB2)"/>
      <sheetName val="Mov. HB2 31.12 {PPE}"/>
      <sheetName val="Log Seleção Saldo Inicial"/>
      <sheetName val="Recálculo VC"/>
      <sheetName val="Log Adto fornecedor"/>
      <sheetName val="NE 2 - Material Additions"/>
      <sheetName val="NE 2 - Material Additions-total"/>
      <sheetName val="Log Seleção Amostra Adicao"/>
      <sheetName val="NOta 2"/>
      <sheetName val="Ad. Fornecedores "/>
      <sheetName val="Cálculo Global Depr. (HB1)"/>
      <sheetName val="Comp. Analítica (HB1) {PPE}"/>
      <sheetName val=" Mov. HB1 31.12"/>
      <sheetName val="Comp. Analítica(HB2) {PPE}"/>
      <sheetName val="Cálculo Global Depr. (HB2)"/>
      <sheetName val="Mov. HB2 31.12"/>
      <sheetName val="Rel. adições 30.09"/>
      <sheetName val="Planilha Aquisições 30.09 {PPE}"/>
      <sheetName val="Para referência DF's"/>
      <sheetName val="1. ASM"/>
      <sheetName val="2. Resumo"/>
      <sheetName val="3. Mapa 30.06"/>
      <sheetName val="5. Imóveis"/>
      <sheetName val="6. Análise saldos IPC"/>
      <sheetName val="7. Transf. Imob. em Andamento"/>
      <sheetName val="8. CIAP"/>
      <sheetName val="Ajuste 2340"/>
      <sheetName val="Teste Insp."/>
      <sheetName val="Imoveis não operacionais"/>
      <sheetName val="Ativo Fixo-Movimentação"/>
      <sheetName val="Tabela"/>
      <sheetName val="Appendix 14"/>
      <sheetName val="Depreciação AGO."/>
      <sheetName val="Mapa de Mov. Mensal"/>
      <sheetName val="PAS - Depreciação "/>
      <sheetName val="Teste Adições Dez"/>
      <sheetName val="Comp Analítica Imobilizado"/>
      <sheetName val="Mapa de Movimetação 31.12.05"/>
      <sheetName val="Teste Imobilizado em Andamento"/>
      <sheetName val="Projeto 3416 "/>
      <sheetName val="Base Imobilizado em Andamento"/>
      <sheetName val="Mapa de Movimentação 31.10.05"/>
      <sheetName val="PAS Depreciacao"/>
      <sheetName val="Dias Trab jan a set 2005"/>
      <sheetName val="P2- Lead"/>
      <sheetName val="P3- Mapa Movimentação BR"/>
      <sheetName val="P4- Mapa Movimentação IFRS"/>
      <sheetName val="P5- Pas - Deprec. BR "/>
      <sheetName val="P6-Cálculo da Deprec. IFRS"/>
      <sheetName val="P7-Taxas IFRS"/>
      <sheetName val="P8- Composição das Adições"/>
      <sheetName val="P9-Teste Adição"/>
      <sheetName val="P10- Teste SI"/>
      <sheetName val="P11 - Recálculo IFRS Final"/>
      <sheetName val="P3 - Rollforward "/>
      <sheetName val="P4 - Mapa Movimentação"/>
      <sheetName val="P5 - PAS Depreciação 31.12.08"/>
      <sheetName val="P6 - PAS Depreciação 31.10.08"/>
      <sheetName val="P7 -Efeitos no IR 31.10 e 31.12"/>
      <sheetName val="P8 -Teste Adição 31.10 e 31.12"/>
      <sheetName val="P9 - Log Adicao 31.10"/>
      <sheetName val="Checklist Impairment"/>
      <sheetName val="Cálculo de itens - Adição"/>
      <sheetName val="PAS Depreciação_31.12"/>
      <sheetName val="Teste de Adição_31.12"/>
      <sheetName val="Benfeitorias em Prop. 3ºs_31.12"/>
      <sheetName val="PAS Depreciação_31.10"/>
      <sheetName val="Teste de Adição_31.10"/>
      <sheetName val="Tabela DTT"/>
      <sheetName val="Benfeitorias em Prop. 3ºs_31.10"/>
      <sheetName val="Teste de Adição dez."/>
      <sheetName val="Teste de Adição out."/>
      <sheetName val="Teste de Baixa dez."/>
      <sheetName val="Teste de Baixa out."/>
      <sheetName val="Tabela para Seleção"/>
      <sheetName val="{PPC} Demonstrativo Leasing"/>
      <sheetName val="Ajustes a Lei 11.638"/>
      <sheetName val="Comp. Analítica Imob."/>
      <sheetName val="Mapa de Movimentação 31.10"/>
      <sheetName val="Ref Rel Mar.10"/>
      <sheetName val="PAS Depreciação Fev 2010"/>
      <sheetName val="PAS Depreciação Out e Dez 09 "/>
      <sheetName val="Planilha Suporte Imóveis "/>
      <sheetName val="Apuração Venda Imob"/>
      <sheetName val="Ref Rel Dez.09"/>
      <sheetName val="Ref Rel"/>
      <sheetName val="ASM"/>
      <sheetName val="Resumo Held for Sale"/>
      <sheetName val="Planilha Suporte Held"/>
      <sheetName val="12 - Mapa Imob"/>
      <sheetName val="Planilha Suporte Imóveis"/>
      <sheetName val="PAS Depreciação Dez 09"/>
      <sheetName val="PAS Depreciação Out 09 "/>
      <sheetName val="Planilha Suporte"/>
      <sheetName val="Pas de baixas"/>
      <sheetName val="Tabela "/>
      <sheetName val="P1 - Sumario"/>
      <sheetName val="P3 - Saldo Inicial 12.07"/>
      <sheetName val="P4 - Mapa Imobilizado"/>
      <sheetName val="P5 - PAS Depreciação"/>
      <sheetName val="P6 - Teste de adição"/>
      <sheetName val="P6.1 - Teste de adição"/>
      <sheetName val="P7 - Imobilizado em Andamento"/>
      <sheetName val="Off-books"/>
      <sheetName val="P3 - Saldo Inicial 12.06"/>
      <sheetName val="P6 - Teste de adição 10.07"/>
      <sheetName val="P7 - Imob. em Andamento 12.07"/>
      <sheetName val="Sumário de Procedimentos"/>
      <sheetName val="P1-Movimentação"/>
      <sheetName val="P2-Saldo Inicial"/>
      <sheetName val="P3-Teste de Adição e Baixa"/>
      <sheetName val="P4-Teste de Depreciação"/>
      <sheetName val="P5-Desp. Comerciais"/>
      <sheetName val="P6-Log Saldo Inicial"/>
      <sheetName val="P8-Parâmetro"/>
      <sheetName val="Deprec.-Amortiz."/>
      <sheetName val="P1. Sumário"/>
      <sheetName val="P3. Mapa do Imobilizado"/>
      <sheetName val="P5. Adições"/>
      <sheetName val="IFRS 6"/>
      <sheetName val=" Sumário"/>
      <sheetName val="P1. Nota Explicativa"/>
      <sheetName val="P1.1 Depreciação"/>
      <sheetName val="P2. Mapa 30.09"/>
      <sheetName val="P2.1 Mapa 31.12"/>
      <sheetName val="P3. Cetrel"/>
      <sheetName val="P4.1 PAS Depreciação Fiscal"/>
      <sheetName val="P5. Saldo Inicial"/>
      <sheetName val="P6. Teste Imob. em Andamento"/>
      <sheetName val="P7. Impairment"/>
      <sheetName val="P8. Sample Size"/>
      <sheetName val="P9. Log File"/>
      <sheetName val="Mapa Movim. Móveis. Máquinas"/>
      <sheetName val="Mapa de Movimentação Edifícios"/>
      <sheetName val="Mapa Movim. Reformas Andamento"/>
      <sheetName val="Teste Importações em Andamento"/>
      <sheetName val="Teste Reforma em Andamento"/>
      <sheetName val="Máquinas"/>
      <sheetName val="Nota Relatório (2)"/>
      <sheetName val="Mapa de Depreciação"/>
      <sheetName val="Teste Adições e Baixas"/>
      <sheetName val="NE 10"/>
      <sheetName val="Mapa Cielo"/>
      <sheetName val="Mapa SERV"/>
      <sheetName val="PAS Depreciação Cielo"/>
      <sheetName val="Mapa Leasing"/>
      <sheetName val="Vida útil e depreciação"/>
      <sheetName val="Cut off Adições"/>
      <sheetName val="Log Mar08"/>
      <sheetName val="Movimentação Set e Dez 2008"/>
      <sheetName val="Global set e dez 2008"/>
      <sheetName val="Adições do Imobilizado"/>
      <sheetName val="Mov. Imob. 2004 a 2008"/>
      <sheetName val="Global depreciação 2004 a 2007"/>
      <sheetName val="Detalhe Benf. Bens Terc."/>
      <sheetName val="Base de seleção Adi. Imob."/>
      <sheetName val="Teste detalhe de adições"/>
      <sheetName val="Teste detalhe de Baixa"/>
      <sheetName val="P1_Sumário"/>
      <sheetName val="P2_Lead"/>
      <sheetName val="P3_Movimentação"/>
      <sheetName val="P4_Benf. Préd. Terc."/>
      <sheetName val="P5_Vouching Adições"/>
      <sheetName val="P6_Baixas"/>
      <sheetName val="P7_Leasing"/>
      <sheetName val="Contratos de Locação"/>
      <sheetName val="Análise variação_30.09"/>
      <sheetName val="Mapa de Movimentação_Julho 09"/>
      <sheetName val="PAS Depreciação_2009"/>
      <sheetName val="Teste adições_2009"/>
      <sheetName val="Teste baixas_2009"/>
      <sheetName val="Base_Ajuste leasing_set08"/>
      <sheetName val="Base total leasing"/>
      <sheetName val="P3 - Testes - 31.12.2008"/>
      <sheetName val="P4 - Composição"/>
      <sheetName val="P5 - Teste"/>
      <sheetName val="P6 - Log"/>
      <sheetName val="Plan Movimentação"/>
      <sheetName val="Parâmetro Deprec"/>
      <sheetName val="Calculo Deprec TRJ"/>
      <sheetName val="Mapa Imobilizado custo)"/>
      <sheetName val="Mapa DTT"/>
      <sheetName val="Deprec. DTT"/>
      <sheetName val="Adições Dez-06"/>
      <sheetName val=" Baixas Dez-06"/>
      <sheetName val="Mapa Movimentação - IG Brasil"/>
      <sheetName val="PAS Depreciação - IG Brasil"/>
      <sheetName val="Mapa de Movimentação_2009"/>
      <sheetName val="Análise conta transitória"/>
      <sheetName val="P2 - Mapa"/>
      <sheetName val="P4 - Saldo Inicial"/>
      <sheetName val="P5 - Adições"/>
      <sheetName val="Tabelas"/>
      <sheetName val="P7 - JOA"/>
      <sheetName val="NE - 9 e 10"/>
      <sheetName val="P3 - NE"/>
      <sheetName val="1. Mapa de Movimentaçao"/>
      <sheetName val="2. Saldo Inicial"/>
      <sheetName val="4. Depreciação"/>
      <sheetName val="5. Tabela DAAM"/>
      <sheetName val="P1 . mapa movimentação set_dez"/>
      <sheetName val="P2. Mov Obras Andt.set 2011"/>
      <sheetName val="P2.1 Mov Obras Andt.dez 2011"/>
      <sheetName val="P3. Capitalização de juros"/>
      <sheetName val="P4. Teste de Adições"/>
      <sheetName val="P5. Teste de Saldo Inicial"/>
      <sheetName val="P6. Teste de Baixa"/>
      <sheetName val="P7. Transferências"/>
      <sheetName val="P8. àgios"/>
      <sheetName val="P9. Depreciação"/>
      <sheetName val="P10. Referências Package"/>
      <sheetName val="2. Mapa de Movimentaçao"/>
      <sheetName val="3. Saldo Inicial"/>
      <sheetName val="6. Tabela DAAM"/>
      <sheetName val="Ganho (Perda) Venda Imobilizado"/>
      <sheetName val="Chaves - O Store"/>
      <sheetName val="PAS Depreciação 31.10.2011"/>
      <sheetName val="PAS Depreciação 31.12.2011"/>
      <sheetName val="Venda de Ativo"/>
      <sheetName val="P1 - Ref. Relatório"/>
      <sheetName val="P2 - Mapa Imobilizado"/>
      <sheetName val="P3 - PAS Deprec. &amp; Amortiz."/>
      <sheetName val="P4 - Teste Adição"/>
      <sheetName val="1.BR vs USGAAP"/>
      <sheetName val="2.Mapa Movimentação BRGAAP"/>
      <sheetName val="2a.Nota Imobilizado"/>
      <sheetName val="3.Validação Saldo Brgaap "/>
      <sheetName val="4.PAS depreciação BRGAAP"/>
      <sheetName val="5.Mapa Movimentação Usgaap"/>
      <sheetName val="6.Validação Saldo Usgaap "/>
      <sheetName val="7.PAS depreciação Usgaap"/>
      <sheetName val="8.PAS depreciação Acelerada"/>
      <sheetName val="9.PAS Depreciação 31.12.10"/>
      <sheetName val="1 - Mapa de Imobilizado"/>
      <sheetName val="2 - Saldo Inicial"/>
      <sheetName val="3 - Adições"/>
      <sheetName val="4 - Imobilizado desativado"/>
      <sheetName val="5 - CIAP"/>
      <sheetName val="6 - Depreciação"/>
      <sheetName val="7 - Log's ACL"/>
      <sheetName val="8 - Nota Explicativa"/>
      <sheetName val="Mapa Mov. 31.12"/>
      <sheetName val="Teste de Adição Imob. 31.10.08"/>
      <sheetName val="P1-Mapa de Movimentação Dez2010"/>
      <sheetName val="P2-PAS Depreciação DEZ 2010"/>
      <sheetName val="P2.1-PAS Depreciação SET 2010"/>
      <sheetName val="P3- Teste Adição Set e Dez 2010"/>
      <sheetName val="P1 Mapa de Movimentação set2011"/>
      <sheetName val="P2 PAS Depreciação set2011"/>
      <sheetName val="P3 Teste de Adição"/>
      <sheetName val="Rollforward Dez 11"/>
      <sheetName val="Teste Saldo Inicial 2009"/>
      <sheetName val="Teste Saldo Inicial 2010"/>
      <sheetName val="Mapa de Movimentação 2008"/>
      <sheetName val="Teste de Depreciação 2008"/>
      <sheetName val="Teste de adições out.08"/>
      <sheetName val="Teste de baixas out.08"/>
      <sheetName val="Teste saldo inicial out.08"/>
      <sheetName val="LOG Teste de Saldo Inicial"/>
      <sheetName val="Custo Depreciação 2008"/>
      <sheetName val="Movimentação out.07"/>
      <sheetName val="Teste de adição out.07"/>
      <sheetName val="LOG teste adição out.07"/>
      <sheetName val="Teste saldo inicial out.07"/>
      <sheetName val="LOG teste inicial out.07"/>
      <sheetName val="Movimentação dez.07"/>
      <sheetName val="Teste de adição dez.07"/>
      <sheetName val="LOG teste adição dez.07"/>
      <sheetName val="Teste Depreciação 31.12.07"/>
      <sheetName val="Custo Depreciação Dez07"/>
      <sheetName val="Teste de baixa out.07"/>
      <sheetName val="LOG Teste saldo inicial out.07"/>
      <sheetName val="Teste de Custo Deprec."/>
      <sheetName val="Propostas de Baixa"/>
      <sheetName val="P2-Mapa de movimentação out.07"/>
      <sheetName val="P3 - Teste de adição out.07"/>
      <sheetName val="P4 - LOG teste adição out.07"/>
      <sheetName val="P5 - Teste de baixa out.07"/>
      <sheetName val="P7-LOG Teste saldo inic out.07"/>
      <sheetName val="P8-Mapa de movimentação dez.07"/>
      <sheetName val="P9 - Teste de adição dez.07"/>
      <sheetName val="P10 - LOG teste adição dez.07"/>
      <sheetName val="P11 - Teste Depreciação Dez07"/>
      <sheetName val="P12 - Teste de Custo Deprec."/>
      <sheetName val="P13 - Propostas de Baixa"/>
      <sheetName val="P6-Teste de saldo inicial out07"/>
      <sheetName val="Mapa de Movimentação out.08"/>
      <sheetName val="Teste de Depreciação out.08"/>
      <sheetName val="Teste de Detalhe de Depreciação"/>
      <sheetName val="Teste de adição out.08"/>
      <sheetName val="Teste de baixa out.08"/>
      <sheetName val="P5 - Teste de Saldo inicial"/>
      <sheetName val="P6 - Teste de Depreciação"/>
      <sheetName val="P7 - Teste de Custo Deprec."/>
      <sheetName val="P8 - Propostas de Baixa"/>
      <sheetName val="P9 - Log ACL - Saldo Inicial"/>
      <sheetName val="P10 - Log ACL - Adições"/>
      <sheetName val="3. Teste Base e Adições"/>
      <sheetName val="4. Teste das Transferências"/>
      <sheetName val="5. Teste Base Instalações"/>
      <sheetName val="6. Orçamento x Saeng"/>
      <sheetName val="7. Depreciação instalações"/>
      <sheetName val="7.1 Depr. Sobras"/>
      <sheetName val="7.2 Depr. Itens conciliados"/>
      <sheetName val="7.3 Depr. Itens Set-Dez 10"/>
      <sheetName val="8. Inspeção Física "/>
      <sheetName val="Audit Sampling Sample Size"/>
      <sheetName val="1. Teste Base e Adições"/>
      <sheetName val="2. Teste das Transferências"/>
      <sheetName val="3. Teste Base Instalações"/>
      <sheetName val="4. Orçamento x Saeng"/>
      <sheetName val="5. Depreciação instalações"/>
      <sheetName val="5.1 Depr. Sobras"/>
      <sheetName val="5.2 Depr. Itens conciliados"/>
      <sheetName val="5.3 Depr. Itens Set-Dez 10"/>
      <sheetName val="6. Inspeção Física "/>
      <sheetName val="Relação de lojas"/>
      <sheetName val="Mapa Marisa Lojas"/>
      <sheetName val="Mapa a realizar"/>
      <sheetName val="Resumo adições"/>
      <sheetName val="Contratos"/>
      <sheetName val="PAS Depreciação - Marisa"/>
      <sheetName val="PAS Depreciação - Credi 21"/>
      <sheetName val="Capex"/>
      <sheetName val="Cálculo Taxa Efetiva"/>
      <sheetName val="REF Relatório"/>
      <sheetName val="P1.Mapa Imobilizado"/>
      <sheetName val="P2.PAS Depreciação"/>
      <sheetName val="P3.Teste de Adição nov.09"/>
      <sheetName val="P4.Teste Saldo Inicial"/>
      <sheetName val="P5.Rollfoward Procedures. 28.02"/>
      <sheetName val="P6. Teste de Adição fev.10"/>
      <sheetName val="P2.PAS Depreciação 28.02"/>
      <sheetName val="P2.Teste de Adição Fev.11"/>
      <sheetName val="P3.PAS Depreciação 30.11"/>
      <sheetName val="P4.Teste de Adição nov.10"/>
      <sheetName val="P2 - Nota"/>
      <sheetName val="P6 - PAS Depreciação"/>
      <sheetName val="P7 - Teste de Baixa"/>
      <sheetName val="P8 -Tabela Parâmetro"/>
      <sheetName val="Depreciação Acelerada 31.12"/>
      <sheetName val="Impairment do Ágio"/>
      <sheetName val="Depreciação Acelerada 30.09"/>
      <sheetName val="Teste impairment"/>
      <sheetName val="Apropriação"/>
      <sheetName val="Investimentos Dez"/>
      <sheetName val="Investimentos Out"/>
      <sheetName val="Mapas de Imobilizado"/>
      <sheetName val="Teste Adições e Baixas RT"/>
      <sheetName val="Teste Adições Terminais"/>
      <sheetName val="Ajuste de Anos Anteriores"/>
      <sheetName val="simple size"/>
      <sheetName val="P2-Intruções DTT França"/>
      <sheetName val="P3-Impairment"/>
      <sheetName val="P4-Depreciação"/>
      <sheetName val="P6-Mapa de Movimentação 31.12"/>
      <sheetName val="P6-Mapa de Movimentação 31.10"/>
      <sheetName val="P6-Mapa de Movimentação 30.06"/>
      <sheetName val="P7-Teste de Saldo Inicial"/>
      <sheetName val="P8-Teste de Adição"/>
      <sheetName val="P9-LOG ACL"/>
      <sheetName val="Teste de Adição e Baixa"/>
      <sheetName val="Planejamento"/>
      <sheetName val="P1. Mapa de movimentação"/>
      <sheetName val="P2. Teste de adição"/>
      <sheetName val="P3. Teste de baixas"/>
      <sheetName val="P4. PCC"/>
      <sheetName val="Análise de Variação 31.12"/>
      <sheetName val="Mapa Imobilizado 31.12"/>
      <sheetName val="Análise de software 31.12"/>
      <sheetName val="Análise de Variação 31.10"/>
      <sheetName val="Mapa Imobilizado 31.10"/>
      <sheetName val="APEC"/>
      <sheetName val="Diferido 31.12"/>
      <sheetName val="Key Money"/>
      <sheetName val="Gastos com desenv. Dez"/>
      <sheetName val="Teste de Adição Dez"/>
      <sheetName val="Teste de Baixa Dez"/>
      <sheetName val="Rollfoward Depreciação Dez"/>
      <sheetName val="Obras em andamento Dez"/>
      <sheetName val="Juros s. imobilizado Dez"/>
      <sheetName val="Log ACL Dez"/>
      <sheetName val="Teste de Detalhe - Depreciação"/>
      <sheetName val="P2. PAS de Depreciação"/>
      <sheetName val="Sample Size Table"/>
      <sheetName val="1. Mapa de Mov. Imob 31.12"/>
      <sheetName val="2. Mapa Mov. Intang. 31.12"/>
      <sheetName val="3.1 Teste Alternativo"/>
      <sheetName val="6. Tabela de Itens"/>
      <sheetName val="2. Mapa Mov. Intang. 30.09"/>
      <sheetName val="1. Mapa de Mov. Imob 30.09"/>
      <sheetName val="1a. Mapa de Mov_Imobilizado"/>
      <sheetName val="1b. Mapa Movim_Imobilizado"/>
      <sheetName val="2a.Mapa Movimentação Intangível"/>
      <sheetName val="2b.Mapa Movimentação Intangível"/>
      <sheetName val="1. Mapa de Mov. Imobilizado"/>
      <sheetName val="2. Mapa Movimentação Intangível"/>
      <sheetName val="3.b PAS Depreciação"/>
      <sheetName val="4 Itens Transferidos para BVS"/>
      <sheetName val="5. Teste de Adição_Baixas"/>
      <sheetName val="P2 Mapa de Movimentação"/>
      <sheetName val="P3 Mapa Intangível"/>
      <sheetName val="P4 Teste de Adição out e dez"/>
      <sheetName val="P5 Intangível 2008"/>
      <sheetName val="P6 PPC"/>
      <sheetName val="P7 Teste de Saldo Inicial 31.12"/>
      <sheetName val="P8 PAS Depreciação"/>
      <sheetName val="NE - Imobilizado"/>
      <sheetName val="Movimentação Controladora"/>
      <sheetName val="Movimentação Consolidado"/>
      <sheetName val="Mapa Eternit"/>
      <sheetName val="Mapa Sama"/>
      <sheetName val="Mapa Precon"/>
      <sheetName val="Registro de Imóveis"/>
      <sheetName val="P2- Ajustes e PCC"/>
      <sheetName val="P3-Lead"/>
      <sheetName val="P4-NE - Imobilizado"/>
      <sheetName val="P5-NE - Intangível"/>
      <sheetName val="P6-NE - Movim. Consolidado"/>
      <sheetName val="P7-NE - Moviment. controladora"/>
      <sheetName val="P8-Mapa Eternit"/>
      <sheetName val="P9-Mapa Precon"/>
      <sheetName val="P10-Mapa Sama"/>
      <sheetName val="P11-Depreciações  Eternit"/>
      <sheetName val="P12-Eternit - Adições"/>
      <sheetName val="P13-Eternit - Baixas "/>
      <sheetName val="P14-Precon - Adições"/>
      <sheetName val="P15-Precon - Baixas"/>
      <sheetName val="P16-Teste de Depreciações  Sama"/>
      <sheetName val="P17-SAMA - Adições"/>
      <sheetName val="2. Mapa de Imobilizado "/>
      <sheetName val="3. Teste Saldo Inicial"/>
      <sheetName val="5. Ágio"/>
      <sheetName val="6. Análise Impearment"/>
      <sheetName val="7. Registros"/>
      <sheetName val="8. Pontos Identificados"/>
      <sheetName val="Intangível"/>
      <sheetName val="Teste de Depreciações  Eternit"/>
      <sheetName val="Eternit - Adições"/>
      <sheetName val="Eternit - Baixas"/>
      <sheetName val="Precon - Adições"/>
      <sheetName val="Precon - Baixas"/>
      <sheetName val="Teste de Depreciações  Sama"/>
      <sheetName val="SAMA - Adições"/>
      <sheetName val="SAMA - Baixas "/>
      <sheetName val="NE - Intangível"/>
      <sheetName val="NE - Movim. Consolidado"/>
      <sheetName val="NE - Moviment. controladora"/>
      <sheetName val="Depreciações  Eternit"/>
      <sheetName val="1. Mapa de Mov. Imob"/>
      <sheetName val="Análise Variação"/>
      <sheetName val="Gastos com desenv. - Dez"/>
      <sheetName val="Impairment ativo fixo"/>
      <sheetName val="Gastos com desenv. "/>
      <sheetName val="Para ref. relatório"/>
      <sheetName val="Análise de Variação - Dez"/>
      <sheetName val="Movimentação "/>
      <sheetName val="PAS Depreciação 31.10.12"/>
      <sheetName val="PAS Depreciação 31.12.12"/>
      <sheetName val="1. Mapa de Imobilizado "/>
      <sheetName val="1. Sumário "/>
      <sheetName val="3. Projeto em Andamento"/>
      <sheetName val="Sample Size"/>
      <sheetName val="P3. Teste de Adições"/>
      <sheetName val="P4. Teste de Baixas"/>
      <sheetName val="P5. Pas de Depreciação"/>
      <sheetName val="P6. Rollfoward Procedure"/>
      <sheetName val="P6. Rollfoward"/>
      <sheetName val="P6. Threshold and Sample Size"/>
      <sheetName val="Base Seleção"/>
      <sheetName val="Mapa movimentação e PAS"/>
      <sheetName val="Mapa Mov. e PAS Deprec."/>
      <sheetName val="Teste Adições 10-02"/>
      <sheetName val="Parâmetro depreciação"/>
      <sheetName val="Selecao itens custo inicial 02"/>
      <sheetName val="Bem Principal"/>
      <sheetName val="Mapa Imobilizado 30.09.2010"/>
      <sheetName val="Teste Saldo Inicial Imobilizado"/>
      <sheetName val="Teste Adições Imobilizado"/>
      <sheetName val="Parâmetro 31.10.2009"/>
      <sheetName val="DAAM 5440"/>
      <sheetName val="Mapa Imobilizado 3112"/>
      <sheetName val="1a. Mapa Fiscal CB01"/>
      <sheetName val="1b. Mapa Fiscal CB02"/>
      <sheetName val="MR"/>
      <sheetName val="1c. PAS Depreciação Fiscal dez"/>
      <sheetName val="2a. Mapa Gerencial CB01"/>
      <sheetName val="2b. Mapa Gerencial CB02"/>
      <sheetName val="2c. PAS Depreciação Ger dez"/>
      <sheetName val="3. Teste de Saldo Inicial"/>
      <sheetName val="3a. Log ACL Saldos Iniciais"/>
      <sheetName val="4a. Log ACL Adições"/>
      <sheetName val="5.Teste de Baixas"/>
      <sheetName val="5a.Log ACL Baixas"/>
      <sheetName val="6. Ganhos ou Perdas nas Baixas"/>
      <sheetName val="7. Imobilizado em Andamento"/>
      <sheetName val="8. Teste detalhe depreciação"/>
      <sheetName val="1.Mapa de Mov. - DSP Com."/>
      <sheetName val="2.PAS Depreciação - DSP Com."/>
      <sheetName val="3.PAS Amort. - DSP Com."/>
      <sheetName val="4.Teste de Adição - DSP Com."/>
      <sheetName val="5.Mapa de Movimentação - Farmax"/>
      <sheetName val="6.PAS Depreciação - Farmax"/>
      <sheetName val="7.PAS Amortização - Farmax"/>
      <sheetName val="8.Teste de Adição - Farmax"/>
      <sheetName val="9.Mapa de Mov. e PAS - DSP Adm."/>
      <sheetName val="10.Nova Tabela"/>
      <sheetName val="11. Nota Explicativa"/>
      <sheetName val="1. Lead"/>
      <sheetName val="Log ACL "/>
      <sheetName val="1. Mapa 31.12.10"/>
      <sheetName val="Mapa_Movimentação Mitsui  "/>
      <sheetName val="Mapa_Movimentação Yoorin"/>
      <sheetName val="Teste de Adição e Baixa Mitsui"/>
      <sheetName val="Teste de Adição e Baixa Yoorin"/>
      <sheetName val="1.Mapa de Imobilização"/>
      <sheetName val="Report Package Italian"/>
      <sheetName val="P1. Mapa de Mov."/>
      <sheetName val="P2.Análise de Var."/>
      <sheetName val="P3. PAS Depreciação"/>
      <sheetName val="P5.Log Saldo Inicial"/>
      <sheetName val="P6. Teste das Adições"/>
      <sheetName val="P10 - Teste Saldo Inicial 31.12"/>
      <sheetName val="P11-Teste Impairmen 31.10-31.12"/>
      <sheetName val="P3-Report Package Italian"/>
      <sheetName val="P4- Mapa de Mov."/>
      <sheetName val="P5-Análise de Var."/>
      <sheetName val="P6-PAS Depreciação"/>
      <sheetName val="P7-Log Saldo Inicial"/>
      <sheetName val="P8-Teste das Adições"/>
      <sheetName val="P9-Parâmetro"/>
      <sheetName val="Mapa Imobilizado 30.06.2006"/>
      <sheetName val="Analise de variacao - Custo"/>
      <sheetName val="Analise de variacao - Depreciaç"/>
      <sheetName val="P0. Endereçamento do Risco"/>
      <sheetName val="P1- Lead"/>
      <sheetName val="P2- Mapa do Imobilizado"/>
      <sheetName val="P3- PAS de Depreciação"/>
      <sheetName val="P4- Teste de adições"/>
      <sheetName val="Mapa movimentação 31.12.2009"/>
      <sheetName val="P1 Mapa Movimentação"/>
      <sheetName val="P2 PAS da Depreciação"/>
      <sheetName val="P3 Teste Saldo Inicial"/>
      <sheetName val="P4 Teste Adições"/>
      <sheetName val="P5 Imob. Poder Terceiros"/>
      <sheetName val="Base de Seleção_Adição"/>
      <sheetName val="Mapa de Movimentação USGAAP"/>
      <sheetName val="BR GAAP x IFRS"/>
      <sheetName val="Teste de SI (Saldo Inicial)"/>
      <sheetName val="Baixa (Saldo Inicial)"/>
      <sheetName val="Rollforward  - Custo"/>
      <sheetName val="P2 - Movimentação"/>
      <sheetName val="P3 - Conciliação Imobilizado"/>
      <sheetName val="P5 - Teste de Baixas"/>
      <sheetName val="Resumo Levantamento"/>
      <sheetName val="Ajustes e Reclassificações"/>
      <sheetName val="Taxas IFRS"/>
      <sheetName val="P3 -  PAS de Depreciação"/>
      <sheetName val="P4 -  Teste de Adições"/>
      <sheetName val="P6 - Ativo em andamento"/>
      <sheetName val="Rollfoward Imobilizado"/>
      <sheetName val="P3.Teste de Adição nov.10"/>
      <sheetName val="Mapa_Movimentação"/>
      <sheetName val="Adições set-dez"/>
      <sheetName val="Adições jan-set"/>
      <sheetName val="Composição Outros itens Imob"/>
      <sheetName val="Comp. Benf prontas em Hangares"/>
      <sheetName val="Adições 30.09"/>
      <sheetName val="Baixas 30.09"/>
      <sheetName val="Baixas 31.12"/>
      <sheetName val="Verificação física"/>
      <sheetName val="Mov Imob"/>
      <sheetName val="Mov Ferram Esp"/>
      <sheetName val="Resumo Mov 31.10"/>
      <sheetName val="Resumo Mov 31.12"/>
      <sheetName val="Comp Adiant Fornec"/>
      <sheetName val="Recálculo-Contabil-Inventário"/>
      <sheetName val="Seleção adições 30.9"/>
      <sheetName val="OS 600.238"/>
      <sheetName val="Relatório Patrimonial"/>
      <sheetName val="Teste Depreciação Acumulada"/>
      <sheetName val="Itens Adquiridos antes de 2002"/>
      <sheetName val="Recálculo x EMS"/>
      <sheetName val="Bens originais baixados-Edific."/>
      <sheetName val="Mov analitica exterior"/>
      <sheetName val="Mov analitica consorcios"/>
      <sheetName val="Patrimonial 31-12-2008"/>
      <sheetName val="Imparment"/>
      <sheetName val="Patrimonial"/>
      <sheetName val="Imob. Andamento"/>
      <sheetName val="Teste Global de Dep."/>
      <sheetName val="Detalhe Baixas"/>
      <sheetName val="Patrimonial (2)"/>
      <sheetName val="Patrimonial 30.09"/>
      <sheetName val="imob em andamento 31-12"/>
      <sheetName val="Imob. Andamento 30.09"/>
      <sheetName val="Nota Geral"/>
      <sheetName val="Mov. Total"/>
      <sheetName val="Mov. Consórcios"/>
      <sheetName val="Mov. Sucursais"/>
      <sheetName val="Global Deprec."/>
      <sheetName val="Arquivo Patrimonial"/>
      <sheetName val="Arquivo Patrimonial."/>
      <sheetName val="Movimentação Liasse"/>
      <sheetName val="Composição Imobilizado"/>
      <sheetName val="Fotos inspeção"/>
      <sheetName val="Movimentação R$"/>
      <sheetName val="Tx. Depr. R$"/>
      <sheetName val="Bens Deprec. R$"/>
      <sheetName val="Global Deprec. R$"/>
      <sheetName val="Imob em curso"/>
      <sheetName val="Admt. Fornecedores"/>
      <sheetName val="Exaustão R$"/>
      <sheetName val="Adição Floresta"/>
      <sheetName val="Adição Imobilizado"/>
      <sheetName val="Nota USGAAP"/>
      <sheetName val="Exaustão USD$"/>
      <sheetName val="Movimentação US$"/>
      <sheetName val="Tx. Depr. U$"/>
      <sheetName val="Bens Deprec. US$"/>
      <sheetName val="Global Deprec. US$"/>
      <sheetName val="Tabela - Tamanho da Amostra"/>
      <sheetName val="Global Depreciação 31.10.08"/>
      <sheetName val="Obra em andamento"/>
      <sheetName val="Mov. Imobilizado"/>
      <sheetName val="Detalhe Adições"/>
      <sheetName val="Inspeção Fisica Saldo 31.12.08"/>
      <sheetName val="Imobilizado Andamento"/>
      <sheetName val="Teste Detalhe"/>
      <sheetName val="Global Depr. 30.09"/>
      <sheetName val="Análise de Impairment"/>
      <sheetName val="Exaustão 30.09"/>
      <sheetName val="Ajustes 11.638_ICPC 10 em 2009"/>
      <sheetName val="Imob. em Andam."/>
      <sheetName val="Ajustes 11.638 ICPC 10 em 2008"/>
      <sheetName val="Baixa_reflorestamento"/>
      <sheetName val="Reflorest. em andam."/>
      <sheetName val="Adições Reflorest."/>
      <sheetName val="Exaustão"/>
      <sheetName val="Imoblz. em Andam."/>
      <sheetName val="Itens transferidos para VMFL"/>
      <sheetName val="Adiantam. MI"/>
      <sheetName val="Adiantam. ME"/>
      <sheetName val="Detalhe Composição"/>
      <sheetName val="Imob. andamto."/>
      <sheetName val="Movimentação - R$"/>
      <sheetName val="Global de Dep. - R$ 31.12.06"/>
      <sheetName val="Global de Dep. - R$"/>
      <sheetName val="Movimentação EUR"/>
      <sheetName val="Global de Depreciação EUR"/>
      <sheetName val="Teste Depreciação  R$"/>
      <sheetName val="Movimentação Euros"/>
      <sheetName val="Teste Depreciação  EUR"/>
      <sheetName val="Deprec. 31.12.06"/>
      <sheetName val="Imob.Andamento"/>
      <sheetName val="Global de Dep. - R$ 31.10.06"/>
      <sheetName val="Inspeção"/>
      <sheetName val="Log (inspeção)"/>
      <sheetName val="Log (adições)"/>
      <sheetName val="Medicamentos"/>
      <sheetName val="TxDepr"/>
      <sheetName val="Imob.em curso"/>
      <sheetName val="Teste de Adições 31.12.2006"/>
      <sheetName val="Sistema Patrimonial"/>
      <sheetName val="Utilização e Vida Útil dos Bens"/>
      <sheetName val="Alto forno"/>
      <sheetName val="Fazendas Registradas"/>
      <sheetName val="Depreciação - Calmit"/>
      <sheetName val="Depreciação - Belocal"/>
      <sheetName val="Depreciação 12.2007"/>
      <sheetName val="Resumo Reavaliação"/>
      <sheetName val="Ativos reavaliados"/>
      <sheetName val="Movim. Imobilizado 31.12.07"/>
      <sheetName val="Deprec. Imobilizado 31.12.07"/>
      <sheetName val="Deprec. Imobilizado 30.09.07"/>
      <sheetName val="Composição Baixas 31.12.07"/>
      <sheetName val="Conciliação Patr x Cont 31.12"/>
      <sheetName val="Conciliação Patr X Cont"/>
      <sheetName val="Tabela Enfoque"/>
      <sheetName val="Quadro NE Relatório"/>
      <sheetName val="Movim. Imobilizado 30.09.07"/>
      <sheetName val="Movim. Imobilizado 30.06.07"/>
      <sheetName val="Depreciação 30.06.2006"/>
      <sheetName val="Imobilizado Omnitracs 30.06"/>
      <sheetName val="Controle Patrimonial"/>
      <sheetName val="Detalhe Adiçoes"/>
      <sheetName val="Movim. Imobilizado 30.06.06"/>
      <sheetName val="Conciliação Sist. Patrim.xCont."/>
      <sheetName val="Depreciação 30.06.06"/>
      <sheetName val="Adições Imob. 30.06.06"/>
      <sheetName val="Baixas Imob. 30.06.06"/>
      <sheetName val="Teste adicional Baixas"/>
      <sheetName val="Movim. Imob. 30.06.05"/>
      <sheetName val="Movimentações 31.12.2006"/>
      <sheetName val="Conciliação Patrim.xCont DEZ"/>
      <sheetName val="Conciliação Patrim.xCont 30.09"/>
      <sheetName val="Depreciação 31.12.2006"/>
      <sheetName val="Depreciação 30.09.2006"/>
      <sheetName val="Imobilizado mov"/>
      <sheetName val="Global Depreciação - 30.09.05"/>
      <sheetName val="Ativo Permantente MG"/>
      <sheetName val="Mov. R$"/>
      <sheetName val="PEP's e OI's"/>
      <sheetName val="Adição PEP's e OI's "/>
      <sheetName val="Adição Adiantamentos"/>
      <sheetName val="Transferencias 17 para 15"/>
      <sheetName val="Adiçoes Florestas"/>
      <sheetName val="Variação Cambial"/>
      <sheetName val="Teste Juros"/>
      <sheetName val="Controle Juros"/>
      <sheetName val="Imobilizado - Resultado"/>
      <sheetName val="BTD - PPC"/>
      <sheetName val="Consolidação"/>
      <sheetName val="Mov. US$"/>
      <sheetName val="Global Deprec.USGAAP US$"/>
      <sheetName val="Comp Im Andamento"/>
      <sheetName val="IM em AND"/>
      <sheetName val="Emprestimo PPC"/>
      <sheetName val="EMPRESTIMOXAPLICAÇÃO"/>
      <sheetName val="Global Deprec. (2)"/>
      <sheetName val="Relatório Societário"/>
      <sheetName val="Tickmarks (2)"/>
      <sheetName val="Tx Deprec."/>
      <sheetName val="PEP's e OI's Revisão Edmar"/>
      <sheetName val="PEP's e OI's (2)"/>
      <sheetName val="Movimentação_Imobilizado"/>
      <sheetName val="Depreciação Subsequente_31.12"/>
      <sheetName val="Adições Imobilizado 31.12"/>
      <sheetName val="Saldo Imobilizado"/>
      <sheetName val="Movimentação PPC"/>
      <sheetName val="Itens tot.depre."/>
      <sheetName val="Itens tot.depre. - Out.07"/>
      <sheetName val="Movim. Imobilizado"/>
      <sheetName val="Depreciação Imobilizado"/>
      <sheetName val="Adições Detalhe"/>
      <sheetName val="Baixa Detalhe"/>
      <sheetName val="Impairment Imobilizado"/>
      <sheetName val="Reavaliação Imobilizado"/>
      <sheetName val="Detalhe Adição"/>
      <sheetName val="Detalhe Baixa"/>
      <sheetName val="Composição Saldo 31.12.2008"/>
      <sheetName val="Análise segregação deprec."/>
      <sheetName val="Depreciação obras clube"/>
      <sheetName val="Comp. analítica"/>
      <sheetName val="Rec. dep."/>
      <sheetName val="GAAP"/>
      <sheetName val="Movim. Imob."/>
      <sheetName val="Movim. Intangível"/>
      <sheetName val="Imobilizado em Curso 31.12"/>
      <sheetName val="Imobilizado em Curso 31.08"/>
      <sheetName val="Adições 31.08"/>
      <sheetName val="Impairment BBN"/>
      <sheetName val="Importações em Andamento 31.12"/>
      <sheetName val="Importações em Andamento 31.08"/>
      <sheetName val="Importações em Andamento"/>
      <sheetName val="Ajustes 11.638 ICPC 10 em 2009"/>
      <sheetName val="Projeto MIN-0902"/>
      <sheetName val="Itens Selecionados"/>
      <sheetName val="Florest. em Andamento"/>
      <sheetName val="Depreciação IFRS 31.12"/>
      <sheetName val="Depreciação BrGaap 30.09"/>
      <sheetName val="Teste detalhe Adições"/>
      <sheetName val="Teste Baixa do Imobilizado"/>
      <sheetName val="Nota Explicativa 8"/>
      <sheetName val="Mapa Imob e PAS deprec 31.10.08"/>
      <sheetName val="Mapa Imob. 31.12.08"/>
      <sheetName val="Selecao Adições"/>
      <sheetName val="Selecao Saldo Inicial"/>
      <sheetName val="P6 - Baixas"/>
      <sheetName val="P7 - Depreciação"/>
      <sheetName val="Tabela DAAM"/>
      <sheetName val="A"/>
      <sheetName val="B"/>
      <sheetName val="C"/>
      <sheetName val="D"/>
      <sheetName val="E"/>
      <sheetName val="Movimentação 31.12"/>
      <sheetName val="Roll Foward Global Depr. 31.12"/>
      <sheetName val="Insp Física Imob"/>
      <sheetName val="Insp Intangível"/>
      <sheetName val="Mov. 31-12"/>
      <sheetName val="Global 31-12"/>
      <sheetName val="Movim. 31-10"/>
      <sheetName val="Global Deprec. 31-10"/>
      <sheetName val="Insp Física"/>
      <sheetName val="Teste adições e baixas "/>
      <sheetName val="Imob em andamento 31.12"/>
      <sheetName val="Imob. em andamento 30.09"/>
      <sheetName val="adiantamento 31.12"/>
      <sheetName val="adiantamento a fornec. 30.09"/>
      <sheetName val="Movimentação Imobilizado 31.12"/>
      <sheetName val="Adições no Imobilizado 31.12"/>
      <sheetName val="Imob Andamen. 31.12"/>
      <sheetName val="Roll Foward Depr. 31.12"/>
      <sheetName val="Adiant. a Fornec. 31.12"/>
      <sheetName val="Movimentação Imobilizado 30.09"/>
      <sheetName val="Adições no Imobilizado 30.09"/>
      <sheetName val="Imob Andamento 30.09"/>
      <sheetName val="Ad. a Fornec. 30.09"/>
      <sheetName val="Adições e Baixas 31.12"/>
      <sheetName val="Intang. em And. 31.12"/>
      <sheetName val="Movimentação 31.10"/>
      <sheetName val="Adições e Baixas 31.10"/>
      <sheetName val="Imob. Andamento 31.10"/>
      <sheetName val="Produção Transform. de Linha"/>
      <sheetName val="Adições do Imobilizado 31.12"/>
      <sheetName val="P2. Procedimentos"/>
      <sheetName val="P3. Mapa Imobilizado"/>
      <sheetName val="P4. PAS - Depreciação"/>
      <sheetName val="P5. Cálculo Tx Depreciação "/>
      <sheetName val="P6. Ajuste Depreciação"/>
      <sheetName val="P4. Adições e Baixas"/>
      <sheetName val="P5. PAS - Depreciação"/>
      <sheetName val="2. Adições e Baixas"/>
      <sheetName val="4.Cálculo Tx Depreciação "/>
      <sheetName val="1. Investimento Melhorias Terra"/>
      <sheetName val="1.1 Análise Fert. por Fazenda "/>
      <sheetName val="2. Mapa do Imobilizado"/>
      <sheetName val="3. PAS Depreciação FISCAL"/>
      <sheetName val="2. Mapa de Mov. USGAAP"/>
      <sheetName val="3. Teste de Adições 30.09"/>
      <sheetName val="5. PAS de Deprec. BRGAAP"/>
      <sheetName val="7. PAS de Deprec. USGAAP"/>
      <sheetName val="2. Teste de Saldo Inicial"/>
      <sheetName val="3.1 Teste de Adições 31.12"/>
      <sheetName val="4. Mapa de Mov. BRGAAP"/>
      <sheetName val="6. Mapa de Mov. USGAAP"/>
      <sheetName val="PAS de Deprec."/>
      <sheetName val="ISRE 2400"/>
      <sheetName val="Análise Impairment"/>
      <sheetName val="Comparativo depreciação"/>
      <sheetName val="Análise Imobilizado"/>
      <sheetName val="Mapa Imobilizado BRGAAP"/>
      <sheetName val="PAS Depreciação  BRGAAP"/>
      <sheetName val="Mapa Imobilizado IFRS"/>
      <sheetName val="PAS Depreciação IFRS "/>
      <sheetName val="Ajuste Depreciação"/>
      <sheetName val="PAS Depreciação 05.2010"/>
      <sheetName val="PAS Depreciação  (2)"/>
      <sheetName val="Ajuste Leasing IFRS"/>
      <sheetName val="2. Análise de Impairment"/>
      <sheetName val="3. Mapa de mov. Imob."/>
      <sheetName val="5. PAS SI"/>
      <sheetName val="6. Teste de depreciação"/>
      <sheetName val="6.1 Teste de dep. MDM"/>
      <sheetName val="7. Teste de Baixa"/>
      <sheetName val="Balancete"/>
      <sheetName val="8. Agio"/>
      <sheetName val="1- Passos do Planejamento"/>
      <sheetName val="P1. Mapa Imobilizado"/>
      <sheetName val="P2. Teste Saldo Inicial "/>
      <sheetName val="P3. PAS Depreciação "/>
      <sheetName val="Sample Size "/>
      <sheetName val="P2.Teste de Adição 30.11"/>
      <sheetName val="P3. Adto Imobilizado Nov11"/>
      <sheetName val="P4.PAS Depreciação 30.11"/>
      <sheetName val="P5.Teste de Adição 28.02"/>
      <sheetName val="P6. Adto Imobilizado Fev12"/>
      <sheetName val="P7.PAS Depreciação 28.02"/>
      <sheetName val="P2.1 Teste de Adição - 30.11 "/>
      <sheetName val="P2.2 Teste de Adição - 28.02"/>
      <sheetName val="P4. Adtos à Fornec - 30.11 "/>
      <sheetName val="P5. Sample Size"/>
      <sheetName val="P6a.Check list Impairment"/>
      <sheetName val="P6b. Calculo Impairment DTT"/>
      <sheetName val="P6c.Cálculo Impairment SEW"/>
      <sheetName val="P7. Business Plan {PPC}"/>
      <sheetName val="P8.Analise de Sensibilidade DTT"/>
      <sheetName val="P9. Rollforward"/>
      <sheetName val="Teste de Saldos Iniciais"/>
      <sheetName val="5. Teste de obras em andamento"/>
      <sheetName val="5.1 Aging Obras em Andto."/>
      <sheetName val="6. Transferências"/>
      <sheetName val="Análise de Recuperabilidade"/>
      <sheetName val="Mapa Mov. Participações"/>
      <sheetName val="Mapa Mov. VitoriaPAR"/>
      <sheetName val="Mapa Mov. Industria"/>
      <sheetName val="Aging - Industria"/>
      <sheetName val="Aging - VitoriaPAR"/>
      <sheetName val="Pas de Depreciação Partic."/>
      <sheetName val="Pas de Depreciação VitoriaPAR"/>
      <sheetName val="Pas de Depreciação Industria"/>
      <sheetName val="Nota Vida Util - Impairment"/>
      <sheetName val="Procedimentos Acordados"/>
      <sheetName val="P1. Mapa de Imob."/>
      <sheetName val="P4. Sample size and threshold"/>
      <sheetName val="P1 - Mapa de Imobilizado"/>
      <sheetName val="P3 - Teste de adição"/>
      <sheetName val="Sample Sizes"/>
      <sheetName val="Critério de Seleção"/>
      <sheetName val="PPC - Mapa Imobilizado DEZ-08"/>
      <sheetName val="Mapa Imob. &amp; PAS Deprec."/>
      <sheetName val="1. Mapa Correcta"/>
      <sheetName val="1. Mapa Correcta (2)"/>
      <sheetName val="2. PAS Depreciação "/>
      <sheetName val="3. Imob em And Correcta"/>
      <sheetName val="3. Adições 2013"/>
      <sheetName val="4. Teste de Adição - Set.13"/>
      <sheetName val="5. Determination Sample"/>
      <sheetName val="Conciliação {ppc}"/>
      <sheetName val="PIS-99"/>
      <sheetName val="Adições 30.11.07"/>
      <sheetName val="Vouching 30.11.07"/>
      <sheetName val="Baixas 30.11.07"/>
      <sheetName val="Teste de Baixas 30.11.07"/>
      <sheetName val="Adições 31.12.07"/>
      <sheetName val="Vouching 31.12.07"/>
      <sheetName val="Baixas 31.12.07"/>
      <sheetName val="Teste de Baixas 31.12.07"/>
      <sheetName val="Teste de bens Baixados"/>
      <sheetName val="P4 - PAS de depreciação"/>
      <sheetName val="P6 - Teste de bens Baixados"/>
      <sheetName val="P5 - Log teste de adição"/>
      <sheetName val="P6 - Saldo Inicial"/>
      <sheetName val="Log teste de bens baixados"/>
      <sheetName val="Custo 06.2009"/>
      <sheetName val="Depreciação 06.2009"/>
      <sheetName val="Circular 260 SUSEP"/>
      <sheetName val="Vouching Adições "/>
      <sheetName val="Baixas "/>
      <sheetName val="Vouching Baixas "/>
      <sheetName val="Pas Depreciação 31-12-10"/>
      <sheetName val="Pas Depreciação 31-10-10"/>
      <sheetName val="itens totalmente depreciados"/>
      <sheetName val="(1) Rollfoward Set-08"/>
      <sheetName val="(2) L1 x L2"/>
      <sheetName val="(3) Ajuste GAAP - Ago-08"/>
      <sheetName val="(4) Ajuste GAAP Jun-08"/>
      <sheetName val="(5) Patrimonio X Contábil - BR"/>
      <sheetName val="(6) Patrimonio X Contábil - US"/>
      <sheetName val="(7) Mapa Mov. - BRGAAP"/>
      <sheetName val="(8) PAS - Depreciação - 31.08"/>
      <sheetName val="(9) PAS - Depreciação - BRGAAP"/>
      <sheetName val="(10) Mapa Mov. - USGAAP"/>
      <sheetName val="(11) PAS - Depreciação - USGAAP"/>
      <sheetName val="(12) Dif. Taxa"/>
      <sheetName val="(13) Imob. em Andamento"/>
      <sheetName val="(14) Custo Corig. x Depreciação"/>
      <sheetName val="(15) Adição"/>
      <sheetName val="(16) Teste Sld. Inicial"/>
      <sheetName val="(17) Baixa"/>
      <sheetName val="(18) Impairment"/>
      <sheetName val="(19) Prov. Obsoleto"/>
      <sheetName val="(1) L1 x L2"/>
      <sheetName val="(2) Ajuste GAAP - 31.08"/>
      <sheetName val="(3) Ajuste GAAP - 31.06"/>
      <sheetName val="(4) Patrimonio X Contábil - BR"/>
      <sheetName val="(5) Patrimonio X Contábil - US"/>
      <sheetName val="(6) Mapa Mov. - BRGAAP"/>
      <sheetName val="(7) PAS - Depreciação - 31.08"/>
      <sheetName val="(8) PAS - Depreciação - BRGAAP"/>
      <sheetName val="(9) Mapa Mov. - USGAAP"/>
      <sheetName val="(10) PAS - Depreciação - USGAAP"/>
      <sheetName val="(11) Dif. Taxa"/>
      <sheetName val="(12) Imob. em Andamento"/>
      <sheetName val="(12) Custo Corig. x Depreciação"/>
      <sheetName val="(13) Adição"/>
      <sheetName val="(14) Teste Sld. Inicial"/>
      <sheetName val="(15) Baixa"/>
      <sheetName val="(16) Impairment"/>
      <sheetName val="(17) Prov. Obsoleto"/>
      <sheetName val="Suporte Fluxo de caixa"/>
      <sheetName val="5. Sample Size Table"/>
      <sheetName val="NE 9"/>
      <sheetName val="Rel.Bal.Geral-430-440"/>
      <sheetName val="Rel.Bal.Geral-1"/>
      <sheetName val="Rel.Bal.Geral-2"/>
      <sheetName val="Rel.Bal.Geral-4"/>
      <sheetName val="Rel.Bal.Geral-5"/>
      <sheetName val="Rel.Bal.Geral-510"/>
      <sheetName val="Rel.Bal.Geral-520"/>
      <sheetName val="Rel.Bal.Geral-410-420"/>
      <sheetName val="US$98"/>
      <sheetName val="Benfeitorias"/>
      <sheetName val="Comp. Imob. 2009"/>
      <sheetName val="Global de Depreciação - 09"/>
      <sheetName val="Detalhe Depr. 2008"/>
      <sheetName val="Adição e Baixa "/>
      <sheetName val="Movimentação 31.12.2010"/>
      <sheetName val="PAS Dep. BRGAAP "/>
      <sheetName val="PAS Dep. IFRS"/>
      <sheetName val="Taxa Depreciação"/>
      <sheetName val="BIA"/>
      <sheetName val="Portabilidade"/>
      <sheetName val="Exaustão U$"/>
      <sheetName val="Mapa de Mov. do Imobilizado"/>
      <sheetName val="Movimentação set.10 a dez.10"/>
      <sheetName val="Report K"/>
      <sheetName val="Variação do Período"/>
      <sheetName val="Baixa de Flaviano"/>
      <sheetName val="1. Mapa de Imobilizado"/>
      <sheetName val="2. PAS de Depreciação"/>
      <sheetName val="3. Teste de Adição "/>
      <sheetName val="RollForward Dez.09"/>
      <sheetName val="RollForward Set.09"/>
      <sheetName val="Mapa Ago e Dez.09"/>
      <sheetName val="PAS Depreciação Ago.09"/>
      <sheetName val="PAS Baixas Ago.09"/>
      <sheetName val="Teste de Adições Ago.09"/>
      <sheetName val="Imob Andamento Ago.09"/>
      <sheetName val="Mapa Ago.2009"/>
      <sheetName val="PAS Baixas"/>
      <sheetName val="2. Nota Explicativa"/>
      <sheetName val="3. Mapa de Movimentação - L"/>
      <sheetName val="4. Mapa de Movimentação - E"/>
      <sheetName val="5. Adto Fornecedores - L "/>
      <sheetName val="6. PAS de Depreciação - L"/>
      <sheetName val="7. PAS de Depreciação - E"/>
      <sheetName val="7.1. Controle de Alugueis - E"/>
      <sheetName val="8. Principais Adições - TRI - L"/>
      <sheetName val="9. Teste de Adição - L"/>
      <sheetName val="10. Teste de Adição - E"/>
      <sheetName val="Teste Vasilhames"/>
      <sheetName val="Classes ANP"/>
      <sheetName val="Rollforward Imobilizado"/>
      <sheetName val="Composição das Adições"/>
      <sheetName val="Teste dep. "/>
      <sheetName val="Minoritários"/>
      <sheetName val="Amarração relatório"/>
      <sheetName val="Lçtos reclassif. imob"/>
      <sheetName val="Composição Mov. Dep."/>
      <sheetName val="Teste Global de Depreciação"/>
      <sheetName val="Mov até 30.09"/>
      <sheetName val="Mov. até 31.11"/>
      <sheetName val="Global Dep"/>
      <sheetName val="CALCULO DEPRECIAÇÃO"/>
      <sheetName val="Teste Global Depreciaçao"/>
      <sheetName val="IMOBILIZAÇÃO"/>
      <sheetName val="CALCULO DEPRECIAÇÃO (2)"/>
      <sheetName val="Amarracao Relatorio"/>
      <sheetName val="Lçtos reclassif. imo"/>
      <sheetName val="Amarração p. Relatório"/>
      <sheetName val="Global Depreciação 28.02.07"/>
      <sheetName val="Teste Adições 28.02.2007"/>
      <sheetName val="Movimentação28.02.2007"/>
      <sheetName val="Teste Adições 28.02.07"/>
      <sheetName val="CPT ELT"/>
      <sheetName val="Mov 31.10.2007"/>
      <sheetName val="Mov 31.12.2007 "/>
      <sheetName val="Global Dep 31.10.2007"/>
      <sheetName val="Movimentação 30.06.2007"/>
      <sheetName val="Global de Dep. 30.06.2007"/>
      <sheetName val="NE10"/>
      <sheetName val="Quadro NE 10"/>
      <sheetName val="Adição 31.12.08"/>
      <sheetName val="Baixa 31.12.08"/>
      <sheetName val="Depreciação 31.12.08"/>
      <sheetName val="Totalmente Deprec. 31.12.08"/>
      <sheetName val="Mov Diferido"/>
      <sheetName val="Movimentações Imobilizado 30.09"/>
      <sheetName val="Movimentações Imobilizado 31.12"/>
      <sheetName val="Movimentações Diferido 30.09"/>
      <sheetName val="Movimentações Diferido 31.12"/>
      <sheetName val="Global de Depreciação - Gest."/>
      <sheetName val="Global de Amortização"/>
      <sheetName val="Razao_Imob"/>
      <sheetName val="ATIVO"/>
      <sheetName val="Plano de Contas"/>
      <sheetName val="ce"/>
      <sheetName val="local"/>
      <sheetName val="INDIECO1"/>
      <sheetName val="Teste Adições Diferido"/>
      <sheetName val="Teste Fechamento de Loja"/>
      <sheetName val=" Calc Depreciação OUT"/>
      <sheetName val=" Calc Depreciação DEZ"/>
      <sheetName val="Depre. Imóveis"/>
      <sheetName val="Adições Benfeitorias "/>
      <sheetName val="Dados"/>
      <sheetName val="Dados (2)"/>
      <sheetName val="Mov. PPC"/>
      <sheetName val="Imob a regularizar"/>
      <sheetName val="Projeção Imobilizado"/>
      <sheetName val="Mov. Set02 PPC"/>
      <sheetName val="Mov. Dez02 PPC"/>
      <sheetName val="Teste deprec."/>
      <sheetName val="Teste Aquis."/>
      <sheetName val="Movimentação Set02 PPC"/>
      <sheetName val="APOIO"/>
      <sheetName val="N"/>
      <sheetName val="Plan1"/>
      <sheetName val="Depreciação Moldes Uso"/>
      <sheetName val="Depreciação "/>
      <sheetName val="Mov. Permanente"/>
      <sheetName val="Movimentação_Interim"/>
      <sheetName val="Movimentação_Final"/>
      <sheetName val="PAS Deprec Dez"/>
      <sheetName val="Teste_Adições"/>
      <sheetName val="Log_Adições"/>
      <sheetName val="Log Imob. andamento"/>
      <sheetName val="A - Mapa"/>
      <sheetName val="A - MAPA RTT"/>
      <sheetName val="B - PAS Deprec."/>
      <sheetName val="C - Teste adições"/>
      <sheetName val="D - Adiantamento"/>
      <sheetName val="E - Andamento"/>
      <sheetName val="F - Resumo dos Laudos"/>
      <sheetName val="BOLETAR"/>
      <sheetName val="ICMS-Cofins Arcos"/>
      <sheetName val="INFO"/>
      <sheetName val="ABRIL 2000"/>
      <sheetName val="Mapa Mov Imobilizado"/>
      <sheetName val="P1 . Mapa Movimentação"/>
      <sheetName val="P2 . Teste Depreciações"/>
      <sheetName val="P3. 132014 Imob. And."/>
      <sheetName val="P4. 132051 Imob. And. (AM)"/>
      <sheetName val="P5. 132054 Imob. And."/>
      <sheetName val="Teste Depreciações"/>
      <sheetName val="Teste das Baixas"/>
      <sheetName val="NE (2)"/>
      <sheetName val="Baixas Brasil Oil"/>
      <sheetName val="Tamanho Amostra"/>
      <sheetName val="Detalhe Adição Aeronaves 31.12"/>
      <sheetName val="Adições OS"/>
      <sheetName val="Compos. Patrimônio 31.12.09"/>
      <sheetName val="Dep. Benfeit. Hangares"/>
      <sheetName val="Dep. Benfeit. Aero Arrendadas"/>
      <sheetName val="Tamanho da Amostra"/>
      <sheetName val="Global de depreciação 31.12"/>
      <sheetName val="Detalhe Adições 31.12"/>
      <sheetName val="Baixa de Benfeitoria  Andamento"/>
      <sheetName val="Global de depreciação 31.10"/>
      <sheetName val="Detalhe Adições 31_10"/>
      <sheetName val="Análise Benfeitorias em and."/>
      <sheetName val="Análise Benf. andam 31.12."/>
      <sheetName val="Requisitos"/>
      <sheetName val="Teste Reavaliação"/>
      <sheetName val="Mov. Arrendamento"/>
      <sheetName val="Teste Baixas - Mov Arrendamento"/>
      <sheetName val="Amort. Benf."/>
      <sheetName val="Ajuste"/>
      <sheetName val="Análise Benf.Andamento"/>
      <sheetName val="5 E 6"/>
      <sheetName val="Ajustes Propostos"/>
      <sheetName val="Mapa e Pas de Depreciação"/>
      <sheetName val="Bens para Revenda"/>
      <sheetName val="VP"/>
      <sheetName val="Detalhe - Adições"/>
      <sheetName val="P3 - Mapa Movimentação"/>
      <sheetName val="Composição Imob"/>
      <sheetName val="NE 09 "/>
      <sheetName val="Movimentação Depreciação"/>
      <sheetName val="Peças resposição"/>
      <sheetName val="Imp. em andamento"/>
      <sheetName val="Movimentação Consolidada - DEZ"/>
      <sheetName val="Movimentação Bredero 30.11"/>
      <sheetName val="Movimentação thermotite 30.11"/>
      <sheetName val="Nota Explicativa Imobilizado"/>
      <sheetName val="Worksheet in 5610 Imobilizado C"/>
      <sheetName val="Baixa Hard-Software"/>
      <sheetName val="Adiant Fornec."/>
      <sheetName val="Claims Contratuais"/>
      <sheetName val="Seleção"/>
      <sheetName val="ACL"/>
      <sheetName val="Seleção Adições 1º. Sem."/>
      <sheetName val="Seleção Adições 2º. Sem."/>
      <sheetName val="Seleção Imobilizado"/>
      <sheetName val="Seleção Imobilizado 1209"/>
      <sheetName val="Saldo Inicial em 2009"/>
      <sheetName val="Depreciação 1209"/>
      <sheetName val="Teste de Baixas 2009"/>
      <sheetName val="Teste de SI do Imobilizado"/>
      <sheetName val="Teste de Adições Imobilizado"/>
      <sheetName val="Pontos Carta Comentário"/>
      <sheetName val="Teste Adição Imobilizado"/>
      <sheetName val="Movimentação_2008"/>
      <sheetName val="ACT Input (2)"/>
      <sheetName val="Mapa Imobilizado - 30.04.2012"/>
      <sheetName val="Mapa Intangível - 30.04.2012"/>
      <sheetName val="Complemento teste de Adições"/>
      <sheetName val="Mapa Depreciação"/>
      <sheetName val="Mapa Intangível"/>
      <sheetName val="Imobilizado 31-12-2011"/>
      <sheetName val="PAS - 31-12-2011"/>
      <sheetName val="2. Lead"/>
      <sheetName val="3. Mapa De Imobilizado 31.12"/>
      <sheetName val="4. Imobilizado em Andamento"/>
      <sheetName val="5. Adição 30.09"/>
      <sheetName val="5.1 Adição 31.12"/>
      <sheetName val="7. NE"/>
      <sheetName val="8. Suporte NE"/>
      <sheetName val="Teste de Integridade "/>
      <sheetName val="9. Parâmetro"/>
      <sheetName val="Carta Comentário"/>
      <sheetName val="estoque total dez_98"/>
      <sheetName val="Mapa de imob. e PAS 30.09.2010"/>
      <sheetName val="Mapa Imob. PAS 31.12.2010"/>
      <sheetName val="Mapa Imob e PAS IFRS 31.12.2010"/>
      <sheetName val="Teste Saldo Inicial e Adições"/>
      <sheetName val="Lead Resumo"/>
      <sheetName val="Mapa Imobilizado 31.12.2010"/>
      <sheetName val="Mapa de Intangível"/>
      <sheetName val="Mapa Intangível 30.11.12"/>
      <sheetName val="Mapa Imob 30.11.12"/>
      <sheetName val="Mapa Imob 31.12.12"/>
      <sheetName val="PAS Depreciacao Montebel 31.12"/>
      <sheetName val="Teste Direcionado"/>
      <sheetName val="Parametro PAS"/>
      <sheetName val="Adição "/>
      <sheetName val="Amostra - Seleções Adicionais"/>
      <sheetName val="P1. Projeção Saldos Março 13"/>
      <sheetName val="P3.Referência Package"/>
      <sheetName val="P2. Mov Obras Andt"/>
      <sheetName val="P4. Perda Recup.Econômica"/>
      <sheetName val="1. Mapa Total Geral"/>
      <sheetName val="4. Teste custo inicial"/>
      <sheetName val="5. Movimentação - Obras"/>
      <sheetName val="6. Histórico Obras em Andamento"/>
      <sheetName val="7. Aging - Obras em Andamento"/>
      <sheetName val="P1. Mapa - 31.03.12"/>
      <sheetName val="P2. Mapa - 30.06.12"/>
      <sheetName val="P3. Teste de Adições "/>
      <sheetName val="P4. Memo Arrendamento"/>
      <sheetName val="P5. LOG ACL"/>
      <sheetName val="P6. Sample Size"/>
      <sheetName val="P7. Reclassificações"/>
      <sheetName val="P1. Mapa - 30.06.12"/>
      <sheetName val="P2. Teste de Adição 31.03.12"/>
      <sheetName val="P3. LOG ACL"/>
      <sheetName val="P4. Sample Size"/>
      <sheetName val="P5. Teste de Baixas"/>
      <sheetName val="NE - Imobilizado - Colégio"/>
      <sheetName val="NE - Imobilizado - Educare"/>
      <sheetName val="NE - Imobilizado - Consolidado"/>
      <sheetName val="NE - Intangível - Educare"/>
      <sheetName val="NE - Intangível - Colégio"/>
      <sheetName val="NE - Intangível - Consolidado"/>
      <sheetName val="Para Referência - Tabela DAAM"/>
      <sheetName val="Imobilizado IFRS"/>
      <sheetName val="Adições 13211003 {PPC}"/>
      <sheetName val="Parâmetro "/>
      <sheetName val="Mov. Imobilizado 2011"/>
      <sheetName val="Teste de Adição de Imobilizado"/>
      <sheetName val="Tabela Novo Enfoque"/>
      <sheetName val="3.1. Teste de adições - Set"/>
      <sheetName val="3.2. Teste de adições - Dez"/>
      <sheetName val="4. Imob. em andamento"/>
      <sheetName val="6. Teste de Baixa"/>
      <sheetName val="7. Analise de Budget"/>
      <sheetName val="8. Relação Lojas"/>
      <sheetName val="9. Carta Comentário"/>
      <sheetName val="1.Mapa de Movimentação"/>
      <sheetName val="2. Análises 30.09"/>
      <sheetName val="3. PAS Deprec. e Amort."/>
      <sheetName val="3.1 Deprec. Benfeitorias"/>
      <sheetName val="4. Calculo da Amostra"/>
      <sheetName val="4.1 Teste de Adição 30.09"/>
      <sheetName val="4.2 Teste de Adição 31.12"/>
      <sheetName val="5. Despesas com IPO"/>
      <sheetName val="6. Análise de Luvas"/>
      <sheetName val="7. Resumo de Ajustes"/>
      <sheetName val="P1 Mapa de Movimentação"/>
      <sheetName val="P2 PAS Depreciação"/>
      <sheetName val="P3 Teste de Saldo Inicial"/>
      <sheetName val="P4 Análise de Impairment"/>
      <sheetName val="Determination Sample"/>
      <sheetName val="Detalhes imobilizado"/>
      <sheetName val="Movimentação 2007"/>
      <sheetName val="Comparativo DTTx Contábil"/>
      <sheetName val="Reserva de Reavaliação 2006"/>
      <sheetName val="Movimentação 2006 após reaval."/>
      <sheetName val="Laudo de Reavaliação"/>
      <sheetName val="Depreciação II"/>
      <sheetName val="Direito de repres."/>
      <sheetName val="P3 PAS Depreciação"/>
      <sheetName val="P5 - Adiantamento TUPI"/>
      <sheetName val="P6 - Adiantamento Uirapuru"/>
      <sheetName val="P6 - Faz. Independência"/>
      <sheetName val="P7 Análise Impairment"/>
      <sheetName val="P8 - Recebimento Faz. Independ"/>
      <sheetName val="Add. Software"/>
      <sheetName val="Rec. Imob. em Andamento"/>
      <sheetName val="2. Procedimentos"/>
      <sheetName val="3. Mapa do Imobilizado"/>
      <sheetName val="6. AVP"/>
      <sheetName val="7. Baixas"/>
      <sheetName val="8. Adição"/>
      <sheetName val="9.Saldo Inicial"/>
      <sheetName val="P2.1 - Rollforward"/>
      <sheetName val="P3 - Mapa Imobilizado "/>
      <sheetName val="P4 - Teste de Adições e Baixas"/>
      <sheetName val="P5 - Teste de Deprec Dez-2010"/>
      <sheetName val="P5 - Teste de Adições e Baixas"/>
      <sheetName val="P1 Mapa de Imobilizado"/>
      <sheetName val="P2 Depreciação"/>
      <sheetName val="DAAM"/>
      <sheetName val="2. Imob em Andamento"/>
      <sheetName val="3.Teste de adições"/>
      <sheetName val="4. PAS Deprec. e Amort."/>
      <sheetName val="5.Cessão Direito Uso - Detalhes"/>
      <sheetName val="5.1 Amortização Cessão Direito"/>
      <sheetName val="3. Teste de Adições Imobilizado"/>
      <sheetName val="4. Teste de Adições Im. And."/>
      <sheetName val="5. Teste de Adições Int."/>
      <sheetName val="6. Teste de Baixas"/>
      <sheetName val="7. Ativos de Retificação"/>
      <sheetName val="8. Adiantamentos Imb. "/>
      <sheetName val="P3 - Ágio (DSP)"/>
      <sheetName val="P3.1 - Mais Valia Drogão CFPOP"/>
      <sheetName val="P4 - Imobilizado em Adamento"/>
      <sheetName val="P5 - Teste de Adição "/>
      <sheetName val="P6 - Lojas Encerradas"/>
      <sheetName val="P7 - Imob por Filial 30_09"/>
      <sheetName val="P7.1 - Imob por Filial 31_12"/>
      <sheetName val="P8 - Adições Fundos de Comércio"/>
      <sheetName val="P8.1 - CFPOP DSP"/>
      <sheetName val="A - DAAM"/>
      <sheetName val="B - PCC"/>
      <sheetName val="PAS Depreciação - Junho.2010"/>
      <sheetName val="1.1 NE"/>
      <sheetName val="2. Mapa Depreciação"/>
      <sheetName val="3. Imobilizado Fiscal"/>
      <sheetName val="3.Obras em andamento"/>
      <sheetName val="4. I A Bens de Uso"/>
      <sheetName val="6. Impairment "/>
      <sheetName val="2. Imobilizado em poder de 3º"/>
      <sheetName val="6. Impairment"/>
      <sheetName val="2. Mapa 31.12.10"/>
      <sheetName val="3. Imobilizado em poder de 3º"/>
      <sheetName val="6. Teste de Adição"/>
      <sheetName val="7. Impairment"/>
      <sheetName val="P2. PAS de Depreciação 30.09"/>
      <sheetName val="P4. Teste de Saldo Inicial "/>
      <sheetName val="P5. Teste de IPE"/>
      <sheetName val="2. Teste de Adições 30.09"/>
      <sheetName val="2.1 Teste de Adições 31.12"/>
      <sheetName val="3. Teste de Baixas"/>
      <sheetName val="4.1 Depreciação Leasing"/>
      <sheetName val="5. Análise Lançamento CDC"/>
      <sheetName val="6. Cessão Direito de Uso"/>
      <sheetName val="Relatorio Local"/>
      <sheetName val="P3-Teste Adição"/>
      <sheetName val="P5- Rollfoward 31.12.2011"/>
      <sheetName val="P3- Rollfoward 31.12.2010"/>
      <sheetName val="1.MAP"/>
      <sheetName val="2.PAS Depreciação 30.11"/>
      <sheetName val="2.1PAS Depreciação 31.12"/>
      <sheetName val="3.CIP"/>
      <sheetName val="3.1 CIP Oracle"/>
      <sheetName val="3.2 CIP Detalhe Entradas NF's"/>
      <sheetName val="3.3.Teste adições AF paa CIP"/>
      <sheetName val="3.4.Capex"/>
      <sheetName val="4.Teste adições Demais Ativos"/>
      <sheetName val="5.Baixas"/>
      <sheetName val="P6 - Ajuste"/>
      <sheetName val="P7 - Análise de Depreciação"/>
      <sheetName val="1.1 Procedimentos"/>
      <sheetName val="2.  Teste de Adição"/>
      <sheetName val="1. Aché"/>
      <sheetName val="2. Bio"/>
      <sheetName val="a. Rollforward"/>
      <sheetName val="1. Mapa Aché"/>
      <sheetName val="2. Mapa BIO"/>
      <sheetName val="3. PAS de Depreciação"/>
      <sheetName val="5. Teste de Saldo Inicial"/>
      <sheetName val="6. Ágio"/>
      <sheetName val="7. Capitalização dos Juros"/>
      <sheetName val="8. Avaliação Patrimonial"/>
      <sheetName val="9. Conciliação Laudo X Contabil"/>
      <sheetName val="Controle de Seleção"/>
      <sheetName val="Mapa Aché"/>
      <sheetName val="Aché"/>
      <sheetName val="Bio"/>
      <sheetName val="Avaliação Patrimonial"/>
      <sheetName val="Conciliação DTT X  LAUDO"/>
      <sheetName val="3.PPC Orçado X Real"/>
      <sheetName val="4.PAS de Depreciação"/>
      <sheetName val="Mapa de Movimentação NPK"/>
      <sheetName val="Análise de Var. Jul. &amp; Set."/>
      <sheetName val="P4. Teste de adicoes"/>
      <sheetName val="P6. Agio"/>
      <sheetName val="P7.PAS Depreciação"/>
      <sheetName val="Tabela de Itens"/>
      <sheetName val="P1. MAPA DE MOVIMENTAÇÃO "/>
      <sheetName val="P2. OBRAS EM ANDAMENTO (I) (F) "/>
      <sheetName val="P3. TESTE DE SALDO INICIAL"/>
      <sheetName val="P4. TESTE DE ADIÇÕES "/>
      <sheetName val="P5. DEPRECIAÇÃO"/>
      <sheetName val="P6. TRANSFERÊNCIAS"/>
      <sheetName val="P7. ÁGIOS"/>
      <sheetName val="P8. CAPITALIZAÇÃO DE JUROS"/>
      <sheetName val="P9. PREFERÊNCIAS PACKAGE"/>
      <sheetName val="A1. TABELA DE ITENS "/>
      <sheetName val="A2. LOG ACL P5."/>
      <sheetName val="5. Teste final de Obras em Andt"/>
      <sheetName val="6. Análise de recuperabilidade"/>
      <sheetName val="7. Teste de Transferências"/>
      <sheetName val="8. Vida útil"/>
      <sheetName val="13. salário"/>
      <sheetName val="Suporte NE"/>
      <sheetName val="1. Mapa de Mov. Consolidado"/>
      <sheetName val="2. Mapa de movimentação (Imob.)"/>
      <sheetName val="3. Mapa de movimentação (Int.)"/>
      <sheetName val="4. Análise Depreciação"/>
      <sheetName val="4.2 Resultado Depreciação"/>
      <sheetName val="4.3 PAS Depreciação"/>
      <sheetName val="5 Teste de adições (I)"/>
      <sheetName val="5.1 Teste de adições (I)"/>
      <sheetName val="5.2 Teste de Adições (F)"/>
      <sheetName val="6. Imobilizado em And."/>
      <sheetName val="Resumo Imobilizado p. Loja"/>
      <sheetName val="2. Mapa - Ezesa"/>
      <sheetName val="3. Baixa Haddock Lobo"/>
      <sheetName val="4. PAS Depreciação -Ezesa 31.12"/>
      <sheetName val="4. Mapa - Zegna"/>
      <sheetName val="5. PAS Depreciação -Zegna 31.12"/>
      <sheetName val="6. Teste de adições - Ezesa"/>
      <sheetName val="7. Teste de adições - Zegna"/>
      <sheetName val="8. Saldo Inicial - Ezesa"/>
      <sheetName val="8.1 Saldo N. Identificado - Ez"/>
      <sheetName val="9. Saldo Inicial - Zegna"/>
      <sheetName val="10. DAAM"/>
      <sheetName val="2. Mapa de Imobililizado"/>
      <sheetName val="3. Aging - Imobil. andamento"/>
      <sheetName val="5. Sample Size"/>
      <sheetName val="6. Notas Explicativas"/>
      <sheetName val="3. PAS Depreciação -Ezesa 31.10"/>
      <sheetName val="3.1. Baixa Haddock Lobo"/>
      <sheetName val="5. PAS Depreciação -Zegna 31.10"/>
      <sheetName val="Controle adicional"/>
      <sheetName val="1) Mov"/>
      <sheetName val="2) Adição"/>
      <sheetName val="3) Depreciação"/>
      <sheetName val="4) RFP"/>
      <sheetName val="5) Impairment"/>
      <sheetName val="Valuation (2)"/>
      <sheetName val="Valuation (3)"/>
      <sheetName val="Valuation (4)"/>
      <sheetName val="Valuation (1)"/>
      <sheetName val="Composição Impairment "/>
      <sheetName val="Imob em Andamento."/>
      <sheetName val="Importacoes Andamento Transito"/>
      <sheetName val="Depreciação 31.10.2009"/>
      <sheetName val="Inspecao Fisica"/>
      <sheetName val="Adtos"/>
      <sheetName val="Compos Diferido Gastos Prods"/>
      <sheetName val="Pontos Identificados"/>
      <sheetName val="Compos Diferido Gastos Implant"/>
      <sheetName val=""/>
      <sheetName val="Teste"/>
      <sheetName val="Movimentação (2009)"/>
      <sheetName val="Conciliação"/>
      <sheetName val="Comp. Equip. Deposito"/>
      <sheetName val="TO DO"/>
      <sheetName val="Cont. Patrimonial"/>
      <sheetName val="Seleção Adição"/>
      <sheetName val="Composição Intangível"/>
      <sheetName val="Depreciação Global"/>
      <sheetName val="Riscos"/>
      <sheetName val="PCC's"/>
      <sheetName val="Resumo dos Riscos"/>
      <sheetName val="Patrimônio"/>
      <sheetName val="Safra Cana"/>
      <sheetName val="Global Exaustão"/>
      <sheetName val="Confronto Controle Patrim"/>
      <sheetName val="Teste deprec exaust"/>
      <sheetName val="Teste taxas depreciacao"/>
      <sheetName val="1. Movimentação"/>
      <sheetName val="2. Sample Size"/>
      <sheetName val="3.Seleção "/>
      <sheetName val="4. Global de depreciação "/>
      <sheetName val="5. Obras em andamento"/>
      <sheetName val="5.Cobertura de Seguros"/>
      <sheetName val="Benfeitorias e Imob em Andament"/>
      <sheetName val="Bens destinados a venda"/>
      <sheetName val="Teste - Imobilizado"/>
      <sheetName val="Cut-off do imobilizado "/>
      <sheetName val="Teste de Exaustão"/>
      <sheetName val="Teste de Depreciação Global"/>
      <sheetName val="Teste Global Depreciação"/>
      <sheetName val="Cálculo do Parametro"/>
      <sheetName val="Teste Exaustão"/>
      <sheetName val="Seleção Adições Set"/>
      <sheetName val="Seleção Adições  Dez"/>
      <sheetName val="Seleção Baixas"/>
      <sheetName val="ttca-imob (2)"/>
      <sheetName val="Itens tot dep 99"/>
      <sheetName val="Itens tot dep 00"/>
      <sheetName val="sales vol."/>
      <sheetName val="Abril"/>
      <sheetName val="AFinanc"/>
      <sheetName val="1.1.Mapa de Movimentação"/>
      <sheetName val="2.Deprec. e Amort. 30.09.2010"/>
      <sheetName val="2.1Deprec. e Amort. 31.12.2010"/>
      <sheetName val="3.Imob. em Andamento 30.09.10"/>
      <sheetName val="3.Imob. em Andamento 31.12.10"/>
      <sheetName val="4. Imob. And. Contratos "/>
      <sheetName val="5. Ponto Comercial - Detalhes"/>
      <sheetName val="5.1 Amortização Ponto Comercial"/>
      <sheetName val="6.Teste de adições"/>
      <sheetName val="7.Teste de baixas"/>
      <sheetName val="8.Teste de Adições 31.12"/>
      <sheetName val="9.Teste Custo Inicial"/>
      <sheetName val="P2. Mapa_Ativo Fixo"/>
      <sheetName val="P2.1 Mapa_Intangível"/>
      <sheetName val="P3. PAS_Depreciação"/>
      <sheetName val="P4. Teste de adição"/>
      <sheetName val="P5. Tabela DAAM"/>
      <sheetName val="1.Mapa de Imobilizado (I)"/>
      <sheetName val="4. PAS - Depreciação (F)"/>
      <sheetName val="2.Teste de Adições (I)"/>
      <sheetName val="3. PAS - Depreciação (I)"/>
      <sheetName val="Enfoque"/>
      <sheetName val="Determination Sample Size"/>
      <sheetName val="P2 Mapa Movimentação"/>
      <sheetName val="P3 PAS Depreciação "/>
      <sheetName val="P4 Teste de Adição"/>
      <sheetName val="P5. Relação Fazendas"/>
      <sheetName val="Rollfoward 31.07.2010"/>
      <sheetName val="Teste de Integridade"/>
      <sheetName val="Teste de Adições e Baixas"/>
      <sheetName val="P3. Adições"/>
      <sheetName val="P4. Baixa"/>
      <sheetName val="NE "/>
      <sheetName val="P1. Procedimentos Efetuados"/>
      <sheetName val="P2. Mapa de Imobilizado"/>
      <sheetName val="P4. Amostra"/>
      <sheetName val="P5. Capitalização Juros"/>
      <sheetName val="Global Depreciação 31.12"/>
      <sheetName val="Detalhe 31.12"/>
      <sheetName val="IPE - itens 100% depreciados"/>
      <sheetName val="Global Depreciação 31.10"/>
      <sheetName val="Detalhe 31.10"/>
      <sheetName val="Imobilizado em Andamento 31.10"/>
      <sheetName val="Obras em And. 31.10"/>
      <sheetName val="Obras em And. 31.12"/>
      <sheetName val="Adiantamento a fornecedores"/>
      <sheetName val="11401001 Ad. Fornecedores"/>
      <sheetName val="11401009 Ad. importação"/>
      <sheetName val="11401010 Ad. Exportação"/>
      <sheetName val="Imob. And. 30.09"/>
      <sheetName val="Movimentação 30-09"/>
      <sheetName val="NE 11"/>
      <sheetName val="Análise Indicativos Impairment"/>
      <sheetName val="Movimentação IFRS"/>
      <sheetName val="Quadro DF"/>
      <sheetName val="Adição 31.08"/>
      <sheetName val="Baixas 31.08"/>
      <sheetName val="Imob. em Curso 31.12"/>
      <sheetName val="Imob. em Curso 31.08"/>
      <sheetName val="System_Menu"/>
      <sheetName val="Receita -Pós Pago"/>
      <sheetName val="Teste Detalhes"/>
      <sheetName val="DRE"/>
      <sheetName val="BP"/>
      <sheetName val="Rollfoward Procedures 30.09.10"/>
      <sheetName val="PAS Depreciação_2010"/>
      <sheetName val="Teste de Controle e Adiçõ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 refreshError="1"/>
      <sheetData sheetId="65" refreshError="1"/>
      <sheetData sheetId="66" refreshError="1"/>
      <sheetData sheetId="67" refreshError="1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/>
      <sheetData sheetId="79"/>
      <sheetData sheetId="80" refreshError="1"/>
      <sheetData sheetId="81"/>
      <sheetData sheetId="82"/>
      <sheetData sheetId="83"/>
      <sheetData sheetId="84"/>
      <sheetData sheetId="85"/>
      <sheetData sheetId="86" refreshError="1"/>
      <sheetData sheetId="87" refreshError="1"/>
      <sheetData sheetId="88"/>
      <sheetData sheetId="89" refreshError="1"/>
      <sheetData sheetId="90" refreshError="1"/>
      <sheetData sheetId="91"/>
      <sheetData sheetId="92"/>
      <sheetData sheetId="93"/>
      <sheetData sheetId="94"/>
      <sheetData sheetId="95"/>
      <sheetData sheetId="96"/>
      <sheetData sheetId="97" refreshError="1"/>
      <sheetData sheetId="98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/>
      <sheetData sheetId="131"/>
      <sheetData sheetId="132"/>
      <sheetData sheetId="133" refreshError="1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/>
      <sheetData sheetId="204"/>
      <sheetData sheetId="205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/>
      <sheetData sheetId="214"/>
      <sheetData sheetId="215" refreshError="1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/>
      <sheetData sheetId="230"/>
      <sheetData sheetId="231" refreshError="1"/>
      <sheetData sheetId="232"/>
      <sheetData sheetId="233"/>
      <sheetData sheetId="234"/>
      <sheetData sheetId="235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/>
      <sheetData sheetId="285"/>
      <sheetData sheetId="286"/>
      <sheetData sheetId="287"/>
      <sheetData sheetId="288"/>
      <sheetData sheetId="289" refreshError="1"/>
      <sheetData sheetId="290"/>
      <sheetData sheetId="291"/>
      <sheetData sheetId="292" refreshError="1"/>
      <sheetData sheetId="293"/>
      <sheetData sheetId="294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/>
      <sheetData sheetId="315" refreshError="1"/>
      <sheetData sheetId="316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/>
      <sheetData sheetId="337"/>
      <sheetData sheetId="338" refreshError="1"/>
      <sheetData sheetId="339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/>
      <sheetData sheetId="368" refreshError="1"/>
      <sheetData sheetId="369" refreshError="1"/>
      <sheetData sheetId="370"/>
      <sheetData sheetId="371"/>
      <sheetData sheetId="372"/>
      <sheetData sheetId="373"/>
      <sheetData sheetId="374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/>
      <sheetData sheetId="398"/>
      <sheetData sheetId="399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/>
      <sheetData sheetId="474"/>
      <sheetData sheetId="475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/>
      <sheetData sheetId="490"/>
      <sheetData sheetId="491"/>
      <sheetData sheetId="492" refreshError="1"/>
      <sheetData sheetId="493" refreshError="1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 refreshError="1"/>
      <sheetData sheetId="505" refreshError="1"/>
      <sheetData sheetId="506"/>
      <sheetData sheetId="507"/>
      <sheetData sheetId="508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/>
      <sheetData sheetId="524"/>
      <sheetData sheetId="525"/>
      <sheetData sheetId="526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/>
      <sheetData sheetId="566"/>
      <sheetData sheetId="567"/>
      <sheetData sheetId="568"/>
      <sheetData sheetId="569" refreshError="1"/>
      <sheetData sheetId="570" refreshError="1"/>
      <sheetData sheetId="571" refreshError="1"/>
      <sheetData sheetId="572"/>
      <sheetData sheetId="573" refreshError="1"/>
      <sheetData sheetId="574" refreshError="1"/>
      <sheetData sheetId="575"/>
      <sheetData sheetId="576"/>
      <sheetData sheetId="577" refreshError="1"/>
      <sheetData sheetId="578"/>
      <sheetData sheetId="579"/>
      <sheetData sheetId="580"/>
      <sheetData sheetId="581"/>
      <sheetData sheetId="582"/>
      <sheetData sheetId="583"/>
      <sheetData sheetId="584" refreshError="1"/>
      <sheetData sheetId="585"/>
      <sheetData sheetId="586" refreshError="1"/>
      <sheetData sheetId="587"/>
      <sheetData sheetId="588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/>
      <sheetData sheetId="605" refreshError="1"/>
      <sheetData sheetId="606" refreshError="1"/>
      <sheetData sheetId="607"/>
      <sheetData sheetId="608"/>
      <sheetData sheetId="609"/>
      <sheetData sheetId="610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/>
      <sheetData sheetId="628"/>
      <sheetData sheetId="629"/>
      <sheetData sheetId="630" refreshError="1"/>
      <sheetData sheetId="631" refreshError="1"/>
      <sheetData sheetId="632" refreshError="1"/>
      <sheetData sheetId="633"/>
      <sheetData sheetId="634"/>
      <sheetData sheetId="635"/>
      <sheetData sheetId="636"/>
      <sheetData sheetId="637"/>
      <sheetData sheetId="638" refreshError="1"/>
      <sheetData sheetId="639" refreshError="1"/>
      <sheetData sheetId="640" refreshError="1"/>
      <sheetData sheetId="641" refreshError="1"/>
      <sheetData sheetId="642"/>
      <sheetData sheetId="643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 refreshError="1"/>
      <sheetData sheetId="680" refreshError="1"/>
      <sheetData sheetId="681" refreshError="1"/>
      <sheetData sheetId="682" refreshError="1"/>
      <sheetData sheetId="683" refreshError="1"/>
      <sheetData sheetId="684" refreshError="1"/>
      <sheetData sheetId="685" refreshError="1"/>
      <sheetData sheetId="686" refreshError="1"/>
      <sheetData sheetId="687" refreshError="1"/>
      <sheetData sheetId="688" refreshError="1"/>
      <sheetData sheetId="689" refreshError="1"/>
      <sheetData sheetId="690" refreshError="1"/>
      <sheetData sheetId="691" refreshError="1"/>
      <sheetData sheetId="692" refreshError="1"/>
      <sheetData sheetId="693" refreshError="1"/>
      <sheetData sheetId="694" refreshError="1"/>
      <sheetData sheetId="695" refreshError="1"/>
      <sheetData sheetId="696" refreshError="1"/>
      <sheetData sheetId="697" refreshError="1"/>
      <sheetData sheetId="698" refreshError="1"/>
      <sheetData sheetId="699" refreshError="1"/>
      <sheetData sheetId="700" refreshError="1"/>
      <sheetData sheetId="701" refreshError="1"/>
      <sheetData sheetId="702" refreshError="1"/>
      <sheetData sheetId="703"/>
      <sheetData sheetId="704" refreshError="1"/>
      <sheetData sheetId="705" refreshError="1"/>
      <sheetData sheetId="706" refreshError="1"/>
      <sheetData sheetId="707" refreshError="1"/>
      <sheetData sheetId="708" refreshError="1"/>
      <sheetData sheetId="709" refreshError="1"/>
      <sheetData sheetId="710" refreshError="1"/>
      <sheetData sheetId="711"/>
      <sheetData sheetId="712"/>
      <sheetData sheetId="713"/>
      <sheetData sheetId="714"/>
      <sheetData sheetId="715"/>
      <sheetData sheetId="716"/>
      <sheetData sheetId="717"/>
      <sheetData sheetId="718"/>
      <sheetData sheetId="719"/>
      <sheetData sheetId="720"/>
      <sheetData sheetId="721"/>
      <sheetData sheetId="722"/>
      <sheetData sheetId="723" refreshError="1"/>
      <sheetData sheetId="724" refreshError="1"/>
      <sheetData sheetId="725" refreshError="1"/>
      <sheetData sheetId="726"/>
      <sheetData sheetId="727" refreshError="1"/>
      <sheetData sheetId="728" refreshError="1"/>
      <sheetData sheetId="729" refreshError="1"/>
      <sheetData sheetId="730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/>
      <sheetData sheetId="740"/>
      <sheetData sheetId="741"/>
      <sheetData sheetId="742"/>
      <sheetData sheetId="743"/>
      <sheetData sheetId="744"/>
      <sheetData sheetId="745"/>
      <sheetData sheetId="746"/>
      <sheetData sheetId="747"/>
      <sheetData sheetId="748"/>
      <sheetData sheetId="749"/>
      <sheetData sheetId="750"/>
      <sheetData sheetId="751"/>
      <sheetData sheetId="752" refreshError="1"/>
      <sheetData sheetId="753" refreshError="1"/>
      <sheetData sheetId="754" refreshError="1"/>
      <sheetData sheetId="755" refreshError="1"/>
      <sheetData sheetId="756"/>
      <sheetData sheetId="757"/>
      <sheetData sheetId="758" refreshError="1"/>
      <sheetData sheetId="759"/>
      <sheetData sheetId="760"/>
      <sheetData sheetId="761"/>
      <sheetData sheetId="762"/>
      <sheetData sheetId="763" refreshError="1"/>
      <sheetData sheetId="764"/>
      <sheetData sheetId="765" refreshError="1"/>
      <sheetData sheetId="766" refreshError="1"/>
      <sheetData sheetId="767" refreshError="1"/>
      <sheetData sheetId="768" refreshError="1"/>
      <sheetData sheetId="769" refreshError="1"/>
      <sheetData sheetId="770" refreshError="1"/>
      <sheetData sheetId="771"/>
      <sheetData sheetId="772" refreshError="1"/>
      <sheetData sheetId="773" refreshError="1"/>
      <sheetData sheetId="774" refreshError="1"/>
      <sheetData sheetId="775" refreshError="1"/>
      <sheetData sheetId="776" refreshError="1"/>
      <sheetData sheetId="777" refreshError="1"/>
      <sheetData sheetId="778" refreshError="1"/>
      <sheetData sheetId="779" refreshError="1"/>
      <sheetData sheetId="780" refreshError="1"/>
      <sheetData sheetId="781" refreshError="1"/>
      <sheetData sheetId="782" refreshError="1"/>
      <sheetData sheetId="783" refreshError="1"/>
      <sheetData sheetId="784" refreshError="1"/>
      <sheetData sheetId="785" refreshError="1"/>
      <sheetData sheetId="786" refreshError="1"/>
      <sheetData sheetId="787" refreshError="1"/>
      <sheetData sheetId="788" refreshError="1"/>
      <sheetData sheetId="789" refreshError="1"/>
      <sheetData sheetId="790" refreshError="1"/>
      <sheetData sheetId="791" refreshError="1"/>
      <sheetData sheetId="792"/>
      <sheetData sheetId="793" refreshError="1"/>
      <sheetData sheetId="794" refreshError="1"/>
      <sheetData sheetId="795" refreshError="1"/>
      <sheetData sheetId="796" refreshError="1"/>
      <sheetData sheetId="797" refreshError="1"/>
      <sheetData sheetId="798" refreshError="1"/>
      <sheetData sheetId="799"/>
      <sheetData sheetId="800"/>
      <sheetData sheetId="801"/>
      <sheetData sheetId="802" refreshError="1"/>
      <sheetData sheetId="803"/>
      <sheetData sheetId="804" refreshError="1"/>
      <sheetData sheetId="805"/>
      <sheetData sheetId="806"/>
      <sheetData sheetId="807" refreshError="1"/>
      <sheetData sheetId="808" refreshError="1"/>
      <sheetData sheetId="809"/>
      <sheetData sheetId="810"/>
      <sheetData sheetId="811" refreshError="1"/>
      <sheetData sheetId="812"/>
      <sheetData sheetId="813"/>
      <sheetData sheetId="814" refreshError="1"/>
      <sheetData sheetId="815" refreshError="1"/>
      <sheetData sheetId="816" refreshError="1"/>
      <sheetData sheetId="817" refreshError="1"/>
      <sheetData sheetId="818" refreshError="1"/>
      <sheetData sheetId="819"/>
      <sheetData sheetId="820"/>
      <sheetData sheetId="821" refreshError="1"/>
      <sheetData sheetId="822" refreshError="1"/>
      <sheetData sheetId="823"/>
      <sheetData sheetId="824" refreshError="1"/>
      <sheetData sheetId="825" refreshError="1"/>
      <sheetData sheetId="826"/>
      <sheetData sheetId="827" refreshError="1"/>
      <sheetData sheetId="828" refreshError="1"/>
      <sheetData sheetId="829" refreshError="1"/>
      <sheetData sheetId="830" refreshError="1"/>
      <sheetData sheetId="831" refreshError="1"/>
      <sheetData sheetId="832" refreshError="1"/>
      <sheetData sheetId="833" refreshError="1"/>
      <sheetData sheetId="834" refreshError="1"/>
      <sheetData sheetId="835" refreshError="1"/>
      <sheetData sheetId="836" refreshError="1"/>
      <sheetData sheetId="837" refreshError="1"/>
      <sheetData sheetId="838" refreshError="1"/>
      <sheetData sheetId="839" refreshError="1"/>
      <sheetData sheetId="840" refreshError="1"/>
      <sheetData sheetId="841" refreshError="1"/>
      <sheetData sheetId="842" refreshError="1"/>
      <sheetData sheetId="843" refreshError="1"/>
      <sheetData sheetId="844" refreshError="1"/>
      <sheetData sheetId="845" refreshError="1"/>
      <sheetData sheetId="846" refreshError="1"/>
      <sheetData sheetId="847" refreshError="1"/>
      <sheetData sheetId="848" refreshError="1"/>
      <sheetData sheetId="849" refreshError="1"/>
      <sheetData sheetId="850" refreshError="1"/>
      <sheetData sheetId="851" refreshError="1"/>
      <sheetData sheetId="852" refreshError="1"/>
      <sheetData sheetId="853" refreshError="1"/>
      <sheetData sheetId="854" refreshError="1"/>
      <sheetData sheetId="855" refreshError="1"/>
      <sheetData sheetId="856" refreshError="1"/>
      <sheetData sheetId="857" refreshError="1"/>
      <sheetData sheetId="858" refreshError="1"/>
      <sheetData sheetId="859" refreshError="1"/>
      <sheetData sheetId="860" refreshError="1"/>
      <sheetData sheetId="861" refreshError="1"/>
      <sheetData sheetId="862" refreshError="1"/>
      <sheetData sheetId="863" refreshError="1"/>
      <sheetData sheetId="864" refreshError="1"/>
      <sheetData sheetId="865" refreshError="1"/>
      <sheetData sheetId="866" refreshError="1"/>
      <sheetData sheetId="867" refreshError="1"/>
      <sheetData sheetId="868" refreshError="1"/>
      <sheetData sheetId="869" refreshError="1"/>
      <sheetData sheetId="870" refreshError="1"/>
      <sheetData sheetId="871" refreshError="1"/>
      <sheetData sheetId="872" refreshError="1"/>
      <sheetData sheetId="873" refreshError="1"/>
      <sheetData sheetId="874" refreshError="1"/>
      <sheetData sheetId="875" refreshError="1"/>
      <sheetData sheetId="876" refreshError="1"/>
      <sheetData sheetId="877" refreshError="1"/>
      <sheetData sheetId="878" refreshError="1"/>
      <sheetData sheetId="879" refreshError="1"/>
      <sheetData sheetId="880" refreshError="1"/>
      <sheetData sheetId="881" refreshError="1"/>
      <sheetData sheetId="882" refreshError="1"/>
      <sheetData sheetId="883" refreshError="1"/>
      <sheetData sheetId="884" refreshError="1"/>
      <sheetData sheetId="885" refreshError="1"/>
      <sheetData sheetId="886" refreshError="1"/>
      <sheetData sheetId="887" refreshError="1"/>
      <sheetData sheetId="888" refreshError="1"/>
      <sheetData sheetId="889" refreshError="1"/>
      <sheetData sheetId="890" refreshError="1"/>
      <sheetData sheetId="891" refreshError="1"/>
      <sheetData sheetId="892" refreshError="1"/>
      <sheetData sheetId="893" refreshError="1"/>
      <sheetData sheetId="894" refreshError="1"/>
      <sheetData sheetId="895" refreshError="1"/>
      <sheetData sheetId="896" refreshError="1"/>
      <sheetData sheetId="897" refreshError="1"/>
      <sheetData sheetId="898" refreshError="1"/>
      <sheetData sheetId="899" refreshError="1"/>
      <sheetData sheetId="900"/>
      <sheetData sheetId="901"/>
      <sheetData sheetId="902" refreshError="1"/>
      <sheetData sheetId="903" refreshError="1"/>
      <sheetData sheetId="904" refreshError="1"/>
      <sheetData sheetId="905" refreshError="1"/>
      <sheetData sheetId="906" refreshError="1"/>
      <sheetData sheetId="907" refreshError="1"/>
      <sheetData sheetId="908" refreshError="1"/>
      <sheetData sheetId="909" refreshError="1"/>
      <sheetData sheetId="910" refreshError="1"/>
      <sheetData sheetId="911" refreshError="1"/>
      <sheetData sheetId="912" refreshError="1"/>
      <sheetData sheetId="913" refreshError="1"/>
      <sheetData sheetId="914" refreshError="1"/>
      <sheetData sheetId="915" refreshError="1"/>
      <sheetData sheetId="916" refreshError="1"/>
      <sheetData sheetId="917" refreshError="1"/>
      <sheetData sheetId="918" refreshError="1"/>
      <sheetData sheetId="919" refreshError="1"/>
      <sheetData sheetId="920" refreshError="1"/>
      <sheetData sheetId="921" refreshError="1"/>
      <sheetData sheetId="922" refreshError="1"/>
      <sheetData sheetId="923" refreshError="1"/>
      <sheetData sheetId="924" refreshError="1"/>
      <sheetData sheetId="925" refreshError="1"/>
      <sheetData sheetId="926" refreshError="1"/>
      <sheetData sheetId="927" refreshError="1"/>
      <sheetData sheetId="928" refreshError="1"/>
      <sheetData sheetId="929" refreshError="1"/>
      <sheetData sheetId="930" refreshError="1"/>
      <sheetData sheetId="931"/>
      <sheetData sheetId="932"/>
      <sheetData sheetId="933" refreshError="1"/>
      <sheetData sheetId="934" refreshError="1"/>
      <sheetData sheetId="935" refreshError="1"/>
      <sheetData sheetId="936" refreshError="1"/>
      <sheetData sheetId="937" refreshError="1"/>
      <sheetData sheetId="938" refreshError="1"/>
      <sheetData sheetId="939" refreshError="1"/>
      <sheetData sheetId="940"/>
      <sheetData sheetId="941"/>
      <sheetData sheetId="942"/>
      <sheetData sheetId="943"/>
      <sheetData sheetId="944"/>
      <sheetData sheetId="945" refreshError="1"/>
      <sheetData sheetId="946"/>
      <sheetData sheetId="947"/>
      <sheetData sheetId="948"/>
      <sheetData sheetId="949"/>
      <sheetData sheetId="950" refreshError="1"/>
      <sheetData sheetId="951" refreshError="1"/>
      <sheetData sheetId="952" refreshError="1"/>
      <sheetData sheetId="953" refreshError="1"/>
      <sheetData sheetId="954" refreshError="1"/>
      <sheetData sheetId="955" refreshError="1"/>
      <sheetData sheetId="956" refreshError="1"/>
      <sheetData sheetId="957" refreshError="1"/>
      <sheetData sheetId="958" refreshError="1"/>
      <sheetData sheetId="959" refreshError="1"/>
      <sheetData sheetId="960" refreshError="1"/>
      <sheetData sheetId="961" refreshError="1"/>
      <sheetData sheetId="962" refreshError="1"/>
      <sheetData sheetId="963" refreshError="1"/>
      <sheetData sheetId="964" refreshError="1"/>
      <sheetData sheetId="965" refreshError="1"/>
      <sheetData sheetId="966"/>
      <sheetData sheetId="967"/>
      <sheetData sheetId="968"/>
      <sheetData sheetId="969"/>
      <sheetData sheetId="970"/>
      <sheetData sheetId="971" refreshError="1"/>
      <sheetData sheetId="972" refreshError="1"/>
      <sheetData sheetId="973" refreshError="1"/>
      <sheetData sheetId="974" refreshError="1"/>
      <sheetData sheetId="975"/>
      <sheetData sheetId="976"/>
      <sheetData sheetId="977"/>
      <sheetData sheetId="978"/>
      <sheetData sheetId="979"/>
      <sheetData sheetId="980"/>
      <sheetData sheetId="981"/>
      <sheetData sheetId="982"/>
      <sheetData sheetId="983"/>
      <sheetData sheetId="984"/>
      <sheetData sheetId="985"/>
      <sheetData sheetId="986"/>
      <sheetData sheetId="987"/>
      <sheetData sheetId="988"/>
      <sheetData sheetId="989"/>
      <sheetData sheetId="990"/>
      <sheetData sheetId="991"/>
      <sheetData sheetId="992"/>
      <sheetData sheetId="993"/>
      <sheetData sheetId="994" refreshError="1"/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 refreshError="1"/>
      <sheetData sheetId="1003" refreshError="1"/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 refreshError="1"/>
      <sheetData sheetId="1015" refreshError="1"/>
      <sheetData sheetId="1016" refreshError="1"/>
      <sheetData sheetId="1017" refreshError="1"/>
      <sheetData sheetId="1018" refreshError="1"/>
      <sheetData sheetId="1019" refreshError="1"/>
      <sheetData sheetId="1020" refreshError="1"/>
      <sheetData sheetId="1021" refreshError="1"/>
      <sheetData sheetId="1022" refreshError="1"/>
      <sheetData sheetId="1023" refreshError="1"/>
      <sheetData sheetId="1024" refreshError="1"/>
      <sheetData sheetId="1025" refreshError="1"/>
      <sheetData sheetId="1026" refreshError="1"/>
      <sheetData sheetId="1027" refreshError="1"/>
      <sheetData sheetId="1028" refreshError="1"/>
      <sheetData sheetId="1029" refreshError="1"/>
      <sheetData sheetId="1030" refreshError="1"/>
      <sheetData sheetId="1031" refreshError="1"/>
      <sheetData sheetId="1032"/>
      <sheetData sheetId="1033"/>
      <sheetData sheetId="1034" refreshError="1"/>
      <sheetData sheetId="1035" refreshError="1"/>
      <sheetData sheetId="1036"/>
      <sheetData sheetId="1037"/>
      <sheetData sheetId="1038" refreshError="1"/>
      <sheetData sheetId="1039" refreshError="1"/>
      <sheetData sheetId="1040" refreshError="1"/>
      <sheetData sheetId="1041" refreshError="1"/>
      <sheetData sheetId="1042" refreshError="1"/>
      <sheetData sheetId="1043" refreshError="1"/>
      <sheetData sheetId="1044"/>
      <sheetData sheetId="1045"/>
      <sheetData sheetId="1046"/>
      <sheetData sheetId="1047"/>
      <sheetData sheetId="1048"/>
      <sheetData sheetId="1049"/>
      <sheetData sheetId="1050" refreshError="1"/>
      <sheetData sheetId="1051" refreshError="1"/>
      <sheetData sheetId="1052" refreshError="1"/>
      <sheetData sheetId="1053" refreshError="1"/>
      <sheetData sheetId="1054" refreshError="1"/>
      <sheetData sheetId="1055" refreshError="1"/>
      <sheetData sheetId="1056" refreshError="1"/>
      <sheetData sheetId="1057" refreshError="1"/>
      <sheetData sheetId="1058" refreshError="1"/>
      <sheetData sheetId="1059" refreshError="1"/>
      <sheetData sheetId="1060" refreshError="1"/>
      <sheetData sheetId="1061" refreshError="1"/>
      <sheetData sheetId="1062" refreshError="1"/>
      <sheetData sheetId="1063"/>
      <sheetData sheetId="1064" refreshError="1"/>
      <sheetData sheetId="1065" refreshError="1"/>
      <sheetData sheetId="1066" refreshError="1"/>
      <sheetData sheetId="1067" refreshError="1"/>
      <sheetData sheetId="1068"/>
      <sheetData sheetId="1069" refreshError="1"/>
      <sheetData sheetId="1070" refreshError="1"/>
      <sheetData sheetId="1071" refreshError="1"/>
      <sheetData sheetId="1072" refreshError="1"/>
      <sheetData sheetId="1073" refreshError="1"/>
      <sheetData sheetId="1074" refreshError="1"/>
      <sheetData sheetId="1075" refreshError="1"/>
      <sheetData sheetId="1076" refreshError="1"/>
      <sheetData sheetId="1077" refreshError="1"/>
      <sheetData sheetId="1078" refreshError="1"/>
      <sheetData sheetId="1079" refreshError="1"/>
      <sheetData sheetId="1080" refreshError="1"/>
      <sheetData sheetId="1081" refreshError="1"/>
      <sheetData sheetId="1082"/>
      <sheetData sheetId="1083"/>
      <sheetData sheetId="1084" refreshError="1"/>
      <sheetData sheetId="1085" refreshError="1"/>
      <sheetData sheetId="1086" refreshError="1"/>
      <sheetData sheetId="1087" refreshError="1"/>
      <sheetData sheetId="1088" refreshError="1"/>
      <sheetData sheetId="1089" refreshError="1"/>
      <sheetData sheetId="1090" refreshError="1"/>
      <sheetData sheetId="1091" refreshError="1"/>
      <sheetData sheetId="1092" refreshError="1"/>
      <sheetData sheetId="1093" refreshError="1"/>
      <sheetData sheetId="1094" refreshError="1"/>
      <sheetData sheetId="1095" refreshError="1"/>
      <sheetData sheetId="1096" refreshError="1"/>
      <sheetData sheetId="1097" refreshError="1"/>
      <sheetData sheetId="1098" refreshError="1"/>
      <sheetData sheetId="1099" refreshError="1"/>
      <sheetData sheetId="1100" refreshError="1"/>
      <sheetData sheetId="1101" refreshError="1"/>
      <sheetData sheetId="1102" refreshError="1"/>
      <sheetData sheetId="1103" refreshError="1"/>
      <sheetData sheetId="1104" refreshError="1"/>
      <sheetData sheetId="1105" refreshError="1"/>
      <sheetData sheetId="1106" refreshError="1"/>
      <sheetData sheetId="1107" refreshError="1"/>
      <sheetData sheetId="1108" refreshError="1"/>
      <sheetData sheetId="1109" refreshError="1"/>
      <sheetData sheetId="1110" refreshError="1"/>
      <sheetData sheetId="1111" refreshError="1"/>
      <sheetData sheetId="1112" refreshError="1"/>
      <sheetData sheetId="1113" refreshError="1"/>
      <sheetData sheetId="1114" refreshError="1"/>
      <sheetData sheetId="1115" refreshError="1"/>
      <sheetData sheetId="1116" refreshError="1"/>
      <sheetData sheetId="1117" refreshError="1"/>
      <sheetData sheetId="1118" refreshError="1"/>
      <sheetData sheetId="1119" refreshError="1"/>
      <sheetData sheetId="1120" refreshError="1"/>
      <sheetData sheetId="1121" refreshError="1"/>
      <sheetData sheetId="1122" refreshError="1"/>
      <sheetData sheetId="1123" refreshError="1"/>
      <sheetData sheetId="1124" refreshError="1"/>
      <sheetData sheetId="1125" refreshError="1"/>
      <sheetData sheetId="1126" refreshError="1"/>
      <sheetData sheetId="1127" refreshError="1"/>
      <sheetData sheetId="1128" refreshError="1"/>
      <sheetData sheetId="1129" refreshError="1"/>
      <sheetData sheetId="1130" refreshError="1"/>
      <sheetData sheetId="1131" refreshError="1"/>
      <sheetData sheetId="1132" refreshError="1"/>
      <sheetData sheetId="1133" refreshError="1"/>
      <sheetData sheetId="1134" refreshError="1"/>
      <sheetData sheetId="1135" refreshError="1"/>
      <sheetData sheetId="1136" refreshError="1"/>
      <sheetData sheetId="1137" refreshError="1"/>
      <sheetData sheetId="1138" refreshError="1"/>
      <sheetData sheetId="1139" refreshError="1"/>
      <sheetData sheetId="1140" refreshError="1"/>
      <sheetData sheetId="1141" refreshError="1"/>
      <sheetData sheetId="1142" refreshError="1"/>
      <sheetData sheetId="1143" refreshError="1"/>
      <sheetData sheetId="1144" refreshError="1"/>
      <sheetData sheetId="1145" refreshError="1"/>
      <sheetData sheetId="1146" refreshError="1"/>
      <sheetData sheetId="1147" refreshError="1"/>
      <sheetData sheetId="1148" refreshError="1"/>
      <sheetData sheetId="1149" refreshError="1"/>
      <sheetData sheetId="1150" refreshError="1"/>
      <sheetData sheetId="1151" refreshError="1"/>
      <sheetData sheetId="1152" refreshError="1"/>
      <sheetData sheetId="1153" refreshError="1"/>
      <sheetData sheetId="1154" refreshError="1"/>
      <sheetData sheetId="1155" refreshError="1"/>
      <sheetData sheetId="1156" refreshError="1"/>
      <sheetData sheetId="1157" refreshError="1"/>
      <sheetData sheetId="1158" refreshError="1"/>
      <sheetData sheetId="1159" refreshError="1"/>
      <sheetData sheetId="1160" refreshError="1"/>
      <sheetData sheetId="1161" refreshError="1"/>
      <sheetData sheetId="1162" refreshError="1"/>
      <sheetData sheetId="1163" refreshError="1"/>
      <sheetData sheetId="1164" refreshError="1"/>
      <sheetData sheetId="1165" refreshError="1"/>
      <sheetData sheetId="1166" refreshError="1"/>
      <sheetData sheetId="1167" refreshError="1"/>
      <sheetData sheetId="1168" refreshError="1"/>
      <sheetData sheetId="1169" refreshError="1"/>
      <sheetData sheetId="1170" refreshError="1"/>
      <sheetData sheetId="1171" refreshError="1"/>
      <sheetData sheetId="1172" refreshError="1"/>
      <sheetData sheetId="1173" refreshError="1"/>
      <sheetData sheetId="1174" refreshError="1"/>
      <sheetData sheetId="1175" refreshError="1"/>
      <sheetData sheetId="1176" refreshError="1"/>
      <sheetData sheetId="1177" refreshError="1"/>
      <sheetData sheetId="1178" refreshError="1"/>
      <sheetData sheetId="1179" refreshError="1"/>
      <sheetData sheetId="1180" refreshError="1"/>
      <sheetData sheetId="1181" refreshError="1"/>
      <sheetData sheetId="1182" refreshError="1"/>
      <sheetData sheetId="1183" refreshError="1"/>
      <sheetData sheetId="1184" refreshError="1"/>
      <sheetData sheetId="1185" refreshError="1"/>
      <sheetData sheetId="1186"/>
      <sheetData sheetId="1187" refreshError="1"/>
      <sheetData sheetId="1188" refreshError="1"/>
      <sheetData sheetId="1189" refreshError="1"/>
      <sheetData sheetId="1190" refreshError="1"/>
      <sheetData sheetId="1191" refreshError="1"/>
      <sheetData sheetId="1192" refreshError="1"/>
      <sheetData sheetId="1193" refreshError="1"/>
      <sheetData sheetId="1194" refreshError="1"/>
      <sheetData sheetId="1195"/>
      <sheetData sheetId="1196" refreshError="1"/>
      <sheetData sheetId="1197" refreshError="1"/>
      <sheetData sheetId="1198" refreshError="1"/>
      <sheetData sheetId="1199"/>
      <sheetData sheetId="1200" refreshError="1"/>
      <sheetData sheetId="1201" refreshError="1"/>
      <sheetData sheetId="1202" refreshError="1"/>
      <sheetData sheetId="1203" refreshError="1"/>
      <sheetData sheetId="1204" refreshError="1"/>
      <sheetData sheetId="1205" refreshError="1"/>
      <sheetData sheetId="1206" refreshError="1"/>
      <sheetData sheetId="1207" refreshError="1"/>
      <sheetData sheetId="1208" refreshError="1"/>
      <sheetData sheetId="1209" refreshError="1"/>
      <sheetData sheetId="1210" refreshError="1"/>
      <sheetData sheetId="1211" refreshError="1"/>
      <sheetData sheetId="1212" refreshError="1"/>
      <sheetData sheetId="1213" refreshError="1"/>
      <sheetData sheetId="1214"/>
      <sheetData sheetId="1215"/>
      <sheetData sheetId="1216" refreshError="1"/>
      <sheetData sheetId="1217" refreshError="1"/>
      <sheetData sheetId="1218" refreshError="1"/>
      <sheetData sheetId="1219" refreshError="1"/>
      <sheetData sheetId="1220" refreshError="1"/>
      <sheetData sheetId="1221" refreshError="1"/>
      <sheetData sheetId="1222" refreshError="1"/>
      <sheetData sheetId="1223" refreshError="1"/>
      <sheetData sheetId="1224" refreshError="1"/>
      <sheetData sheetId="1225" refreshError="1"/>
      <sheetData sheetId="1226" refreshError="1"/>
      <sheetData sheetId="1227" refreshError="1"/>
      <sheetData sheetId="1228" refreshError="1"/>
      <sheetData sheetId="1229" refreshError="1"/>
      <sheetData sheetId="1230" refreshError="1"/>
      <sheetData sheetId="1231" refreshError="1"/>
      <sheetData sheetId="1232" refreshError="1"/>
      <sheetData sheetId="1233" refreshError="1"/>
      <sheetData sheetId="1234"/>
      <sheetData sheetId="1235" refreshError="1"/>
      <sheetData sheetId="1236" refreshError="1"/>
      <sheetData sheetId="1237" refreshError="1"/>
      <sheetData sheetId="1238" refreshError="1"/>
      <sheetData sheetId="1239" refreshError="1"/>
      <sheetData sheetId="1240" refreshError="1"/>
      <sheetData sheetId="1241" refreshError="1"/>
      <sheetData sheetId="1242" refreshError="1"/>
      <sheetData sheetId="1243"/>
      <sheetData sheetId="1244" refreshError="1"/>
      <sheetData sheetId="1245" refreshError="1"/>
      <sheetData sheetId="1246" refreshError="1"/>
      <sheetData sheetId="1247" refreshError="1"/>
      <sheetData sheetId="1248"/>
      <sheetData sheetId="1249" refreshError="1"/>
      <sheetData sheetId="1250" refreshError="1"/>
      <sheetData sheetId="1251" refreshError="1"/>
      <sheetData sheetId="1252"/>
      <sheetData sheetId="1253" refreshError="1"/>
      <sheetData sheetId="1254" refreshError="1"/>
      <sheetData sheetId="1255" refreshError="1"/>
      <sheetData sheetId="1256" refreshError="1"/>
      <sheetData sheetId="1257" refreshError="1"/>
      <sheetData sheetId="1258" refreshError="1"/>
      <sheetData sheetId="1259" refreshError="1"/>
      <sheetData sheetId="1260" refreshError="1"/>
      <sheetData sheetId="1261" refreshError="1"/>
      <sheetData sheetId="1262" refreshError="1"/>
      <sheetData sheetId="1263" refreshError="1"/>
      <sheetData sheetId="1264" refreshError="1"/>
      <sheetData sheetId="1265" refreshError="1"/>
      <sheetData sheetId="1266" refreshError="1"/>
      <sheetData sheetId="1267" refreshError="1"/>
      <sheetData sheetId="1268" refreshError="1"/>
      <sheetData sheetId="1269" refreshError="1"/>
      <sheetData sheetId="1270" refreshError="1"/>
      <sheetData sheetId="1271" refreshError="1"/>
      <sheetData sheetId="1272" refreshError="1"/>
      <sheetData sheetId="1273" refreshError="1"/>
      <sheetData sheetId="1274" refreshError="1"/>
      <sheetData sheetId="1275" refreshError="1"/>
      <sheetData sheetId="1276" refreshError="1"/>
      <sheetData sheetId="1277" refreshError="1"/>
      <sheetData sheetId="1278" refreshError="1"/>
      <sheetData sheetId="1279" refreshError="1"/>
      <sheetData sheetId="1280" refreshError="1"/>
      <sheetData sheetId="1281" refreshError="1"/>
      <sheetData sheetId="1282" refreshError="1"/>
      <sheetData sheetId="1283" refreshError="1"/>
      <sheetData sheetId="1284" refreshError="1"/>
      <sheetData sheetId="1285" refreshError="1"/>
      <sheetData sheetId="1286" refreshError="1"/>
      <sheetData sheetId="1287" refreshError="1"/>
      <sheetData sheetId="1288" refreshError="1"/>
      <sheetData sheetId="1289" refreshError="1"/>
      <sheetData sheetId="1290" refreshError="1"/>
      <sheetData sheetId="1291" refreshError="1"/>
      <sheetData sheetId="1292" refreshError="1"/>
      <sheetData sheetId="1293" refreshError="1"/>
      <sheetData sheetId="1294" refreshError="1"/>
      <sheetData sheetId="1295" refreshError="1"/>
      <sheetData sheetId="1296" refreshError="1"/>
      <sheetData sheetId="1297" refreshError="1"/>
      <sheetData sheetId="1298" refreshError="1"/>
      <sheetData sheetId="1299" refreshError="1"/>
      <sheetData sheetId="1300" refreshError="1"/>
      <sheetData sheetId="1301" refreshError="1"/>
      <sheetData sheetId="1302" refreshError="1"/>
      <sheetData sheetId="1303" refreshError="1"/>
      <sheetData sheetId="1304" refreshError="1"/>
      <sheetData sheetId="1305" refreshError="1"/>
      <sheetData sheetId="1306" refreshError="1"/>
      <sheetData sheetId="1307" refreshError="1"/>
      <sheetData sheetId="1308"/>
      <sheetData sheetId="1309" refreshError="1"/>
      <sheetData sheetId="1310" refreshError="1"/>
      <sheetData sheetId="1311"/>
      <sheetData sheetId="1312"/>
      <sheetData sheetId="1313"/>
      <sheetData sheetId="1314"/>
      <sheetData sheetId="1315" refreshError="1"/>
      <sheetData sheetId="1316" refreshError="1"/>
      <sheetData sheetId="1317" refreshError="1"/>
      <sheetData sheetId="1318" refreshError="1"/>
      <sheetData sheetId="1319" refreshError="1"/>
      <sheetData sheetId="1320" refreshError="1"/>
      <sheetData sheetId="1321" refreshError="1"/>
      <sheetData sheetId="1322" refreshError="1"/>
      <sheetData sheetId="1323" refreshError="1"/>
      <sheetData sheetId="1324"/>
      <sheetData sheetId="1325" refreshError="1"/>
      <sheetData sheetId="1326" refreshError="1"/>
      <sheetData sheetId="1327" refreshError="1"/>
      <sheetData sheetId="1328" refreshError="1"/>
      <sheetData sheetId="1329" refreshError="1"/>
      <sheetData sheetId="1330" refreshError="1"/>
      <sheetData sheetId="1331" refreshError="1"/>
      <sheetData sheetId="1332"/>
      <sheetData sheetId="1333" refreshError="1"/>
      <sheetData sheetId="1334" refreshError="1"/>
      <sheetData sheetId="1335" refreshError="1"/>
      <sheetData sheetId="1336" refreshError="1"/>
      <sheetData sheetId="1337" refreshError="1"/>
      <sheetData sheetId="1338" refreshError="1"/>
      <sheetData sheetId="1339" refreshError="1"/>
      <sheetData sheetId="1340" refreshError="1"/>
      <sheetData sheetId="1341" refreshError="1"/>
      <sheetData sheetId="1342" refreshError="1"/>
      <sheetData sheetId="1343" refreshError="1"/>
      <sheetData sheetId="1344" refreshError="1"/>
      <sheetData sheetId="1345" refreshError="1"/>
      <sheetData sheetId="1346" refreshError="1"/>
      <sheetData sheetId="1347" refreshError="1"/>
      <sheetData sheetId="1348" refreshError="1"/>
      <sheetData sheetId="1349" refreshError="1"/>
      <sheetData sheetId="1350" refreshError="1"/>
      <sheetData sheetId="1351" refreshError="1"/>
      <sheetData sheetId="1352" refreshError="1"/>
      <sheetData sheetId="1353" refreshError="1"/>
      <sheetData sheetId="1354"/>
      <sheetData sheetId="1355"/>
      <sheetData sheetId="1356"/>
      <sheetData sheetId="1357"/>
      <sheetData sheetId="1358"/>
      <sheetData sheetId="1359" refreshError="1"/>
      <sheetData sheetId="1360" refreshError="1"/>
      <sheetData sheetId="1361" refreshError="1"/>
      <sheetData sheetId="1362" refreshError="1"/>
      <sheetData sheetId="1363" refreshError="1"/>
      <sheetData sheetId="1364" refreshError="1"/>
      <sheetData sheetId="1365" refreshError="1"/>
      <sheetData sheetId="1366" refreshError="1"/>
      <sheetData sheetId="1367" refreshError="1"/>
      <sheetData sheetId="1368" refreshError="1"/>
      <sheetData sheetId="1369" refreshError="1"/>
      <sheetData sheetId="1370" refreshError="1"/>
      <sheetData sheetId="1371" refreshError="1"/>
      <sheetData sheetId="1372" refreshError="1"/>
      <sheetData sheetId="1373" refreshError="1"/>
      <sheetData sheetId="1374" refreshError="1"/>
      <sheetData sheetId="1375" refreshError="1"/>
      <sheetData sheetId="1376" refreshError="1"/>
      <sheetData sheetId="1377" refreshError="1"/>
      <sheetData sheetId="1378" refreshError="1"/>
      <sheetData sheetId="1379"/>
      <sheetData sheetId="1380" refreshError="1"/>
      <sheetData sheetId="1381" refreshError="1"/>
      <sheetData sheetId="1382"/>
      <sheetData sheetId="1383" refreshError="1"/>
      <sheetData sheetId="1384"/>
      <sheetData sheetId="1385" refreshError="1"/>
      <sheetData sheetId="1386" refreshError="1"/>
      <sheetData sheetId="1387" refreshError="1"/>
      <sheetData sheetId="1388" refreshError="1"/>
      <sheetData sheetId="1389" refreshError="1"/>
      <sheetData sheetId="1390" refreshError="1"/>
      <sheetData sheetId="1391" refreshError="1"/>
      <sheetData sheetId="1392" refreshError="1"/>
      <sheetData sheetId="1393" refreshError="1"/>
      <sheetData sheetId="1394" refreshError="1"/>
      <sheetData sheetId="1395" refreshError="1"/>
      <sheetData sheetId="1396" refreshError="1"/>
      <sheetData sheetId="1397" refreshError="1"/>
      <sheetData sheetId="1398" refreshError="1"/>
      <sheetData sheetId="1399" refreshError="1"/>
      <sheetData sheetId="1400" refreshError="1"/>
      <sheetData sheetId="1401" refreshError="1"/>
      <sheetData sheetId="1402" refreshError="1"/>
      <sheetData sheetId="1403" refreshError="1"/>
      <sheetData sheetId="1404" refreshError="1"/>
      <sheetData sheetId="1405" refreshError="1"/>
      <sheetData sheetId="1406" refreshError="1"/>
      <sheetData sheetId="1407" refreshError="1"/>
      <sheetData sheetId="1408" refreshError="1"/>
      <sheetData sheetId="1409" refreshError="1"/>
      <sheetData sheetId="1410" refreshError="1"/>
      <sheetData sheetId="1411" refreshError="1"/>
      <sheetData sheetId="1412"/>
      <sheetData sheetId="1413"/>
      <sheetData sheetId="1414" refreshError="1"/>
      <sheetData sheetId="1415" refreshError="1"/>
      <sheetData sheetId="1416" refreshError="1"/>
      <sheetData sheetId="1417" refreshError="1"/>
      <sheetData sheetId="1418" refreshError="1"/>
      <sheetData sheetId="1419" refreshError="1"/>
      <sheetData sheetId="1420" refreshError="1"/>
      <sheetData sheetId="1421" refreshError="1"/>
      <sheetData sheetId="1422" refreshError="1"/>
      <sheetData sheetId="1423"/>
      <sheetData sheetId="1424" refreshError="1"/>
      <sheetData sheetId="1425">
        <row r="17">
          <cell r="U17">
            <v>39813</v>
          </cell>
        </row>
      </sheetData>
      <sheetData sheetId="1426" refreshError="1"/>
      <sheetData sheetId="1427" refreshError="1"/>
      <sheetData sheetId="1428" refreshError="1"/>
      <sheetData sheetId="1429" refreshError="1"/>
      <sheetData sheetId="1430" refreshError="1"/>
      <sheetData sheetId="1431" refreshError="1"/>
      <sheetData sheetId="1432" refreshError="1"/>
      <sheetData sheetId="1433" refreshError="1"/>
      <sheetData sheetId="1434" refreshError="1"/>
      <sheetData sheetId="1435" refreshError="1"/>
      <sheetData sheetId="1436" refreshError="1"/>
      <sheetData sheetId="1437" refreshError="1"/>
      <sheetData sheetId="1438" refreshError="1"/>
      <sheetData sheetId="1439" refreshError="1"/>
      <sheetData sheetId="1440" refreshError="1"/>
      <sheetData sheetId="1441" refreshError="1"/>
      <sheetData sheetId="1442" refreshError="1"/>
      <sheetData sheetId="1443" refreshError="1"/>
      <sheetData sheetId="1444" refreshError="1"/>
      <sheetData sheetId="1445" refreshError="1"/>
      <sheetData sheetId="1446" refreshError="1"/>
      <sheetData sheetId="1447" refreshError="1"/>
      <sheetData sheetId="1448" refreshError="1"/>
      <sheetData sheetId="1449" refreshError="1"/>
      <sheetData sheetId="1450"/>
      <sheetData sheetId="1451"/>
      <sheetData sheetId="1452"/>
      <sheetData sheetId="1453"/>
      <sheetData sheetId="1454"/>
      <sheetData sheetId="1455"/>
      <sheetData sheetId="1456"/>
      <sheetData sheetId="1457" refreshError="1"/>
      <sheetData sheetId="1458" refreshError="1"/>
      <sheetData sheetId="1459" refreshError="1"/>
      <sheetData sheetId="1460" refreshError="1"/>
      <sheetData sheetId="1461" refreshError="1"/>
      <sheetData sheetId="1462" refreshError="1"/>
      <sheetData sheetId="1463" refreshError="1"/>
      <sheetData sheetId="1464" refreshError="1"/>
      <sheetData sheetId="1465" refreshError="1"/>
      <sheetData sheetId="1466" refreshError="1"/>
      <sheetData sheetId="1467" refreshError="1"/>
      <sheetData sheetId="1468" refreshError="1"/>
      <sheetData sheetId="1469" refreshError="1"/>
      <sheetData sheetId="1470" refreshError="1"/>
      <sheetData sheetId="1471" refreshError="1"/>
      <sheetData sheetId="1472" refreshError="1"/>
      <sheetData sheetId="1473" refreshError="1"/>
      <sheetData sheetId="1474" refreshError="1"/>
      <sheetData sheetId="1475" refreshError="1"/>
      <sheetData sheetId="1476" refreshError="1"/>
      <sheetData sheetId="1477" refreshError="1"/>
      <sheetData sheetId="1478" refreshError="1"/>
      <sheetData sheetId="1479" refreshError="1"/>
      <sheetData sheetId="1480" refreshError="1"/>
      <sheetData sheetId="1481" refreshError="1"/>
      <sheetData sheetId="1482" refreshError="1"/>
      <sheetData sheetId="1483" refreshError="1"/>
      <sheetData sheetId="1484" refreshError="1"/>
      <sheetData sheetId="1485" refreshError="1"/>
      <sheetData sheetId="1486" refreshError="1"/>
      <sheetData sheetId="1487" refreshError="1"/>
      <sheetData sheetId="1488" refreshError="1"/>
      <sheetData sheetId="1489" refreshError="1"/>
      <sheetData sheetId="1490" refreshError="1"/>
      <sheetData sheetId="1491" refreshError="1"/>
      <sheetData sheetId="1492" refreshError="1"/>
      <sheetData sheetId="1493" refreshError="1"/>
      <sheetData sheetId="1494" refreshError="1"/>
      <sheetData sheetId="1495" refreshError="1"/>
      <sheetData sheetId="1496" refreshError="1"/>
      <sheetData sheetId="1497" refreshError="1"/>
      <sheetData sheetId="1498" refreshError="1"/>
      <sheetData sheetId="1499" refreshError="1"/>
      <sheetData sheetId="1500"/>
      <sheetData sheetId="1501" refreshError="1"/>
      <sheetData sheetId="1502" refreshError="1"/>
      <sheetData sheetId="1503" refreshError="1"/>
      <sheetData sheetId="1504" refreshError="1"/>
      <sheetData sheetId="1505" refreshError="1"/>
      <sheetData sheetId="1506" refreshError="1"/>
      <sheetData sheetId="1507" refreshError="1"/>
      <sheetData sheetId="1508" refreshError="1"/>
      <sheetData sheetId="1509" refreshError="1"/>
      <sheetData sheetId="1510" refreshError="1"/>
      <sheetData sheetId="1511" refreshError="1"/>
      <sheetData sheetId="1512" refreshError="1"/>
      <sheetData sheetId="1513" refreshError="1"/>
      <sheetData sheetId="1514" refreshError="1"/>
      <sheetData sheetId="1515" refreshError="1"/>
      <sheetData sheetId="1516" refreshError="1"/>
      <sheetData sheetId="1517" refreshError="1"/>
      <sheetData sheetId="1518" refreshError="1"/>
      <sheetData sheetId="1519" refreshError="1"/>
      <sheetData sheetId="1520" refreshError="1"/>
      <sheetData sheetId="1521"/>
      <sheetData sheetId="1522" refreshError="1"/>
      <sheetData sheetId="1523" refreshError="1"/>
      <sheetData sheetId="1524" refreshError="1"/>
      <sheetData sheetId="1525" refreshError="1"/>
      <sheetData sheetId="1526" refreshError="1"/>
      <sheetData sheetId="1527" refreshError="1"/>
      <sheetData sheetId="1528" refreshError="1"/>
      <sheetData sheetId="1529" refreshError="1"/>
      <sheetData sheetId="1530" refreshError="1"/>
      <sheetData sheetId="1531" refreshError="1"/>
      <sheetData sheetId="1532"/>
      <sheetData sheetId="1533"/>
      <sheetData sheetId="1534" refreshError="1"/>
      <sheetData sheetId="1535" refreshError="1"/>
      <sheetData sheetId="1536" refreshError="1"/>
      <sheetData sheetId="1537" refreshError="1"/>
      <sheetData sheetId="1538" refreshError="1"/>
      <sheetData sheetId="1539" refreshError="1"/>
      <sheetData sheetId="1540" refreshError="1"/>
      <sheetData sheetId="1541" refreshError="1"/>
      <sheetData sheetId="1542" refreshError="1"/>
      <sheetData sheetId="1543" refreshError="1"/>
      <sheetData sheetId="1544" refreshError="1"/>
      <sheetData sheetId="1545" refreshError="1"/>
      <sheetData sheetId="1546" refreshError="1"/>
      <sheetData sheetId="1547" refreshError="1"/>
      <sheetData sheetId="1548" refreshError="1"/>
      <sheetData sheetId="1549" refreshError="1"/>
      <sheetData sheetId="1550" refreshError="1"/>
      <sheetData sheetId="1551" refreshError="1"/>
      <sheetData sheetId="1552" refreshError="1"/>
      <sheetData sheetId="1553" refreshError="1"/>
      <sheetData sheetId="1554" refreshError="1"/>
      <sheetData sheetId="1555" refreshError="1"/>
      <sheetData sheetId="1556" refreshError="1"/>
      <sheetData sheetId="1557" refreshError="1"/>
      <sheetData sheetId="1558" refreshError="1"/>
      <sheetData sheetId="1559" refreshError="1"/>
      <sheetData sheetId="1560" refreshError="1"/>
      <sheetData sheetId="1561" refreshError="1"/>
      <sheetData sheetId="1562" refreshError="1"/>
      <sheetData sheetId="1563" refreshError="1"/>
      <sheetData sheetId="1564" refreshError="1"/>
      <sheetData sheetId="1565" refreshError="1"/>
      <sheetData sheetId="1566" refreshError="1"/>
      <sheetData sheetId="1567" refreshError="1"/>
      <sheetData sheetId="1568" refreshError="1"/>
      <sheetData sheetId="1569" refreshError="1"/>
      <sheetData sheetId="1570" refreshError="1"/>
      <sheetData sheetId="1571" refreshError="1"/>
      <sheetData sheetId="1572" refreshError="1"/>
      <sheetData sheetId="1573" refreshError="1"/>
      <sheetData sheetId="1574" refreshError="1"/>
      <sheetData sheetId="1575" refreshError="1"/>
      <sheetData sheetId="1576" refreshError="1"/>
      <sheetData sheetId="1577" refreshError="1"/>
      <sheetData sheetId="1578" refreshError="1"/>
      <sheetData sheetId="1579" refreshError="1"/>
      <sheetData sheetId="1580" refreshError="1"/>
      <sheetData sheetId="1581" refreshError="1"/>
      <sheetData sheetId="1582" refreshError="1"/>
      <sheetData sheetId="1583" refreshError="1"/>
      <sheetData sheetId="1584" refreshError="1"/>
      <sheetData sheetId="1585" refreshError="1"/>
      <sheetData sheetId="1586" refreshError="1"/>
      <sheetData sheetId="1587" refreshError="1"/>
      <sheetData sheetId="1588" refreshError="1"/>
      <sheetData sheetId="1589"/>
      <sheetData sheetId="1590" refreshError="1"/>
      <sheetData sheetId="1591" refreshError="1"/>
      <sheetData sheetId="1592" refreshError="1"/>
      <sheetData sheetId="1593" refreshError="1"/>
      <sheetData sheetId="1594" refreshError="1"/>
      <sheetData sheetId="1595" refreshError="1"/>
      <sheetData sheetId="1596" refreshError="1"/>
      <sheetData sheetId="1597" refreshError="1"/>
      <sheetData sheetId="1598"/>
      <sheetData sheetId="1599" refreshError="1"/>
      <sheetData sheetId="1600"/>
      <sheetData sheetId="1601"/>
      <sheetData sheetId="1602"/>
      <sheetData sheetId="1603" refreshError="1"/>
      <sheetData sheetId="1604" refreshError="1"/>
      <sheetData sheetId="1605" refreshError="1"/>
      <sheetData sheetId="1606"/>
      <sheetData sheetId="1607" refreshError="1"/>
      <sheetData sheetId="1608" refreshError="1"/>
      <sheetData sheetId="1609"/>
      <sheetData sheetId="1610" refreshError="1"/>
      <sheetData sheetId="1611"/>
      <sheetData sheetId="1612"/>
      <sheetData sheetId="1613" refreshError="1"/>
      <sheetData sheetId="1614" refreshError="1"/>
      <sheetData sheetId="1615" refreshError="1"/>
      <sheetData sheetId="1616" refreshError="1"/>
      <sheetData sheetId="1617" refreshError="1"/>
      <sheetData sheetId="1618" refreshError="1"/>
      <sheetData sheetId="1619" refreshError="1"/>
      <sheetData sheetId="1620" refreshError="1"/>
      <sheetData sheetId="1621" refreshError="1"/>
      <sheetData sheetId="1622" refreshError="1"/>
      <sheetData sheetId="1623" refreshError="1"/>
      <sheetData sheetId="1624" refreshError="1"/>
      <sheetData sheetId="1625" refreshError="1"/>
      <sheetData sheetId="1626" refreshError="1"/>
      <sheetData sheetId="1627" refreshError="1"/>
      <sheetData sheetId="1628" refreshError="1"/>
      <sheetData sheetId="1629" refreshError="1"/>
      <sheetData sheetId="1630" refreshError="1"/>
      <sheetData sheetId="1631" refreshError="1"/>
      <sheetData sheetId="1632" refreshError="1"/>
      <sheetData sheetId="1633"/>
      <sheetData sheetId="1634"/>
      <sheetData sheetId="1635"/>
      <sheetData sheetId="1636"/>
      <sheetData sheetId="1637"/>
      <sheetData sheetId="1638"/>
      <sheetData sheetId="1639" refreshError="1"/>
      <sheetData sheetId="1640" refreshError="1"/>
      <sheetData sheetId="1641" refreshError="1"/>
      <sheetData sheetId="1642" refreshError="1"/>
      <sheetData sheetId="1643" refreshError="1"/>
      <sheetData sheetId="1644"/>
      <sheetData sheetId="1645" refreshError="1"/>
      <sheetData sheetId="1646" refreshError="1"/>
      <sheetData sheetId="1647" refreshError="1"/>
      <sheetData sheetId="1648" refreshError="1"/>
      <sheetData sheetId="1649" refreshError="1"/>
      <sheetData sheetId="1650" refreshError="1"/>
      <sheetData sheetId="1651" refreshError="1"/>
      <sheetData sheetId="1652" refreshError="1"/>
      <sheetData sheetId="1653" refreshError="1"/>
      <sheetData sheetId="1654"/>
      <sheetData sheetId="1655" refreshError="1"/>
      <sheetData sheetId="1656" refreshError="1"/>
      <sheetData sheetId="1657" refreshError="1"/>
      <sheetData sheetId="1658"/>
      <sheetData sheetId="1659" refreshError="1"/>
      <sheetData sheetId="1660" refreshError="1"/>
      <sheetData sheetId="1661"/>
      <sheetData sheetId="1662" refreshError="1"/>
      <sheetData sheetId="1663"/>
      <sheetData sheetId="1664"/>
      <sheetData sheetId="1665" refreshError="1"/>
      <sheetData sheetId="1666" refreshError="1"/>
      <sheetData sheetId="1667" refreshError="1"/>
      <sheetData sheetId="1668" refreshError="1"/>
      <sheetData sheetId="1669" refreshError="1"/>
      <sheetData sheetId="1670" refreshError="1"/>
      <sheetData sheetId="1671" refreshError="1"/>
      <sheetData sheetId="1672" refreshError="1"/>
      <sheetData sheetId="1673" refreshError="1"/>
      <sheetData sheetId="1674" refreshError="1"/>
      <sheetData sheetId="1675" refreshError="1"/>
      <sheetData sheetId="1676" refreshError="1"/>
      <sheetData sheetId="1677" refreshError="1"/>
      <sheetData sheetId="1678"/>
      <sheetData sheetId="1679" refreshError="1"/>
      <sheetData sheetId="1680" refreshError="1"/>
      <sheetData sheetId="1681" refreshError="1"/>
      <sheetData sheetId="1682" refreshError="1"/>
      <sheetData sheetId="1683" refreshError="1"/>
      <sheetData sheetId="1684" refreshError="1"/>
      <sheetData sheetId="1685" refreshError="1"/>
      <sheetData sheetId="1686" refreshError="1"/>
      <sheetData sheetId="1687" refreshError="1"/>
      <sheetData sheetId="1688" refreshError="1"/>
      <sheetData sheetId="1689" refreshError="1"/>
      <sheetData sheetId="1690" refreshError="1"/>
      <sheetData sheetId="1691" refreshError="1"/>
      <sheetData sheetId="1692" refreshError="1"/>
      <sheetData sheetId="1693" refreshError="1"/>
      <sheetData sheetId="1694" refreshError="1"/>
      <sheetData sheetId="1695" refreshError="1"/>
      <sheetData sheetId="1696" refreshError="1"/>
      <sheetData sheetId="1697" refreshError="1"/>
      <sheetData sheetId="1698" refreshError="1"/>
      <sheetData sheetId="1699" refreshError="1"/>
      <sheetData sheetId="1700" refreshError="1"/>
      <sheetData sheetId="1701" refreshError="1"/>
      <sheetData sheetId="1702" refreshError="1"/>
      <sheetData sheetId="1703" refreshError="1"/>
      <sheetData sheetId="1704" refreshError="1"/>
      <sheetData sheetId="1705" refreshError="1"/>
      <sheetData sheetId="1706" refreshError="1"/>
      <sheetData sheetId="1707" refreshError="1"/>
      <sheetData sheetId="1708" refreshError="1"/>
      <sheetData sheetId="1709" refreshError="1"/>
      <sheetData sheetId="1710" refreshError="1"/>
      <sheetData sheetId="1711" refreshError="1"/>
      <sheetData sheetId="1712" refreshError="1"/>
      <sheetData sheetId="1713" refreshError="1"/>
      <sheetData sheetId="1714" refreshError="1"/>
      <sheetData sheetId="1715" refreshError="1"/>
      <sheetData sheetId="1716" refreshError="1"/>
      <sheetData sheetId="1717" refreshError="1"/>
      <sheetData sheetId="1718" refreshError="1"/>
      <sheetData sheetId="1719" refreshError="1"/>
      <sheetData sheetId="1720" refreshError="1"/>
      <sheetData sheetId="1721" refreshError="1"/>
      <sheetData sheetId="1722" refreshError="1"/>
      <sheetData sheetId="1723" refreshError="1"/>
      <sheetData sheetId="1724" refreshError="1"/>
      <sheetData sheetId="1725" refreshError="1"/>
      <sheetData sheetId="1726" refreshError="1"/>
      <sheetData sheetId="1727" refreshError="1"/>
      <sheetData sheetId="1728" refreshError="1"/>
      <sheetData sheetId="1729" refreshError="1"/>
      <sheetData sheetId="1730" refreshError="1"/>
      <sheetData sheetId="1731" refreshError="1"/>
      <sheetData sheetId="1732" refreshError="1"/>
      <sheetData sheetId="1733" refreshError="1"/>
      <sheetData sheetId="1734" refreshError="1"/>
      <sheetData sheetId="1735" refreshError="1"/>
      <sheetData sheetId="1736" refreshError="1"/>
      <sheetData sheetId="1737" refreshError="1"/>
      <sheetData sheetId="1738" refreshError="1"/>
      <sheetData sheetId="1739" refreshError="1"/>
      <sheetData sheetId="1740" refreshError="1"/>
      <sheetData sheetId="1741" refreshError="1"/>
      <sheetData sheetId="1742" refreshError="1"/>
      <sheetData sheetId="1743" refreshError="1"/>
      <sheetData sheetId="1744" refreshError="1"/>
      <sheetData sheetId="1745" refreshError="1"/>
      <sheetData sheetId="1746" refreshError="1"/>
      <sheetData sheetId="1747" refreshError="1"/>
      <sheetData sheetId="1748" refreshError="1"/>
      <sheetData sheetId="1749" refreshError="1"/>
      <sheetData sheetId="1750" refreshError="1"/>
      <sheetData sheetId="1751" refreshError="1"/>
      <sheetData sheetId="1752" refreshError="1"/>
      <sheetData sheetId="1753" refreshError="1"/>
      <sheetData sheetId="1754" refreshError="1"/>
      <sheetData sheetId="1755" refreshError="1"/>
      <sheetData sheetId="1756" refreshError="1"/>
      <sheetData sheetId="1757" refreshError="1"/>
      <sheetData sheetId="1758" refreshError="1"/>
      <sheetData sheetId="1759" refreshError="1"/>
      <sheetData sheetId="1760" refreshError="1"/>
      <sheetData sheetId="1761"/>
      <sheetData sheetId="1762" refreshError="1"/>
      <sheetData sheetId="1763" refreshError="1"/>
      <sheetData sheetId="1764" refreshError="1"/>
      <sheetData sheetId="1765" refreshError="1"/>
      <sheetData sheetId="1766" refreshError="1"/>
      <sheetData sheetId="1767" refreshError="1"/>
      <sheetData sheetId="1768" refreshError="1"/>
      <sheetData sheetId="1769" refreshError="1"/>
      <sheetData sheetId="1770" refreshError="1"/>
      <sheetData sheetId="1771" refreshError="1"/>
      <sheetData sheetId="1772" refreshError="1"/>
      <sheetData sheetId="1773" refreshError="1"/>
      <sheetData sheetId="1774" refreshError="1"/>
      <sheetData sheetId="1775" refreshError="1"/>
      <sheetData sheetId="1776" refreshError="1"/>
      <sheetData sheetId="1777" refreshError="1"/>
      <sheetData sheetId="1778"/>
      <sheetData sheetId="1779"/>
      <sheetData sheetId="1780"/>
      <sheetData sheetId="1781"/>
      <sheetData sheetId="1782"/>
      <sheetData sheetId="1783"/>
      <sheetData sheetId="1784" refreshError="1"/>
      <sheetData sheetId="1785" refreshError="1"/>
      <sheetData sheetId="1786" refreshError="1"/>
      <sheetData sheetId="1787" refreshError="1"/>
      <sheetData sheetId="1788" refreshError="1"/>
      <sheetData sheetId="1789" refreshError="1"/>
      <sheetData sheetId="1790" refreshError="1"/>
      <sheetData sheetId="1791" refreshError="1"/>
      <sheetData sheetId="1792" refreshError="1"/>
      <sheetData sheetId="1793" refreshError="1"/>
      <sheetData sheetId="1794" refreshError="1"/>
      <sheetData sheetId="1795" refreshError="1"/>
      <sheetData sheetId="1796" refreshError="1"/>
      <sheetData sheetId="1797" refreshError="1"/>
      <sheetData sheetId="1798" refreshError="1"/>
      <sheetData sheetId="1799" refreshError="1"/>
      <sheetData sheetId="1800" refreshError="1"/>
      <sheetData sheetId="1801" refreshError="1"/>
      <sheetData sheetId="1802" refreshError="1"/>
      <sheetData sheetId="1803" refreshError="1"/>
      <sheetData sheetId="1804" refreshError="1"/>
      <sheetData sheetId="1805" refreshError="1"/>
      <sheetData sheetId="1806" refreshError="1"/>
      <sheetData sheetId="1807" refreshError="1"/>
      <sheetData sheetId="1808" refreshError="1"/>
      <sheetData sheetId="1809" refreshError="1"/>
      <sheetData sheetId="1810" refreshError="1"/>
      <sheetData sheetId="1811" refreshError="1"/>
      <sheetData sheetId="1812" refreshError="1"/>
      <sheetData sheetId="1813" refreshError="1"/>
      <sheetData sheetId="1814" refreshError="1"/>
      <sheetData sheetId="1815" refreshError="1"/>
      <sheetData sheetId="1816" refreshError="1"/>
      <sheetData sheetId="1817" refreshError="1"/>
      <sheetData sheetId="1818" refreshError="1"/>
      <sheetData sheetId="1819" refreshError="1"/>
      <sheetData sheetId="1820" refreshError="1"/>
      <sheetData sheetId="1821" refreshError="1"/>
      <sheetData sheetId="1822" refreshError="1"/>
      <sheetData sheetId="1823" refreshError="1"/>
      <sheetData sheetId="1824" refreshError="1"/>
      <sheetData sheetId="1825" refreshError="1"/>
      <sheetData sheetId="1826" refreshError="1"/>
      <sheetData sheetId="1827" refreshError="1"/>
      <sheetData sheetId="1828" refreshError="1"/>
      <sheetData sheetId="1829" refreshError="1"/>
      <sheetData sheetId="1830" refreshError="1"/>
      <sheetData sheetId="1831" refreshError="1"/>
      <sheetData sheetId="1832" refreshError="1"/>
      <sheetData sheetId="1833" refreshError="1"/>
      <sheetData sheetId="1834" refreshError="1"/>
      <sheetData sheetId="1835" refreshError="1"/>
      <sheetData sheetId="1836" refreshError="1"/>
      <sheetData sheetId="1837" refreshError="1"/>
      <sheetData sheetId="1838" refreshError="1"/>
      <sheetData sheetId="1839" refreshError="1"/>
      <sheetData sheetId="1840" refreshError="1"/>
      <sheetData sheetId="1841" refreshError="1"/>
      <sheetData sheetId="1842" refreshError="1"/>
      <sheetData sheetId="1843" refreshError="1"/>
      <sheetData sheetId="1844" refreshError="1"/>
      <sheetData sheetId="1845" refreshError="1"/>
      <sheetData sheetId="1846" refreshError="1"/>
      <sheetData sheetId="1847" refreshError="1"/>
      <sheetData sheetId="1848" refreshError="1"/>
      <sheetData sheetId="1849" refreshError="1"/>
      <sheetData sheetId="1850" refreshError="1"/>
      <sheetData sheetId="1851" refreshError="1"/>
      <sheetData sheetId="1852" refreshError="1"/>
      <sheetData sheetId="1853" refreshError="1"/>
      <sheetData sheetId="1854" refreshError="1"/>
      <sheetData sheetId="1855" refreshError="1"/>
      <sheetData sheetId="1856" refreshError="1"/>
      <sheetData sheetId="1857" refreshError="1"/>
      <sheetData sheetId="1858" refreshError="1"/>
      <sheetData sheetId="1859" refreshError="1"/>
      <sheetData sheetId="1860" refreshError="1"/>
      <sheetData sheetId="1861" refreshError="1"/>
      <sheetData sheetId="1862" refreshError="1"/>
      <sheetData sheetId="1863" refreshError="1"/>
      <sheetData sheetId="1864" refreshError="1"/>
      <sheetData sheetId="1865" refreshError="1"/>
      <sheetData sheetId="1866" refreshError="1"/>
      <sheetData sheetId="1867" refreshError="1"/>
      <sheetData sheetId="1868" refreshError="1"/>
      <sheetData sheetId="1869" refreshError="1"/>
      <sheetData sheetId="1870" refreshError="1"/>
      <sheetData sheetId="1871" refreshError="1"/>
      <sheetData sheetId="1872" refreshError="1"/>
      <sheetData sheetId="1873" refreshError="1"/>
      <sheetData sheetId="1874" refreshError="1"/>
      <sheetData sheetId="1875" refreshError="1"/>
      <sheetData sheetId="1876" refreshError="1"/>
      <sheetData sheetId="1877" refreshError="1"/>
      <sheetData sheetId="1878" refreshError="1"/>
      <sheetData sheetId="1879" refreshError="1"/>
      <sheetData sheetId="1880" refreshError="1"/>
      <sheetData sheetId="1881" refreshError="1"/>
      <sheetData sheetId="1882" refreshError="1"/>
      <sheetData sheetId="1883" refreshError="1"/>
      <sheetData sheetId="1884" refreshError="1"/>
      <sheetData sheetId="1885" refreshError="1"/>
      <sheetData sheetId="1886" refreshError="1"/>
      <sheetData sheetId="1887" refreshError="1"/>
      <sheetData sheetId="1888" refreshError="1"/>
      <sheetData sheetId="1889" refreshError="1"/>
      <sheetData sheetId="1890" refreshError="1"/>
      <sheetData sheetId="1891" refreshError="1"/>
      <sheetData sheetId="1892" refreshError="1"/>
      <sheetData sheetId="1893" refreshError="1"/>
      <sheetData sheetId="1894" refreshError="1"/>
      <sheetData sheetId="1895" refreshError="1"/>
      <sheetData sheetId="1896" refreshError="1"/>
      <sheetData sheetId="1897" refreshError="1"/>
      <sheetData sheetId="1898" refreshError="1"/>
      <sheetData sheetId="1899" refreshError="1"/>
      <sheetData sheetId="1900" refreshError="1"/>
      <sheetData sheetId="1901" refreshError="1"/>
      <sheetData sheetId="1902" refreshError="1"/>
      <sheetData sheetId="1903" refreshError="1"/>
      <sheetData sheetId="1904" refreshError="1"/>
      <sheetData sheetId="1905" refreshError="1"/>
      <sheetData sheetId="1906" refreshError="1"/>
      <sheetData sheetId="1907" refreshError="1"/>
      <sheetData sheetId="1908" refreshError="1"/>
      <sheetData sheetId="1909" refreshError="1"/>
      <sheetData sheetId="1910" refreshError="1"/>
      <sheetData sheetId="1911" refreshError="1"/>
      <sheetData sheetId="1912" refreshError="1"/>
      <sheetData sheetId="1913" refreshError="1"/>
      <sheetData sheetId="1914" refreshError="1"/>
      <sheetData sheetId="1915" refreshError="1"/>
      <sheetData sheetId="1916" refreshError="1"/>
      <sheetData sheetId="1917" refreshError="1"/>
      <sheetData sheetId="1918" refreshError="1"/>
      <sheetData sheetId="1919" refreshError="1"/>
      <sheetData sheetId="1920" refreshError="1"/>
      <sheetData sheetId="1921" refreshError="1"/>
      <sheetData sheetId="1922" refreshError="1"/>
      <sheetData sheetId="1923" refreshError="1"/>
      <sheetData sheetId="1924" refreshError="1"/>
      <sheetData sheetId="1925" refreshError="1"/>
      <sheetData sheetId="1926" refreshError="1"/>
      <sheetData sheetId="1927" refreshError="1"/>
      <sheetData sheetId="1928" refreshError="1"/>
      <sheetData sheetId="1929" refreshError="1"/>
      <sheetData sheetId="1930" refreshError="1"/>
      <sheetData sheetId="1931" refreshError="1"/>
      <sheetData sheetId="1932" refreshError="1"/>
      <sheetData sheetId="1933" refreshError="1"/>
      <sheetData sheetId="1934" refreshError="1"/>
      <sheetData sheetId="1935" refreshError="1"/>
      <sheetData sheetId="1936" refreshError="1"/>
      <sheetData sheetId="1937" refreshError="1"/>
      <sheetData sheetId="1938" refreshError="1"/>
      <sheetData sheetId="1939" refreshError="1"/>
      <sheetData sheetId="1940" refreshError="1"/>
      <sheetData sheetId="1941" refreshError="1"/>
      <sheetData sheetId="1942" refreshError="1"/>
      <sheetData sheetId="1943" refreshError="1"/>
      <sheetData sheetId="1944" refreshError="1"/>
      <sheetData sheetId="1945" refreshError="1"/>
      <sheetData sheetId="1946" refreshError="1"/>
      <sheetData sheetId="1947" refreshError="1"/>
      <sheetData sheetId="1948" refreshError="1"/>
      <sheetData sheetId="1949" refreshError="1"/>
      <sheetData sheetId="1950" refreshError="1"/>
      <sheetData sheetId="1951" refreshError="1"/>
      <sheetData sheetId="1952" refreshError="1"/>
      <sheetData sheetId="1953" refreshError="1"/>
      <sheetData sheetId="1954" refreshError="1"/>
      <sheetData sheetId="1955" refreshError="1"/>
      <sheetData sheetId="1956" refreshError="1"/>
      <sheetData sheetId="1957" refreshError="1"/>
      <sheetData sheetId="1958" refreshError="1"/>
      <sheetData sheetId="1959" refreshError="1"/>
      <sheetData sheetId="1960" refreshError="1"/>
      <sheetData sheetId="1961" refreshError="1"/>
      <sheetData sheetId="1962"/>
      <sheetData sheetId="1963"/>
      <sheetData sheetId="1964"/>
      <sheetData sheetId="1965"/>
      <sheetData sheetId="1966"/>
      <sheetData sheetId="1967"/>
      <sheetData sheetId="1968"/>
      <sheetData sheetId="1969"/>
      <sheetData sheetId="1970"/>
      <sheetData sheetId="1971" refreshError="1"/>
      <sheetData sheetId="1972" refreshError="1"/>
      <sheetData sheetId="1973" refreshError="1"/>
      <sheetData sheetId="1974" refreshError="1"/>
      <sheetData sheetId="1975" refreshError="1"/>
      <sheetData sheetId="1976" refreshError="1"/>
      <sheetData sheetId="1977" refreshError="1"/>
      <sheetData sheetId="1978" refreshError="1"/>
      <sheetData sheetId="1979" refreshError="1"/>
      <sheetData sheetId="1980" refreshError="1"/>
      <sheetData sheetId="1981" refreshError="1"/>
      <sheetData sheetId="1982" refreshError="1"/>
      <sheetData sheetId="1983" refreshError="1"/>
      <sheetData sheetId="1984" refreshError="1"/>
      <sheetData sheetId="1985" refreshError="1"/>
      <sheetData sheetId="1986" refreshError="1"/>
      <sheetData sheetId="1987" refreshError="1"/>
      <sheetData sheetId="1988" refreshError="1"/>
      <sheetData sheetId="1989" refreshError="1"/>
      <sheetData sheetId="1990" refreshError="1"/>
      <sheetData sheetId="1991" refreshError="1"/>
      <sheetData sheetId="1992" refreshError="1"/>
      <sheetData sheetId="1993" refreshError="1"/>
      <sheetData sheetId="1994" refreshError="1"/>
      <sheetData sheetId="1995" refreshError="1"/>
      <sheetData sheetId="1996" refreshError="1"/>
      <sheetData sheetId="1997" refreshError="1"/>
      <sheetData sheetId="1998" refreshError="1"/>
      <sheetData sheetId="1999" refreshError="1"/>
      <sheetData sheetId="2000" refreshError="1"/>
      <sheetData sheetId="2001" refreshError="1"/>
      <sheetData sheetId="2002" refreshError="1"/>
      <sheetData sheetId="2003" refreshError="1"/>
      <sheetData sheetId="2004" refreshError="1"/>
      <sheetData sheetId="2005" refreshError="1"/>
      <sheetData sheetId="2006" refreshError="1"/>
      <sheetData sheetId="2007" refreshError="1"/>
      <sheetData sheetId="2008" refreshError="1"/>
      <sheetData sheetId="2009" refreshError="1"/>
      <sheetData sheetId="2010" refreshError="1"/>
      <sheetData sheetId="2011" refreshError="1"/>
      <sheetData sheetId="2012" refreshError="1"/>
      <sheetData sheetId="2013" refreshError="1"/>
      <sheetData sheetId="2014" refreshError="1"/>
      <sheetData sheetId="2015" refreshError="1"/>
      <sheetData sheetId="2016" refreshError="1"/>
      <sheetData sheetId="2017" refreshError="1"/>
      <sheetData sheetId="2018" refreshError="1"/>
      <sheetData sheetId="2019" refreshError="1"/>
      <sheetData sheetId="2020" refreshError="1"/>
      <sheetData sheetId="2021" refreshError="1"/>
      <sheetData sheetId="2022" refreshError="1"/>
      <sheetData sheetId="2023" refreshError="1"/>
      <sheetData sheetId="2024" refreshError="1"/>
      <sheetData sheetId="2025" refreshError="1"/>
      <sheetData sheetId="2026" refreshError="1"/>
      <sheetData sheetId="2027" refreshError="1"/>
      <sheetData sheetId="2028" refreshError="1"/>
      <sheetData sheetId="2029" refreshError="1"/>
      <sheetData sheetId="2030" refreshError="1"/>
      <sheetData sheetId="2031" refreshError="1"/>
      <sheetData sheetId="2032" refreshError="1"/>
      <sheetData sheetId="2033" refreshError="1"/>
      <sheetData sheetId="2034" refreshError="1"/>
      <sheetData sheetId="2035" refreshError="1"/>
      <sheetData sheetId="2036" refreshError="1"/>
      <sheetData sheetId="2037" refreshError="1"/>
      <sheetData sheetId="2038" refreshError="1"/>
      <sheetData sheetId="2039" refreshError="1"/>
      <sheetData sheetId="2040" refreshError="1"/>
      <sheetData sheetId="2041" refreshError="1"/>
      <sheetData sheetId="2042" refreshError="1"/>
      <sheetData sheetId="2043" refreshError="1"/>
      <sheetData sheetId="2044" refreshError="1"/>
      <sheetData sheetId="2045" refreshError="1"/>
      <sheetData sheetId="2046" refreshError="1"/>
      <sheetData sheetId="2047" refreshError="1"/>
      <sheetData sheetId="2048" refreshError="1"/>
      <sheetData sheetId="2049" refreshError="1"/>
      <sheetData sheetId="2050" refreshError="1"/>
      <sheetData sheetId="2051" refreshError="1"/>
      <sheetData sheetId="2052" refreshError="1"/>
      <sheetData sheetId="2053" refreshError="1"/>
      <sheetData sheetId="2054" refreshError="1"/>
      <sheetData sheetId="2055" refreshError="1"/>
      <sheetData sheetId="2056" refreshError="1"/>
      <sheetData sheetId="2057" refreshError="1"/>
      <sheetData sheetId="2058" refreshError="1"/>
      <sheetData sheetId="2059" refreshError="1"/>
      <sheetData sheetId="2060" refreshError="1"/>
      <sheetData sheetId="2061" refreshError="1"/>
      <sheetData sheetId="2062" refreshError="1"/>
      <sheetData sheetId="2063" refreshError="1"/>
      <sheetData sheetId="2064" refreshError="1"/>
      <sheetData sheetId="2065" refreshError="1"/>
      <sheetData sheetId="2066" refreshError="1"/>
      <sheetData sheetId="2067" refreshError="1"/>
      <sheetData sheetId="2068" refreshError="1"/>
      <sheetData sheetId="2069" refreshError="1"/>
      <sheetData sheetId="2070" refreshError="1"/>
      <sheetData sheetId="2071" refreshError="1"/>
      <sheetData sheetId="2072" refreshError="1"/>
      <sheetData sheetId="2073" refreshError="1"/>
      <sheetData sheetId="2074" refreshError="1"/>
      <sheetData sheetId="2075" refreshError="1"/>
      <sheetData sheetId="2076" refreshError="1"/>
      <sheetData sheetId="2077" refreshError="1"/>
      <sheetData sheetId="2078" refreshError="1"/>
      <sheetData sheetId="2079" refreshError="1"/>
      <sheetData sheetId="2080" refreshError="1"/>
      <sheetData sheetId="2081" refreshError="1"/>
      <sheetData sheetId="2082" refreshError="1"/>
      <sheetData sheetId="2083" refreshError="1"/>
      <sheetData sheetId="2084" refreshError="1"/>
      <sheetData sheetId="2085" refreshError="1"/>
      <sheetData sheetId="2086" refreshError="1"/>
      <sheetData sheetId="2087" refreshError="1"/>
      <sheetData sheetId="2088" refreshError="1"/>
      <sheetData sheetId="2089" refreshError="1"/>
      <sheetData sheetId="2090" refreshError="1"/>
      <sheetData sheetId="2091"/>
      <sheetData sheetId="2092"/>
      <sheetData sheetId="2093"/>
      <sheetData sheetId="2094"/>
      <sheetData sheetId="2095" refreshError="1"/>
      <sheetData sheetId="2096" refreshError="1"/>
      <sheetData sheetId="2097" refreshError="1"/>
      <sheetData sheetId="2098" refreshError="1"/>
      <sheetData sheetId="2099" refreshError="1"/>
      <sheetData sheetId="2100" refreshError="1"/>
      <sheetData sheetId="2101" refreshError="1"/>
      <sheetData sheetId="2102" refreshError="1"/>
      <sheetData sheetId="2103" refreshError="1"/>
      <sheetData sheetId="2104" refreshError="1"/>
      <sheetData sheetId="2105" refreshError="1"/>
      <sheetData sheetId="2106" refreshError="1"/>
      <sheetData sheetId="2107" refreshError="1"/>
      <sheetData sheetId="2108" refreshError="1"/>
      <sheetData sheetId="2109" refreshError="1"/>
      <sheetData sheetId="2110" refreshError="1"/>
      <sheetData sheetId="2111" refreshError="1"/>
      <sheetData sheetId="2112" refreshError="1"/>
      <sheetData sheetId="2113" refreshError="1"/>
      <sheetData sheetId="2114" refreshError="1"/>
      <sheetData sheetId="2115" refreshError="1"/>
      <sheetData sheetId="2116" refreshError="1"/>
      <sheetData sheetId="2117" refreshError="1"/>
      <sheetData sheetId="2118" refreshError="1"/>
      <sheetData sheetId="2119" refreshError="1"/>
      <sheetData sheetId="2120" refreshError="1"/>
      <sheetData sheetId="2121" refreshError="1"/>
      <sheetData sheetId="2122" refreshError="1"/>
      <sheetData sheetId="2123" refreshError="1"/>
      <sheetData sheetId="2124" refreshError="1"/>
      <sheetData sheetId="2125" refreshError="1"/>
      <sheetData sheetId="2126" refreshError="1"/>
      <sheetData sheetId="2127" refreshError="1"/>
      <sheetData sheetId="2128" refreshError="1"/>
      <sheetData sheetId="2129"/>
      <sheetData sheetId="2130" refreshError="1"/>
      <sheetData sheetId="2131"/>
      <sheetData sheetId="2132"/>
      <sheetData sheetId="2133" refreshError="1"/>
      <sheetData sheetId="2134" refreshError="1"/>
      <sheetData sheetId="2135" refreshError="1"/>
      <sheetData sheetId="2136"/>
      <sheetData sheetId="2137"/>
      <sheetData sheetId="2138"/>
      <sheetData sheetId="2139" refreshError="1"/>
      <sheetData sheetId="2140" refreshError="1"/>
      <sheetData sheetId="2141" refreshError="1"/>
      <sheetData sheetId="2142" refreshError="1"/>
      <sheetData sheetId="2143" refreshError="1"/>
      <sheetData sheetId="2144" refreshError="1"/>
      <sheetData sheetId="2145" refreshError="1"/>
      <sheetData sheetId="2146" refreshError="1"/>
      <sheetData sheetId="2147" refreshError="1"/>
      <sheetData sheetId="2148" refreshError="1"/>
      <sheetData sheetId="2149" refreshError="1"/>
      <sheetData sheetId="2150" refreshError="1"/>
      <sheetData sheetId="2151"/>
      <sheetData sheetId="2152"/>
      <sheetData sheetId="2153"/>
      <sheetData sheetId="2154" refreshError="1"/>
      <sheetData sheetId="2155" refreshError="1"/>
      <sheetData sheetId="2156" refreshError="1"/>
      <sheetData sheetId="2157" refreshError="1"/>
      <sheetData sheetId="2158" refreshError="1"/>
      <sheetData sheetId="2159" refreshError="1"/>
      <sheetData sheetId="2160" refreshError="1"/>
      <sheetData sheetId="2161" refreshError="1"/>
      <sheetData sheetId="2162" refreshError="1"/>
      <sheetData sheetId="2163" refreshError="1"/>
      <sheetData sheetId="2164" refreshError="1"/>
      <sheetData sheetId="2165" refreshError="1"/>
      <sheetData sheetId="2166" refreshError="1"/>
      <sheetData sheetId="2167" refreshError="1"/>
      <sheetData sheetId="2168" refreshError="1"/>
      <sheetData sheetId="2169" refreshError="1"/>
      <sheetData sheetId="2170" refreshError="1"/>
      <sheetData sheetId="2171" refreshError="1"/>
      <sheetData sheetId="2172" refreshError="1"/>
      <sheetData sheetId="2173" refreshError="1"/>
      <sheetData sheetId="2174" refreshError="1"/>
      <sheetData sheetId="2175" refreshError="1"/>
      <sheetData sheetId="2176" refreshError="1"/>
      <sheetData sheetId="2177" refreshError="1"/>
      <sheetData sheetId="2178" refreshError="1"/>
      <sheetData sheetId="2179" refreshError="1"/>
      <sheetData sheetId="2180" refreshError="1"/>
      <sheetData sheetId="2181" refreshError="1"/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 refreshError="1"/>
      <sheetData sheetId="2191" refreshError="1"/>
      <sheetData sheetId="2192" refreshError="1"/>
      <sheetData sheetId="2193" refreshError="1"/>
      <sheetData sheetId="2194" refreshError="1"/>
      <sheetData sheetId="2195" refreshError="1"/>
      <sheetData sheetId="2196" refreshError="1"/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 refreshError="1"/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/>
      <sheetData sheetId="2212"/>
      <sheetData sheetId="2213" refreshError="1"/>
      <sheetData sheetId="2214" refreshError="1"/>
      <sheetData sheetId="2215" refreshError="1"/>
      <sheetData sheetId="2216" refreshError="1"/>
      <sheetData sheetId="2217" refreshError="1"/>
      <sheetData sheetId="2218" refreshError="1"/>
      <sheetData sheetId="2219"/>
      <sheetData sheetId="2220" refreshError="1"/>
      <sheetData sheetId="2221" refreshError="1"/>
      <sheetData sheetId="2222" refreshError="1"/>
      <sheetData sheetId="2223" refreshError="1"/>
      <sheetData sheetId="2224" refreshError="1"/>
      <sheetData sheetId="2225" refreshError="1"/>
      <sheetData sheetId="2226" refreshError="1"/>
      <sheetData sheetId="2227" refreshError="1"/>
      <sheetData sheetId="2228" refreshError="1"/>
      <sheetData sheetId="2229" refreshError="1"/>
      <sheetData sheetId="2230" refreshError="1"/>
      <sheetData sheetId="2231" refreshError="1"/>
      <sheetData sheetId="2232" refreshError="1"/>
      <sheetData sheetId="2233" refreshError="1"/>
      <sheetData sheetId="2234" refreshError="1"/>
      <sheetData sheetId="2235"/>
      <sheetData sheetId="2236" refreshError="1"/>
      <sheetData sheetId="2237" refreshError="1"/>
      <sheetData sheetId="2238" refreshError="1"/>
      <sheetData sheetId="2239" refreshError="1"/>
      <sheetData sheetId="2240" refreshError="1"/>
      <sheetData sheetId="2241" refreshError="1"/>
      <sheetData sheetId="2242" refreshError="1"/>
      <sheetData sheetId="2243" refreshError="1"/>
      <sheetData sheetId="2244" refreshError="1"/>
      <sheetData sheetId="2245" refreshError="1"/>
      <sheetData sheetId="2246"/>
      <sheetData sheetId="2247" refreshError="1"/>
      <sheetData sheetId="2248" refreshError="1"/>
      <sheetData sheetId="2249" refreshError="1"/>
      <sheetData sheetId="2250" refreshError="1"/>
      <sheetData sheetId="2251" refreshError="1"/>
      <sheetData sheetId="2252" refreshError="1"/>
      <sheetData sheetId="2253" refreshError="1"/>
      <sheetData sheetId="2254" refreshError="1"/>
      <sheetData sheetId="2255" refreshError="1"/>
      <sheetData sheetId="2256" refreshError="1"/>
      <sheetData sheetId="2257" refreshError="1"/>
      <sheetData sheetId="2258" refreshError="1"/>
      <sheetData sheetId="2259"/>
      <sheetData sheetId="2260" refreshError="1"/>
      <sheetData sheetId="2261" refreshError="1"/>
      <sheetData sheetId="2262" refreshError="1"/>
      <sheetData sheetId="2263"/>
      <sheetData sheetId="2264" refreshError="1"/>
      <sheetData sheetId="2265" refreshError="1"/>
      <sheetData sheetId="2266" refreshError="1"/>
      <sheetData sheetId="2267" refreshError="1"/>
      <sheetData sheetId="2268" refreshError="1"/>
      <sheetData sheetId="2269" refreshError="1"/>
      <sheetData sheetId="2270"/>
      <sheetData sheetId="2271" refreshError="1"/>
      <sheetData sheetId="2272" refreshError="1"/>
      <sheetData sheetId="2273" refreshError="1"/>
      <sheetData sheetId="2274" refreshError="1"/>
      <sheetData sheetId="2275" refreshError="1"/>
      <sheetData sheetId="2276" refreshError="1"/>
      <sheetData sheetId="2277" refreshError="1"/>
      <sheetData sheetId="2278" refreshError="1"/>
      <sheetData sheetId="2279" refreshError="1"/>
      <sheetData sheetId="2280" refreshError="1"/>
      <sheetData sheetId="2281" refreshError="1"/>
      <sheetData sheetId="2282" refreshError="1"/>
      <sheetData sheetId="2283" refreshError="1"/>
      <sheetData sheetId="2284" refreshError="1"/>
      <sheetData sheetId="2285" refreshError="1"/>
      <sheetData sheetId="2286" refreshError="1"/>
      <sheetData sheetId="2287" refreshError="1"/>
      <sheetData sheetId="2288" refreshError="1"/>
      <sheetData sheetId="2289" refreshError="1"/>
      <sheetData sheetId="2290" refreshError="1"/>
      <sheetData sheetId="2291" refreshError="1"/>
      <sheetData sheetId="2292" refreshError="1"/>
      <sheetData sheetId="2293" refreshError="1"/>
      <sheetData sheetId="2294" refreshError="1"/>
      <sheetData sheetId="2295" refreshError="1"/>
      <sheetData sheetId="2296" refreshError="1"/>
      <sheetData sheetId="2297" refreshError="1"/>
      <sheetData sheetId="2298" refreshError="1"/>
      <sheetData sheetId="2299" refreshError="1"/>
      <sheetData sheetId="2300" refreshError="1"/>
      <sheetData sheetId="2301" refreshError="1"/>
      <sheetData sheetId="2302" refreshError="1"/>
      <sheetData sheetId="2303" refreshError="1"/>
      <sheetData sheetId="2304" refreshError="1"/>
      <sheetData sheetId="2305" refreshError="1"/>
      <sheetData sheetId="2306" refreshError="1"/>
      <sheetData sheetId="2307"/>
      <sheetData sheetId="2308"/>
      <sheetData sheetId="2309" refreshError="1"/>
      <sheetData sheetId="2310" refreshError="1"/>
      <sheetData sheetId="2311" refreshError="1"/>
      <sheetData sheetId="2312" refreshError="1"/>
      <sheetData sheetId="2313"/>
      <sheetData sheetId="2314"/>
      <sheetData sheetId="2315" refreshError="1"/>
      <sheetData sheetId="2316" refreshError="1"/>
      <sheetData sheetId="2317" refreshError="1"/>
      <sheetData sheetId="2318" refreshError="1"/>
      <sheetData sheetId="2319" refreshError="1"/>
      <sheetData sheetId="2320" refreshError="1"/>
      <sheetData sheetId="2321" refreshError="1"/>
      <sheetData sheetId="2322" refreshError="1"/>
      <sheetData sheetId="2323" refreshError="1"/>
      <sheetData sheetId="2324" refreshError="1"/>
      <sheetData sheetId="2325"/>
      <sheetData sheetId="2326" refreshError="1"/>
      <sheetData sheetId="2327"/>
      <sheetData sheetId="2328"/>
      <sheetData sheetId="2329"/>
      <sheetData sheetId="2330"/>
      <sheetData sheetId="2331" refreshError="1"/>
      <sheetData sheetId="2332" refreshError="1"/>
      <sheetData sheetId="2333" refreshError="1"/>
      <sheetData sheetId="2334"/>
      <sheetData sheetId="2335" refreshError="1"/>
      <sheetData sheetId="2336"/>
      <sheetData sheetId="2337" refreshError="1"/>
      <sheetData sheetId="2338" refreshError="1"/>
      <sheetData sheetId="2339"/>
      <sheetData sheetId="2340"/>
      <sheetData sheetId="2341"/>
      <sheetData sheetId="2342"/>
      <sheetData sheetId="2343"/>
      <sheetData sheetId="2344" refreshError="1"/>
      <sheetData sheetId="2345" refreshError="1"/>
      <sheetData sheetId="2346" refreshError="1"/>
      <sheetData sheetId="2347"/>
      <sheetData sheetId="2348" refreshError="1"/>
      <sheetData sheetId="2349" refreshError="1"/>
      <sheetData sheetId="2350" refreshError="1"/>
      <sheetData sheetId="2351" refreshError="1"/>
      <sheetData sheetId="2352" refreshError="1"/>
      <sheetData sheetId="2353" refreshError="1"/>
      <sheetData sheetId="2354" refreshError="1"/>
      <sheetData sheetId="2355" refreshError="1"/>
      <sheetData sheetId="2356" refreshError="1"/>
      <sheetData sheetId="2357"/>
      <sheetData sheetId="2358" refreshError="1"/>
      <sheetData sheetId="2359"/>
      <sheetData sheetId="2360"/>
      <sheetData sheetId="2361"/>
      <sheetData sheetId="2362"/>
      <sheetData sheetId="2363"/>
      <sheetData sheetId="2364"/>
      <sheetData sheetId="2365"/>
      <sheetData sheetId="2366"/>
      <sheetData sheetId="2367"/>
      <sheetData sheetId="2368" refreshError="1"/>
      <sheetData sheetId="2369" refreshError="1"/>
      <sheetData sheetId="2370" refreshError="1"/>
      <sheetData sheetId="2371" refreshError="1"/>
      <sheetData sheetId="2372" refreshError="1"/>
      <sheetData sheetId="2373" refreshError="1"/>
      <sheetData sheetId="2374" refreshError="1"/>
      <sheetData sheetId="2375" refreshError="1"/>
      <sheetData sheetId="2376" refreshError="1"/>
      <sheetData sheetId="2377"/>
      <sheetData sheetId="2378"/>
      <sheetData sheetId="2379"/>
      <sheetData sheetId="2380"/>
      <sheetData sheetId="2381"/>
      <sheetData sheetId="2382"/>
      <sheetData sheetId="2383" refreshError="1"/>
      <sheetData sheetId="2384" refreshError="1"/>
      <sheetData sheetId="2385" refreshError="1"/>
      <sheetData sheetId="2386" refreshError="1"/>
      <sheetData sheetId="2387" refreshError="1"/>
      <sheetData sheetId="2388" refreshError="1"/>
      <sheetData sheetId="2389" refreshError="1"/>
      <sheetData sheetId="2390" refreshError="1"/>
      <sheetData sheetId="2391" refreshError="1"/>
      <sheetData sheetId="2392" refreshError="1"/>
      <sheetData sheetId="2393" refreshError="1"/>
      <sheetData sheetId="2394" refreshError="1"/>
      <sheetData sheetId="2395" refreshError="1"/>
      <sheetData sheetId="2396" refreshError="1"/>
      <sheetData sheetId="2397" refreshError="1"/>
      <sheetData sheetId="2398" refreshError="1"/>
      <sheetData sheetId="2399" refreshError="1"/>
      <sheetData sheetId="2400" refreshError="1"/>
      <sheetData sheetId="2401" refreshError="1"/>
      <sheetData sheetId="2402" refreshError="1"/>
      <sheetData sheetId="2403" refreshError="1"/>
      <sheetData sheetId="2404" refreshError="1"/>
      <sheetData sheetId="2405" refreshError="1"/>
      <sheetData sheetId="2406" refreshError="1"/>
      <sheetData sheetId="2407" refreshError="1"/>
      <sheetData sheetId="2408" refreshError="1"/>
      <sheetData sheetId="2409" refreshError="1"/>
      <sheetData sheetId="2410" refreshError="1"/>
      <sheetData sheetId="2411" refreshError="1"/>
      <sheetData sheetId="2412" refreshError="1"/>
      <sheetData sheetId="2413" refreshError="1"/>
      <sheetData sheetId="2414" refreshError="1"/>
      <sheetData sheetId="2415" refreshError="1"/>
      <sheetData sheetId="2416" refreshError="1"/>
      <sheetData sheetId="2417" refreshError="1"/>
      <sheetData sheetId="2418" refreshError="1"/>
      <sheetData sheetId="2419" refreshError="1"/>
      <sheetData sheetId="2420" refreshError="1"/>
      <sheetData sheetId="2421" refreshError="1"/>
      <sheetData sheetId="2422" refreshError="1"/>
      <sheetData sheetId="2423" refreshError="1"/>
      <sheetData sheetId="2424" refreshError="1"/>
      <sheetData sheetId="2425" refreshError="1"/>
      <sheetData sheetId="2426" refreshError="1"/>
      <sheetData sheetId="2427" refreshError="1"/>
      <sheetData sheetId="2428" refreshError="1"/>
      <sheetData sheetId="2429" refreshError="1"/>
      <sheetData sheetId="2430" refreshError="1"/>
      <sheetData sheetId="2431" refreshError="1"/>
      <sheetData sheetId="2432" refreshError="1"/>
      <sheetData sheetId="2433" refreshError="1"/>
      <sheetData sheetId="2434" refreshError="1"/>
      <sheetData sheetId="2435" refreshError="1"/>
      <sheetData sheetId="2436" refreshError="1"/>
      <sheetData sheetId="2437" refreshError="1"/>
      <sheetData sheetId="2438" refreshError="1"/>
      <sheetData sheetId="2439" refreshError="1"/>
      <sheetData sheetId="2440" refreshError="1"/>
      <sheetData sheetId="2441" refreshError="1"/>
      <sheetData sheetId="2442" refreshError="1"/>
      <sheetData sheetId="2443" refreshError="1"/>
      <sheetData sheetId="2444" refreshError="1"/>
      <sheetData sheetId="2445" refreshError="1"/>
      <sheetData sheetId="2446" refreshError="1"/>
      <sheetData sheetId="2447" refreshError="1"/>
      <sheetData sheetId="2448" refreshError="1"/>
      <sheetData sheetId="2449" refreshError="1"/>
      <sheetData sheetId="2450" refreshError="1"/>
      <sheetData sheetId="2451" refreshError="1"/>
      <sheetData sheetId="2452" refreshError="1"/>
      <sheetData sheetId="2453" refreshError="1"/>
      <sheetData sheetId="2454" refreshError="1"/>
      <sheetData sheetId="2455" refreshError="1"/>
      <sheetData sheetId="2456" refreshError="1"/>
      <sheetData sheetId="2457" refreshError="1"/>
      <sheetData sheetId="2458" refreshError="1"/>
      <sheetData sheetId="2459" refreshError="1"/>
      <sheetData sheetId="2460" refreshError="1"/>
      <sheetData sheetId="2461" refreshError="1"/>
      <sheetData sheetId="2462" refreshError="1"/>
      <sheetData sheetId="2463" refreshError="1"/>
      <sheetData sheetId="2464" refreshError="1"/>
      <sheetData sheetId="2465" refreshError="1"/>
      <sheetData sheetId="2466" refreshError="1"/>
      <sheetData sheetId="2467" refreshError="1"/>
      <sheetData sheetId="2468" refreshError="1"/>
      <sheetData sheetId="2469" refreshError="1"/>
      <sheetData sheetId="2470" refreshError="1"/>
      <sheetData sheetId="2471" refreshError="1"/>
      <sheetData sheetId="2472" refreshError="1"/>
      <sheetData sheetId="2473" refreshError="1"/>
      <sheetData sheetId="2474" refreshError="1"/>
      <sheetData sheetId="2475" refreshError="1"/>
      <sheetData sheetId="2476"/>
      <sheetData sheetId="2477" refreshError="1"/>
      <sheetData sheetId="2478" refreshError="1"/>
      <sheetData sheetId="2479" refreshError="1"/>
      <sheetData sheetId="2480" refreshError="1"/>
      <sheetData sheetId="2481" refreshError="1"/>
      <sheetData sheetId="2482" refreshError="1"/>
      <sheetData sheetId="2483" refreshError="1"/>
      <sheetData sheetId="2484" refreshError="1"/>
      <sheetData sheetId="2485" refreshError="1"/>
      <sheetData sheetId="2486" refreshError="1"/>
      <sheetData sheetId="2487" refreshError="1"/>
      <sheetData sheetId="2488" refreshError="1"/>
      <sheetData sheetId="2489" refreshError="1"/>
      <sheetData sheetId="2490" refreshError="1"/>
      <sheetData sheetId="2491" refreshError="1"/>
      <sheetData sheetId="2492" refreshError="1"/>
      <sheetData sheetId="2493" refreshError="1"/>
      <sheetData sheetId="2494" refreshError="1"/>
      <sheetData sheetId="2495"/>
      <sheetData sheetId="2496" refreshError="1"/>
      <sheetData sheetId="2497" refreshError="1"/>
      <sheetData sheetId="2498" refreshError="1"/>
      <sheetData sheetId="2499" refreshError="1"/>
      <sheetData sheetId="2500" refreshError="1"/>
      <sheetData sheetId="2501" refreshError="1"/>
      <sheetData sheetId="2502" refreshError="1"/>
      <sheetData sheetId="2503" refreshError="1"/>
      <sheetData sheetId="2504" refreshError="1"/>
      <sheetData sheetId="2505" refreshError="1"/>
      <sheetData sheetId="2506" refreshError="1"/>
      <sheetData sheetId="2507" refreshError="1"/>
      <sheetData sheetId="2508" refreshError="1"/>
      <sheetData sheetId="2509" refreshError="1"/>
      <sheetData sheetId="2510" refreshError="1"/>
      <sheetData sheetId="2511" refreshError="1"/>
      <sheetData sheetId="2512" refreshError="1"/>
      <sheetData sheetId="2513" refreshError="1"/>
      <sheetData sheetId="2514" refreshError="1"/>
      <sheetData sheetId="2515" refreshError="1"/>
      <sheetData sheetId="2516" refreshError="1"/>
      <sheetData sheetId="2517" refreshError="1"/>
      <sheetData sheetId="2518" refreshError="1"/>
      <sheetData sheetId="2519" refreshError="1"/>
      <sheetData sheetId="2520"/>
      <sheetData sheetId="2521"/>
      <sheetData sheetId="2522"/>
      <sheetData sheetId="2523"/>
      <sheetData sheetId="2524"/>
      <sheetData sheetId="2525"/>
      <sheetData sheetId="2526"/>
      <sheetData sheetId="2527"/>
      <sheetData sheetId="2528"/>
      <sheetData sheetId="2529"/>
      <sheetData sheetId="2530" refreshError="1"/>
      <sheetData sheetId="2531" refreshError="1"/>
      <sheetData sheetId="2532" refreshError="1"/>
      <sheetData sheetId="2533" refreshError="1"/>
      <sheetData sheetId="2534" refreshError="1"/>
      <sheetData sheetId="2535" refreshError="1"/>
      <sheetData sheetId="2536" refreshError="1"/>
      <sheetData sheetId="2537" refreshError="1"/>
      <sheetData sheetId="2538" refreshError="1"/>
      <sheetData sheetId="2539" refreshError="1"/>
      <sheetData sheetId="2540" refreshError="1"/>
      <sheetData sheetId="2541" refreshError="1"/>
      <sheetData sheetId="2542" refreshError="1"/>
      <sheetData sheetId="2543" refreshError="1"/>
      <sheetData sheetId="2544" refreshError="1"/>
      <sheetData sheetId="2545" refreshError="1"/>
      <sheetData sheetId="2546" refreshError="1"/>
      <sheetData sheetId="2547" refreshError="1"/>
      <sheetData sheetId="2548" refreshError="1"/>
      <sheetData sheetId="2549" refreshError="1"/>
      <sheetData sheetId="2550" refreshError="1"/>
      <sheetData sheetId="2551" refreshError="1"/>
      <sheetData sheetId="2552" refreshError="1"/>
      <sheetData sheetId="2553" refreshError="1"/>
      <sheetData sheetId="2554" refreshError="1"/>
      <sheetData sheetId="2555" refreshError="1"/>
      <sheetData sheetId="2556" refreshError="1"/>
      <sheetData sheetId="2557" refreshError="1"/>
      <sheetData sheetId="2558" refreshError="1"/>
      <sheetData sheetId="2559" refreshError="1"/>
      <sheetData sheetId="2560" refreshError="1"/>
      <sheetData sheetId="2561" refreshError="1"/>
      <sheetData sheetId="2562" refreshError="1"/>
      <sheetData sheetId="2563" refreshError="1"/>
      <sheetData sheetId="2564" refreshError="1"/>
      <sheetData sheetId="2565" refreshError="1"/>
      <sheetData sheetId="2566" refreshError="1"/>
      <sheetData sheetId="2567" refreshError="1"/>
      <sheetData sheetId="2568" refreshError="1"/>
      <sheetData sheetId="2569" refreshError="1"/>
      <sheetData sheetId="2570" refreshError="1"/>
      <sheetData sheetId="2571" refreshError="1"/>
      <sheetData sheetId="2572" refreshError="1"/>
      <sheetData sheetId="2573" refreshError="1"/>
      <sheetData sheetId="2574"/>
      <sheetData sheetId="2575" refreshError="1"/>
      <sheetData sheetId="2576" refreshError="1"/>
      <sheetData sheetId="2577"/>
      <sheetData sheetId="2578"/>
      <sheetData sheetId="2579"/>
      <sheetData sheetId="2580"/>
      <sheetData sheetId="2581"/>
      <sheetData sheetId="2582" refreshError="1"/>
      <sheetData sheetId="2583" refreshError="1"/>
      <sheetData sheetId="2584" refreshError="1"/>
      <sheetData sheetId="2585" refreshError="1"/>
      <sheetData sheetId="2586" refreshError="1"/>
      <sheetData sheetId="2587" refreshError="1"/>
      <sheetData sheetId="2588" refreshError="1"/>
      <sheetData sheetId="2589" refreshError="1"/>
      <sheetData sheetId="2590" refreshError="1"/>
      <sheetData sheetId="2591"/>
      <sheetData sheetId="2592"/>
      <sheetData sheetId="2593" refreshError="1"/>
      <sheetData sheetId="2594" refreshError="1"/>
      <sheetData sheetId="2595" refreshError="1"/>
      <sheetData sheetId="2596"/>
      <sheetData sheetId="2597" refreshError="1"/>
      <sheetData sheetId="2598" refreshError="1"/>
      <sheetData sheetId="2599" refreshError="1"/>
      <sheetData sheetId="2600" refreshError="1"/>
      <sheetData sheetId="2601" refreshError="1"/>
      <sheetData sheetId="2602" refreshError="1"/>
      <sheetData sheetId="2603" refreshError="1"/>
      <sheetData sheetId="2604" refreshError="1"/>
      <sheetData sheetId="2605" refreshError="1"/>
      <sheetData sheetId="2606"/>
      <sheetData sheetId="2607"/>
      <sheetData sheetId="2608"/>
      <sheetData sheetId="2609"/>
      <sheetData sheetId="2610" refreshError="1"/>
      <sheetData sheetId="2611" refreshError="1"/>
      <sheetData sheetId="2612" refreshError="1"/>
      <sheetData sheetId="2613" refreshError="1"/>
      <sheetData sheetId="2614" refreshError="1"/>
      <sheetData sheetId="2615" refreshError="1"/>
      <sheetData sheetId="2616" refreshError="1"/>
      <sheetData sheetId="2617" refreshError="1"/>
      <sheetData sheetId="2618" refreshError="1"/>
      <sheetData sheetId="2619" refreshError="1"/>
      <sheetData sheetId="2620" refreshError="1"/>
      <sheetData sheetId="2621" refreshError="1"/>
      <sheetData sheetId="2622" refreshError="1"/>
      <sheetData sheetId="2623" refreshError="1"/>
      <sheetData sheetId="2624" refreshError="1"/>
      <sheetData sheetId="2625" refreshError="1"/>
      <sheetData sheetId="2626" refreshError="1"/>
      <sheetData sheetId="2627" refreshError="1"/>
      <sheetData sheetId="2628" refreshError="1"/>
      <sheetData sheetId="2629" refreshError="1"/>
      <sheetData sheetId="2630" refreshError="1"/>
      <sheetData sheetId="2631" refreshError="1"/>
      <sheetData sheetId="2632" refreshError="1"/>
      <sheetData sheetId="2633" refreshError="1"/>
      <sheetData sheetId="2634" refreshError="1"/>
      <sheetData sheetId="2635" refreshError="1"/>
      <sheetData sheetId="2636" refreshError="1"/>
      <sheetData sheetId="2637" refreshError="1"/>
      <sheetData sheetId="2638" refreshError="1"/>
      <sheetData sheetId="2639" refreshError="1"/>
      <sheetData sheetId="2640" refreshError="1"/>
      <sheetData sheetId="2641" refreshError="1"/>
      <sheetData sheetId="2642" refreshError="1"/>
      <sheetData sheetId="2643" refreshError="1"/>
      <sheetData sheetId="2644" refreshError="1"/>
      <sheetData sheetId="2645" refreshError="1"/>
      <sheetData sheetId="2646" refreshError="1"/>
      <sheetData sheetId="2647" refreshError="1"/>
      <sheetData sheetId="2648" refreshError="1"/>
      <sheetData sheetId="2649" refreshError="1"/>
      <sheetData sheetId="2650" refreshError="1"/>
      <sheetData sheetId="2651" refreshError="1"/>
      <sheetData sheetId="2652" refreshError="1"/>
      <sheetData sheetId="2653" refreshError="1"/>
      <sheetData sheetId="2654" refreshError="1"/>
      <sheetData sheetId="2655" refreshError="1"/>
      <sheetData sheetId="2656" refreshError="1"/>
      <sheetData sheetId="2657" refreshError="1"/>
      <sheetData sheetId="2658" refreshError="1"/>
      <sheetData sheetId="2659" refreshError="1"/>
      <sheetData sheetId="2660" refreshError="1"/>
      <sheetData sheetId="2661" refreshError="1"/>
      <sheetData sheetId="2662" refreshError="1"/>
      <sheetData sheetId="2663" refreshError="1"/>
      <sheetData sheetId="2664" refreshError="1"/>
      <sheetData sheetId="2665" refreshError="1"/>
      <sheetData sheetId="2666" refreshError="1"/>
      <sheetData sheetId="2667" refreshError="1"/>
      <sheetData sheetId="2668" refreshError="1"/>
      <sheetData sheetId="2669" refreshError="1"/>
      <sheetData sheetId="2670" refreshError="1"/>
      <sheetData sheetId="2671" refreshError="1"/>
      <sheetData sheetId="2672" refreshError="1"/>
      <sheetData sheetId="2673"/>
      <sheetData sheetId="2674" refreshError="1"/>
      <sheetData sheetId="2675" refreshError="1"/>
      <sheetData sheetId="2676" refreshError="1"/>
      <sheetData sheetId="2677" refreshError="1"/>
      <sheetData sheetId="2678"/>
      <sheetData sheetId="2679"/>
      <sheetData sheetId="2680"/>
      <sheetData sheetId="2681" refreshError="1"/>
      <sheetData sheetId="2682" refreshError="1"/>
      <sheetData sheetId="2683" refreshError="1"/>
      <sheetData sheetId="2684" refreshError="1"/>
      <sheetData sheetId="2685" refreshError="1"/>
      <sheetData sheetId="2686" refreshError="1"/>
      <sheetData sheetId="2687" refreshError="1"/>
      <sheetData sheetId="2688" refreshError="1"/>
      <sheetData sheetId="2689" refreshError="1"/>
      <sheetData sheetId="2690" refreshError="1"/>
      <sheetData sheetId="2691" refreshError="1"/>
      <sheetData sheetId="2692" refreshError="1"/>
      <sheetData sheetId="2693" refreshError="1"/>
      <sheetData sheetId="2694" refreshError="1"/>
      <sheetData sheetId="2695" refreshError="1"/>
      <sheetData sheetId="2696" refreshError="1"/>
      <sheetData sheetId="2697" refreshError="1"/>
      <sheetData sheetId="2698" refreshError="1"/>
      <sheetData sheetId="2699" refreshError="1"/>
      <sheetData sheetId="2700" refreshError="1"/>
      <sheetData sheetId="2701" refreshError="1"/>
      <sheetData sheetId="2702" refreshError="1"/>
      <sheetData sheetId="2703" refreshError="1"/>
      <sheetData sheetId="2704" refreshError="1"/>
      <sheetData sheetId="2705" refreshError="1"/>
      <sheetData sheetId="2706" refreshError="1"/>
      <sheetData sheetId="2707" refreshError="1"/>
      <sheetData sheetId="2708" refreshError="1"/>
      <sheetData sheetId="2709" refreshError="1"/>
      <sheetData sheetId="2710" refreshError="1"/>
      <sheetData sheetId="2711" refreshError="1"/>
      <sheetData sheetId="2712" refreshError="1"/>
      <sheetData sheetId="2713" refreshError="1"/>
      <sheetData sheetId="2714" refreshError="1"/>
      <sheetData sheetId="2715" refreshError="1"/>
      <sheetData sheetId="2716" refreshError="1"/>
      <sheetData sheetId="2717" refreshError="1"/>
      <sheetData sheetId="2718" refreshError="1"/>
      <sheetData sheetId="2719" refreshError="1"/>
      <sheetData sheetId="2720" refreshError="1"/>
      <sheetData sheetId="2721" refreshError="1"/>
      <sheetData sheetId="2722" refreshError="1"/>
      <sheetData sheetId="2723" refreshError="1"/>
      <sheetData sheetId="2724" refreshError="1"/>
      <sheetData sheetId="2725" refreshError="1"/>
      <sheetData sheetId="2726" refreshError="1"/>
      <sheetData sheetId="2727" refreshError="1"/>
      <sheetData sheetId="2728" refreshError="1"/>
      <sheetData sheetId="2729" refreshError="1"/>
      <sheetData sheetId="2730" refreshError="1"/>
      <sheetData sheetId="2731" refreshError="1"/>
      <sheetData sheetId="2732" refreshError="1"/>
      <sheetData sheetId="2733" refreshError="1"/>
      <sheetData sheetId="2734" refreshError="1"/>
      <sheetData sheetId="2735" refreshError="1"/>
      <sheetData sheetId="2736" refreshError="1"/>
      <sheetData sheetId="2737" refreshError="1"/>
      <sheetData sheetId="2738" refreshError="1"/>
      <sheetData sheetId="2739" refreshError="1"/>
      <sheetData sheetId="2740" refreshError="1"/>
      <sheetData sheetId="2741" refreshError="1"/>
      <sheetData sheetId="2742" refreshError="1"/>
      <sheetData sheetId="2743" refreshError="1"/>
      <sheetData sheetId="2744" refreshError="1"/>
      <sheetData sheetId="2745" refreshError="1"/>
      <sheetData sheetId="2746" refreshError="1"/>
      <sheetData sheetId="2747" refreshError="1"/>
      <sheetData sheetId="2748" refreshError="1"/>
      <sheetData sheetId="2749" refreshError="1"/>
      <sheetData sheetId="2750" refreshError="1"/>
      <sheetData sheetId="2751" refreshError="1"/>
      <sheetData sheetId="2752" refreshError="1"/>
      <sheetData sheetId="2753" refreshError="1"/>
      <sheetData sheetId="2754" refreshError="1"/>
      <sheetData sheetId="2755" refreshError="1"/>
      <sheetData sheetId="2756"/>
      <sheetData sheetId="2757" refreshError="1"/>
      <sheetData sheetId="2758" refreshError="1"/>
      <sheetData sheetId="2759" refreshError="1"/>
      <sheetData sheetId="2760" refreshError="1"/>
      <sheetData sheetId="2761" refreshError="1"/>
      <sheetData sheetId="2762" refreshError="1"/>
      <sheetData sheetId="2763"/>
      <sheetData sheetId="2764"/>
      <sheetData sheetId="2765" refreshError="1"/>
      <sheetData sheetId="2766" refreshError="1"/>
      <sheetData sheetId="2767" refreshError="1"/>
      <sheetData sheetId="2768" refreshError="1"/>
      <sheetData sheetId="2769" refreshError="1"/>
      <sheetData sheetId="2770"/>
      <sheetData sheetId="2771"/>
      <sheetData sheetId="2772" refreshError="1"/>
      <sheetData sheetId="2773"/>
      <sheetData sheetId="2774"/>
      <sheetData sheetId="2775" refreshError="1"/>
      <sheetData sheetId="2776"/>
      <sheetData sheetId="2777" refreshError="1"/>
      <sheetData sheetId="2778" refreshError="1"/>
      <sheetData sheetId="2779"/>
      <sheetData sheetId="2780"/>
      <sheetData sheetId="2781" refreshError="1"/>
      <sheetData sheetId="2782" refreshError="1"/>
      <sheetData sheetId="2783" refreshError="1"/>
      <sheetData sheetId="2784" refreshError="1"/>
      <sheetData sheetId="2785" refreshError="1"/>
      <sheetData sheetId="2786" refreshError="1"/>
      <sheetData sheetId="2787" refreshError="1"/>
      <sheetData sheetId="2788" refreshError="1"/>
      <sheetData sheetId="2789" refreshError="1"/>
      <sheetData sheetId="2790" refreshError="1"/>
      <sheetData sheetId="2791" refreshError="1"/>
      <sheetData sheetId="2792" refreshError="1"/>
      <sheetData sheetId="2793" refreshError="1"/>
      <sheetData sheetId="2794" refreshError="1"/>
      <sheetData sheetId="2795" refreshError="1"/>
      <sheetData sheetId="2796" refreshError="1"/>
      <sheetData sheetId="2797" refreshError="1"/>
      <sheetData sheetId="2798" refreshError="1"/>
      <sheetData sheetId="2799" refreshError="1"/>
      <sheetData sheetId="2800" refreshError="1"/>
      <sheetData sheetId="2801" refreshError="1"/>
      <sheetData sheetId="2802" refreshError="1"/>
      <sheetData sheetId="2803" refreshError="1"/>
      <sheetData sheetId="2804" refreshError="1"/>
      <sheetData sheetId="2805" refreshError="1"/>
      <sheetData sheetId="2806" refreshError="1"/>
      <sheetData sheetId="2807" refreshError="1"/>
      <sheetData sheetId="2808" refreshError="1"/>
      <sheetData sheetId="2809" refreshError="1"/>
      <sheetData sheetId="2810" refreshError="1"/>
      <sheetData sheetId="2811" refreshError="1"/>
      <sheetData sheetId="2812" refreshError="1"/>
      <sheetData sheetId="2813" refreshError="1"/>
      <sheetData sheetId="2814" refreshError="1"/>
      <sheetData sheetId="2815" refreshError="1"/>
      <sheetData sheetId="2816" refreshError="1"/>
      <sheetData sheetId="2817" refreshError="1"/>
      <sheetData sheetId="2818" refreshError="1"/>
      <sheetData sheetId="2819" refreshError="1"/>
      <sheetData sheetId="2820" refreshError="1"/>
      <sheetData sheetId="2821" refreshError="1"/>
      <sheetData sheetId="2822" refreshError="1"/>
      <sheetData sheetId="2823" refreshError="1"/>
      <sheetData sheetId="2824" refreshError="1"/>
      <sheetData sheetId="2825" refreshError="1"/>
      <sheetData sheetId="2826" refreshError="1"/>
      <sheetData sheetId="2827" refreshError="1"/>
      <sheetData sheetId="2828" refreshError="1"/>
      <sheetData sheetId="2829" refreshError="1"/>
      <sheetData sheetId="2830" refreshError="1"/>
      <sheetData sheetId="2831" refreshError="1"/>
      <sheetData sheetId="2832" refreshError="1"/>
      <sheetData sheetId="2833" refreshError="1"/>
      <sheetData sheetId="2834" refreshError="1"/>
      <sheetData sheetId="2835" refreshError="1"/>
      <sheetData sheetId="2836" refreshError="1"/>
      <sheetData sheetId="2837" refreshError="1"/>
      <sheetData sheetId="2838" refreshError="1"/>
      <sheetData sheetId="2839" refreshError="1"/>
      <sheetData sheetId="2840" refreshError="1"/>
      <sheetData sheetId="2841" refreshError="1"/>
      <sheetData sheetId="2842" refreshError="1"/>
      <sheetData sheetId="2843" refreshError="1"/>
      <sheetData sheetId="2844" refreshError="1"/>
      <sheetData sheetId="2845" refreshError="1"/>
      <sheetData sheetId="2846" refreshError="1"/>
      <sheetData sheetId="2847" refreshError="1"/>
      <sheetData sheetId="2848" refreshError="1"/>
      <sheetData sheetId="2849" refreshError="1"/>
      <sheetData sheetId="2850" refreshError="1"/>
      <sheetData sheetId="2851" refreshError="1"/>
      <sheetData sheetId="2852" refreshError="1"/>
      <sheetData sheetId="2853" refreshError="1"/>
      <sheetData sheetId="2854" refreshError="1"/>
      <sheetData sheetId="2855" refreshError="1"/>
      <sheetData sheetId="2856" refreshError="1"/>
      <sheetData sheetId="2857" refreshError="1"/>
      <sheetData sheetId="2858" refreshError="1"/>
      <sheetData sheetId="2859" refreshError="1"/>
      <sheetData sheetId="2860" refreshError="1"/>
      <sheetData sheetId="2861" refreshError="1"/>
      <sheetData sheetId="2862" refreshError="1"/>
      <sheetData sheetId="2863" refreshError="1"/>
      <sheetData sheetId="2864" refreshError="1"/>
      <sheetData sheetId="2865" refreshError="1"/>
      <sheetData sheetId="2866" refreshError="1"/>
      <sheetData sheetId="2867" refreshError="1"/>
      <sheetData sheetId="2868" refreshError="1"/>
      <sheetData sheetId="2869" refreshError="1"/>
      <sheetData sheetId="2870" refreshError="1"/>
      <sheetData sheetId="2871" refreshError="1"/>
      <sheetData sheetId="2872" refreshError="1"/>
      <sheetData sheetId="2873" refreshError="1"/>
      <sheetData sheetId="2874" refreshError="1"/>
      <sheetData sheetId="2875" refreshError="1"/>
      <sheetData sheetId="2876" refreshError="1"/>
      <sheetData sheetId="2877" refreshError="1"/>
      <sheetData sheetId="2878" refreshError="1"/>
      <sheetData sheetId="2879" refreshError="1"/>
      <sheetData sheetId="2880" refreshError="1"/>
      <sheetData sheetId="2881" refreshError="1"/>
      <sheetData sheetId="2882" refreshError="1"/>
      <sheetData sheetId="2883" refreshError="1"/>
      <sheetData sheetId="2884" refreshError="1"/>
      <sheetData sheetId="2885" refreshError="1"/>
      <sheetData sheetId="2886" refreshError="1"/>
      <sheetData sheetId="2887" refreshError="1"/>
      <sheetData sheetId="2888" refreshError="1"/>
      <sheetData sheetId="2889" refreshError="1"/>
      <sheetData sheetId="2890" refreshError="1"/>
      <sheetData sheetId="2891" refreshError="1"/>
      <sheetData sheetId="2892" refreshError="1"/>
      <sheetData sheetId="2893" refreshError="1"/>
      <sheetData sheetId="2894" refreshError="1"/>
      <sheetData sheetId="2895" refreshError="1"/>
      <sheetData sheetId="2896" refreshError="1"/>
      <sheetData sheetId="2897" refreshError="1"/>
      <sheetData sheetId="2898" refreshError="1"/>
      <sheetData sheetId="2899" refreshError="1"/>
      <sheetData sheetId="2900" refreshError="1"/>
      <sheetData sheetId="2901" refreshError="1"/>
      <sheetData sheetId="2902" refreshError="1"/>
      <sheetData sheetId="2903" refreshError="1"/>
      <sheetData sheetId="2904" refreshError="1"/>
      <sheetData sheetId="2905" refreshError="1"/>
      <sheetData sheetId="2906" refreshError="1"/>
      <sheetData sheetId="2907" refreshError="1"/>
      <sheetData sheetId="2908" refreshError="1"/>
      <sheetData sheetId="2909" refreshError="1"/>
      <sheetData sheetId="2910" refreshError="1"/>
      <sheetData sheetId="2911" refreshError="1"/>
      <sheetData sheetId="2912" refreshError="1"/>
      <sheetData sheetId="2913" refreshError="1"/>
      <sheetData sheetId="2914" refreshError="1"/>
      <sheetData sheetId="2915" refreshError="1"/>
      <sheetData sheetId="2916" refreshError="1"/>
      <sheetData sheetId="2917" refreshError="1"/>
      <sheetData sheetId="2918" refreshError="1"/>
      <sheetData sheetId="2919" refreshError="1"/>
      <sheetData sheetId="2920" refreshError="1"/>
      <sheetData sheetId="2921" refreshError="1"/>
      <sheetData sheetId="2922" refreshError="1"/>
      <sheetData sheetId="2923" refreshError="1"/>
      <sheetData sheetId="2924" refreshError="1"/>
      <sheetData sheetId="2925" refreshError="1"/>
      <sheetData sheetId="2926" refreshError="1"/>
      <sheetData sheetId="2927" refreshError="1"/>
      <sheetData sheetId="2928" refreshError="1"/>
      <sheetData sheetId="2929" refreshError="1"/>
      <sheetData sheetId="2930" refreshError="1"/>
      <sheetData sheetId="2931" refreshError="1"/>
      <sheetData sheetId="2932" refreshError="1"/>
      <sheetData sheetId="2933" refreshError="1"/>
      <sheetData sheetId="2934" refreshError="1"/>
      <sheetData sheetId="2935" refreshError="1"/>
      <sheetData sheetId="2936" refreshError="1"/>
      <sheetData sheetId="2937" refreshError="1"/>
      <sheetData sheetId="2938" refreshError="1"/>
      <sheetData sheetId="2939" refreshError="1"/>
      <sheetData sheetId="2940" refreshError="1"/>
      <sheetData sheetId="2941" refreshError="1"/>
      <sheetData sheetId="2942" refreshError="1"/>
      <sheetData sheetId="2943" refreshError="1"/>
      <sheetData sheetId="2944" refreshError="1"/>
      <sheetData sheetId="2945" refreshError="1"/>
      <sheetData sheetId="2946" refreshError="1"/>
      <sheetData sheetId="2947" refreshError="1"/>
      <sheetData sheetId="2948" refreshError="1"/>
      <sheetData sheetId="2949" refreshError="1"/>
      <sheetData sheetId="2950" refreshError="1"/>
      <sheetData sheetId="2951" refreshError="1"/>
      <sheetData sheetId="2952" refreshError="1"/>
      <sheetData sheetId="2953" refreshError="1"/>
      <sheetData sheetId="2954" refreshError="1"/>
      <sheetData sheetId="2955" refreshError="1"/>
      <sheetData sheetId="2956" refreshError="1"/>
      <sheetData sheetId="2957" refreshError="1"/>
      <sheetData sheetId="2958" refreshError="1"/>
      <sheetData sheetId="2959" refreshError="1"/>
      <sheetData sheetId="2960" refreshError="1"/>
      <sheetData sheetId="2961" refreshError="1"/>
      <sheetData sheetId="2962" refreshError="1"/>
      <sheetData sheetId="2963" refreshError="1"/>
      <sheetData sheetId="2964" refreshError="1"/>
      <sheetData sheetId="2965" refreshError="1"/>
      <sheetData sheetId="2966" refreshError="1"/>
      <sheetData sheetId="2967" refreshError="1"/>
      <sheetData sheetId="2968" refreshError="1"/>
      <sheetData sheetId="2969" refreshError="1"/>
      <sheetData sheetId="2970" refreshError="1"/>
      <sheetData sheetId="2971" refreshError="1"/>
      <sheetData sheetId="2972" refreshError="1"/>
      <sheetData sheetId="2973" refreshError="1"/>
      <sheetData sheetId="2974" refreshError="1"/>
      <sheetData sheetId="2975" refreshError="1"/>
      <sheetData sheetId="2976" refreshError="1"/>
      <sheetData sheetId="2977" refreshError="1"/>
      <sheetData sheetId="2978" refreshError="1"/>
      <sheetData sheetId="2979" refreshError="1"/>
      <sheetData sheetId="2980" refreshError="1"/>
      <sheetData sheetId="2981" refreshError="1"/>
      <sheetData sheetId="2982" refreshError="1"/>
      <sheetData sheetId="2983" refreshError="1"/>
      <sheetData sheetId="2984" refreshError="1"/>
      <sheetData sheetId="2985" refreshError="1"/>
      <sheetData sheetId="2986" refreshError="1"/>
      <sheetData sheetId="2987" refreshError="1"/>
      <sheetData sheetId="2988" refreshError="1"/>
      <sheetData sheetId="2989" refreshError="1"/>
      <sheetData sheetId="2990" refreshError="1"/>
      <sheetData sheetId="2991" refreshError="1"/>
      <sheetData sheetId="2992" refreshError="1"/>
      <sheetData sheetId="2993" refreshError="1"/>
      <sheetData sheetId="2994" refreshError="1"/>
      <sheetData sheetId="2995" refreshError="1"/>
      <sheetData sheetId="2996" refreshError="1"/>
      <sheetData sheetId="2997" refreshError="1"/>
      <sheetData sheetId="2998" refreshError="1"/>
      <sheetData sheetId="2999" refreshError="1"/>
      <sheetData sheetId="3000" refreshError="1"/>
      <sheetData sheetId="3001" refreshError="1"/>
      <sheetData sheetId="3002" refreshError="1"/>
      <sheetData sheetId="3003" refreshError="1"/>
      <sheetData sheetId="3004" refreshError="1"/>
      <sheetData sheetId="3005" refreshError="1"/>
      <sheetData sheetId="3006" refreshError="1"/>
      <sheetData sheetId="3007" refreshError="1"/>
      <sheetData sheetId="3008" refreshError="1"/>
      <sheetData sheetId="3009" refreshError="1"/>
      <sheetData sheetId="3010" refreshError="1"/>
      <sheetData sheetId="3011" refreshError="1"/>
      <sheetData sheetId="3012" refreshError="1"/>
      <sheetData sheetId="3013" refreshError="1"/>
      <sheetData sheetId="3014" refreshError="1"/>
      <sheetData sheetId="3015" refreshError="1"/>
      <sheetData sheetId="3016" refreshError="1"/>
      <sheetData sheetId="3017" refreshError="1"/>
      <sheetData sheetId="3018" refreshError="1"/>
      <sheetData sheetId="3019" refreshError="1"/>
      <sheetData sheetId="3020" refreshError="1"/>
      <sheetData sheetId="3021" refreshError="1"/>
      <sheetData sheetId="3022" refreshError="1"/>
      <sheetData sheetId="3023" refreshError="1"/>
      <sheetData sheetId="3024" refreshError="1"/>
      <sheetData sheetId="3025" refreshError="1"/>
      <sheetData sheetId="3026" refreshError="1"/>
      <sheetData sheetId="3027" refreshError="1"/>
      <sheetData sheetId="3028" refreshError="1"/>
      <sheetData sheetId="3029" refreshError="1"/>
      <sheetData sheetId="3030" refreshError="1"/>
      <sheetData sheetId="3031" refreshError="1"/>
      <sheetData sheetId="3032" refreshError="1"/>
      <sheetData sheetId="3033" refreshError="1"/>
      <sheetData sheetId="3034" refreshError="1"/>
      <sheetData sheetId="3035" refreshError="1"/>
      <sheetData sheetId="3036" refreshError="1"/>
      <sheetData sheetId="3037" refreshError="1"/>
      <sheetData sheetId="3038" refreshError="1"/>
      <sheetData sheetId="3039" refreshError="1"/>
      <sheetData sheetId="3040" refreshError="1"/>
      <sheetData sheetId="3041" refreshError="1"/>
      <sheetData sheetId="3042" refreshError="1"/>
      <sheetData sheetId="3043" refreshError="1"/>
      <sheetData sheetId="3044" refreshError="1"/>
      <sheetData sheetId="3045" refreshError="1"/>
      <sheetData sheetId="3046" refreshError="1"/>
      <sheetData sheetId="3047" refreshError="1"/>
      <sheetData sheetId="3048" refreshError="1"/>
      <sheetData sheetId="3049" refreshError="1"/>
      <sheetData sheetId="3050" refreshError="1"/>
      <sheetData sheetId="3051" refreshError="1"/>
      <sheetData sheetId="3052" refreshError="1"/>
      <sheetData sheetId="3053" refreshError="1"/>
      <sheetData sheetId="3054" refreshError="1"/>
      <sheetData sheetId="3055" refreshError="1"/>
      <sheetData sheetId="3056" refreshError="1"/>
      <sheetData sheetId="3057" refreshError="1"/>
      <sheetData sheetId="3058" refreshError="1"/>
      <sheetData sheetId="3059" refreshError="1"/>
      <sheetData sheetId="3060" refreshError="1"/>
      <sheetData sheetId="3061" refreshError="1"/>
      <sheetData sheetId="3062" refreshError="1"/>
      <sheetData sheetId="3063" refreshError="1"/>
      <sheetData sheetId="3064" refreshError="1"/>
      <sheetData sheetId="3065" refreshError="1"/>
      <sheetData sheetId="3066" refreshError="1"/>
      <sheetData sheetId="3067" refreshError="1"/>
      <sheetData sheetId="3068" refreshError="1"/>
      <sheetData sheetId="3069" refreshError="1"/>
      <sheetData sheetId="3070" refreshError="1"/>
      <sheetData sheetId="3071" refreshError="1"/>
      <sheetData sheetId="3072" refreshError="1"/>
      <sheetData sheetId="3073" refreshError="1"/>
      <sheetData sheetId="3074"/>
      <sheetData sheetId="3075"/>
      <sheetData sheetId="3076"/>
      <sheetData sheetId="3077"/>
      <sheetData sheetId="3078"/>
      <sheetData sheetId="3079"/>
      <sheetData sheetId="3080"/>
      <sheetData sheetId="3081"/>
      <sheetData sheetId="3082"/>
      <sheetData sheetId="3083" refreshError="1"/>
      <sheetData sheetId="3084"/>
      <sheetData sheetId="3085"/>
      <sheetData sheetId="3086"/>
      <sheetData sheetId="3087"/>
      <sheetData sheetId="3088"/>
      <sheetData sheetId="3089"/>
      <sheetData sheetId="3090"/>
      <sheetData sheetId="3091"/>
      <sheetData sheetId="3092"/>
      <sheetData sheetId="3093"/>
      <sheetData sheetId="3094"/>
      <sheetData sheetId="3095"/>
      <sheetData sheetId="3096"/>
      <sheetData sheetId="3097"/>
      <sheetData sheetId="3098"/>
      <sheetData sheetId="3099" refreshError="1"/>
      <sheetData sheetId="3100"/>
      <sheetData sheetId="3101"/>
      <sheetData sheetId="3102" refreshError="1"/>
      <sheetData sheetId="3103" refreshError="1"/>
      <sheetData sheetId="3104" refreshError="1"/>
      <sheetData sheetId="3105" refreshError="1"/>
      <sheetData sheetId="3106" refreshError="1"/>
      <sheetData sheetId="3107" refreshError="1"/>
      <sheetData sheetId="3108" refreshError="1"/>
      <sheetData sheetId="3109" refreshError="1"/>
      <sheetData sheetId="3110" refreshError="1"/>
      <sheetData sheetId="3111" refreshError="1"/>
      <sheetData sheetId="3112" refreshError="1"/>
      <sheetData sheetId="3113" refreshError="1"/>
      <sheetData sheetId="3114" refreshError="1"/>
      <sheetData sheetId="3115" refreshError="1"/>
      <sheetData sheetId="3116" refreshError="1"/>
      <sheetData sheetId="3117" refreshError="1"/>
      <sheetData sheetId="3118" refreshError="1"/>
      <sheetData sheetId="3119" refreshError="1"/>
      <sheetData sheetId="3120" refreshError="1"/>
      <sheetData sheetId="3121" refreshError="1"/>
      <sheetData sheetId="3122" refreshError="1"/>
      <sheetData sheetId="3123" refreshError="1"/>
      <sheetData sheetId="3124" refreshError="1"/>
      <sheetData sheetId="3125" refreshError="1"/>
      <sheetData sheetId="3126" refreshError="1"/>
      <sheetData sheetId="3127"/>
      <sheetData sheetId="3128"/>
      <sheetData sheetId="3129"/>
      <sheetData sheetId="3130"/>
      <sheetData sheetId="3131"/>
      <sheetData sheetId="3132"/>
      <sheetData sheetId="3133"/>
      <sheetData sheetId="3134"/>
      <sheetData sheetId="3135"/>
      <sheetData sheetId="3136"/>
      <sheetData sheetId="3137"/>
      <sheetData sheetId="3138" refreshError="1"/>
      <sheetData sheetId="3139" refreshError="1"/>
      <sheetData sheetId="3140" refreshError="1"/>
      <sheetData sheetId="3141" refreshError="1"/>
      <sheetData sheetId="3142" refreshError="1"/>
      <sheetData sheetId="3143"/>
      <sheetData sheetId="3144" refreshError="1"/>
      <sheetData sheetId="3145" refreshError="1"/>
      <sheetData sheetId="3146" refreshError="1"/>
      <sheetData sheetId="3147" refreshError="1"/>
      <sheetData sheetId="3148"/>
      <sheetData sheetId="3149" refreshError="1"/>
      <sheetData sheetId="3150" refreshError="1"/>
      <sheetData sheetId="3151" refreshError="1"/>
      <sheetData sheetId="3152" refreshError="1"/>
      <sheetData sheetId="3153" refreshError="1"/>
      <sheetData sheetId="3154" refreshError="1"/>
      <sheetData sheetId="3155" refreshError="1"/>
      <sheetData sheetId="3156"/>
      <sheetData sheetId="3157"/>
      <sheetData sheetId="3158" refreshError="1"/>
      <sheetData sheetId="3159" refreshError="1"/>
      <sheetData sheetId="3160" refreshError="1"/>
      <sheetData sheetId="3161" refreshError="1"/>
      <sheetData sheetId="3162" refreshError="1"/>
      <sheetData sheetId="3163" refreshError="1"/>
      <sheetData sheetId="3164" refreshError="1"/>
      <sheetData sheetId="3165" refreshError="1"/>
      <sheetData sheetId="3166" refreshError="1"/>
      <sheetData sheetId="3167" refreshError="1"/>
      <sheetData sheetId="3168" refreshError="1"/>
      <sheetData sheetId="3169" refreshError="1"/>
      <sheetData sheetId="3170" refreshError="1"/>
      <sheetData sheetId="3171" refreshError="1"/>
      <sheetData sheetId="3172" refreshError="1"/>
      <sheetData sheetId="3173" refreshError="1"/>
      <sheetData sheetId="3174" refreshError="1"/>
      <sheetData sheetId="3175" refreshError="1"/>
      <sheetData sheetId="3176" refreshError="1"/>
      <sheetData sheetId="3177" refreshError="1"/>
      <sheetData sheetId="3178" refreshError="1"/>
      <sheetData sheetId="3179" refreshError="1"/>
      <sheetData sheetId="3180" refreshError="1"/>
      <sheetData sheetId="3181" refreshError="1"/>
      <sheetData sheetId="3182" refreshError="1"/>
      <sheetData sheetId="3183" refreshError="1"/>
      <sheetData sheetId="3184" refreshError="1"/>
      <sheetData sheetId="3185" refreshError="1"/>
      <sheetData sheetId="3186" refreshError="1"/>
      <sheetData sheetId="3187"/>
      <sheetData sheetId="3188" refreshError="1"/>
      <sheetData sheetId="3189" refreshError="1"/>
      <sheetData sheetId="3190" refreshError="1"/>
      <sheetData sheetId="3191" refreshError="1"/>
      <sheetData sheetId="319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nks"/>
      <sheetName val="Lead"/>
      <sheetName val="Circularização"/>
      <sheetName val="Recto_subsequente"/>
      <sheetName val="PMR"/>
      <sheetName val="Aging dez 06"/>
      <sheetName val="Aging out 06"/>
      <sheetName val="Exportações dez - 06"/>
      <sheetName val="Vendas a prazo INTER"/>
      <sheetName val="Exportações out - 06"/>
      <sheetName val="Contas a Receber out - 06 "/>
      <sheetName val="Intercia out - 06"/>
      <sheetName val="XREF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ÇO"/>
      <sheetName val="RESULTADO"/>
      <sheetName val="FTDOAR06.XLS"/>
      <sheetName val="DO0601.XLS"/>
      <sheetName val="DM0601.XLS"/>
      <sheetName val="Nota Explicativa do IR"/>
      <sheetName val="XREF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trada"/>
      <sheetName val="aux"/>
      <sheetName val="graficos"/>
      <sheetName val="graficos (2)"/>
      <sheetName val="CARACT PAV EXISTENTE"/>
      <sheetName val="Remoção de Solo Mole BR-153"/>
      <sheetName val="$Conserva BR-116 RJ"/>
      <sheetName val="$Conserva BR-116 SP"/>
      <sheetName val="$Conserva BR-101 RJ"/>
      <sheetName val="$Conserva BR-101 SP"/>
      <sheetName val="Assum"/>
      <sheetName val="DADOS"/>
      <sheetName val="p a t o 99 b"/>
    </sheetNames>
    <sheetDataSet>
      <sheetData sheetId="0" refreshError="1"/>
      <sheetData sheetId="1" refreshError="1">
        <row r="6">
          <cell r="B6">
            <v>32.307692307692307</v>
          </cell>
        </row>
        <row r="8">
          <cell r="B8">
            <v>97.307692307692307</v>
          </cell>
          <cell r="C8">
            <v>2.6923076923076925</v>
          </cell>
          <cell r="D8">
            <v>0</v>
          </cell>
          <cell r="E8">
            <v>0</v>
          </cell>
          <cell r="F8">
            <v>0</v>
          </cell>
          <cell r="I8">
            <v>5.0600000000000005</v>
          </cell>
          <cell r="J8">
            <v>0.14000000000000001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0 -  10</v>
          </cell>
          <cell r="C9" t="str">
            <v>10 - 20</v>
          </cell>
          <cell r="D9" t="str">
            <v>20 - 40</v>
          </cell>
          <cell r="E9" t="str">
            <v>40 - 60</v>
          </cell>
          <cell r="F9" t="str">
            <v>&gt; 60</v>
          </cell>
        </row>
        <row r="10">
          <cell r="B10">
            <v>29.615384615384617</v>
          </cell>
          <cell r="C10">
            <v>31.538461538461537</v>
          </cell>
          <cell r="D10">
            <v>14.615384615384617</v>
          </cell>
          <cell r="E10">
            <v>6.9230769230769234</v>
          </cell>
          <cell r="F10">
            <v>17.307692307692307</v>
          </cell>
          <cell r="I10">
            <v>1.54</v>
          </cell>
          <cell r="J10">
            <v>1.6400000000000001</v>
          </cell>
          <cell r="K10">
            <v>0.76</v>
          </cell>
          <cell r="L10">
            <v>0.36</v>
          </cell>
          <cell r="M10">
            <v>0.9</v>
          </cell>
        </row>
        <row r="11">
          <cell r="B11" t="str">
            <v>0 - 10</v>
          </cell>
          <cell r="C11" t="str">
            <v>10 - 20</v>
          </cell>
          <cell r="D11" t="str">
            <v>20 - 40</v>
          </cell>
          <cell r="E11" t="str">
            <v>40 - 60</v>
          </cell>
          <cell r="F11" t="str">
            <v>&gt; 60</v>
          </cell>
        </row>
        <row r="12">
          <cell r="B12">
            <v>9.2307692307692317</v>
          </cell>
          <cell r="C12">
            <v>61.53846153846154</v>
          </cell>
          <cell r="D12">
            <v>21.153846153846153</v>
          </cell>
          <cell r="E12">
            <v>8.0769230769230766</v>
          </cell>
          <cell r="F12">
            <v>0</v>
          </cell>
          <cell r="I12">
            <v>0.48</v>
          </cell>
          <cell r="J12">
            <v>3.2</v>
          </cell>
          <cell r="K12">
            <v>1.1000000000000001</v>
          </cell>
          <cell r="L12">
            <v>0.42</v>
          </cell>
          <cell r="M12">
            <v>0</v>
          </cell>
        </row>
        <row r="13">
          <cell r="B13" t="str">
            <v>0 - 20</v>
          </cell>
          <cell r="C13" t="str">
            <v>20 - 40</v>
          </cell>
          <cell r="D13" t="str">
            <v>40 -  80</v>
          </cell>
          <cell r="E13" t="str">
            <v xml:space="preserve"> 80 - 150</v>
          </cell>
          <cell r="F13" t="str">
            <v>&gt; 150</v>
          </cell>
        </row>
        <row r="14">
          <cell r="B14">
            <v>9.2307692307692317</v>
          </cell>
          <cell r="C14">
            <v>63.84615384615384</v>
          </cell>
          <cell r="D14">
            <v>18.846153846153847</v>
          </cell>
          <cell r="E14">
            <v>8.0769230769230766</v>
          </cell>
          <cell r="F14">
            <v>0</v>
          </cell>
          <cell r="I14">
            <v>0.48</v>
          </cell>
          <cell r="J14">
            <v>3.3200000000000003</v>
          </cell>
          <cell r="K14">
            <v>0.98</v>
          </cell>
          <cell r="L14">
            <v>0.42</v>
          </cell>
          <cell r="M14">
            <v>0</v>
          </cell>
        </row>
        <row r="15">
          <cell r="B15" t="str">
            <v xml:space="preserve">  4 - 5</v>
          </cell>
          <cell r="C15" t="str">
            <v xml:space="preserve">  3 -   4</v>
          </cell>
          <cell r="D15" t="str">
            <v xml:space="preserve">  2 -   3</v>
          </cell>
          <cell r="E15" t="str">
            <v xml:space="preserve">  1 -   2</v>
          </cell>
          <cell r="F15" t="str">
            <v>0 -  1</v>
          </cell>
        </row>
        <row r="16">
          <cell r="B16">
            <v>69.230769230769226</v>
          </cell>
          <cell r="C16">
            <v>16.923076923076923</v>
          </cell>
          <cell r="D16">
            <v>13.846153846153847</v>
          </cell>
          <cell r="E16">
            <v>0</v>
          </cell>
          <cell r="F16">
            <v>0</v>
          </cell>
          <cell r="I16">
            <v>3.6</v>
          </cell>
          <cell r="J16">
            <v>0.88</v>
          </cell>
          <cell r="K16">
            <v>0.72</v>
          </cell>
          <cell r="L16">
            <v>0</v>
          </cell>
          <cell r="M16">
            <v>0</v>
          </cell>
        </row>
        <row r="17">
          <cell r="B17" t="str">
            <v>0 -  5</v>
          </cell>
          <cell r="C17" t="str">
            <v xml:space="preserve"> 5 - 10</v>
          </cell>
          <cell r="D17" t="str">
            <v>10 - 15</v>
          </cell>
          <cell r="E17" t="str">
            <v>15 - 20</v>
          </cell>
          <cell r="F17" t="str">
            <v>&gt; 20</v>
          </cell>
        </row>
        <row r="18">
          <cell r="B18">
            <v>0.76923076923076927</v>
          </cell>
          <cell r="C18">
            <v>59.615384615384613</v>
          </cell>
          <cell r="D18">
            <v>26.923076923076923</v>
          </cell>
          <cell r="E18">
            <v>12.692307692307692</v>
          </cell>
          <cell r="F18">
            <v>0</v>
          </cell>
          <cell r="I18">
            <v>0.04</v>
          </cell>
          <cell r="J18">
            <v>3.1</v>
          </cell>
          <cell r="K18">
            <v>1.4000000000000001</v>
          </cell>
          <cell r="L18">
            <v>0.66</v>
          </cell>
          <cell r="M18">
            <v>0</v>
          </cell>
        </row>
        <row r="19">
          <cell r="B19" t="str">
            <v>0 - 20</v>
          </cell>
          <cell r="C19" t="str">
            <v>20 - 40</v>
          </cell>
          <cell r="D19" t="str">
            <v>40 - 60</v>
          </cell>
          <cell r="E19" t="str">
            <v>60 - 80</v>
          </cell>
          <cell r="F19" t="str">
            <v>&gt; 80</v>
          </cell>
        </row>
        <row r="20">
          <cell r="B20">
            <v>0</v>
          </cell>
          <cell r="C20">
            <v>7.6923076923076925</v>
          </cell>
          <cell r="D20">
            <v>92.307692307692307</v>
          </cell>
          <cell r="E20">
            <v>0</v>
          </cell>
          <cell r="F20">
            <v>0</v>
          </cell>
          <cell r="I20">
            <v>0</v>
          </cell>
          <cell r="J20">
            <v>0.4</v>
          </cell>
          <cell r="K20">
            <v>4.8</v>
          </cell>
          <cell r="L20">
            <v>0</v>
          </cell>
          <cell r="M20">
            <v>0</v>
          </cell>
        </row>
        <row r="21">
          <cell r="B21" t="str">
            <v>0 - 20</v>
          </cell>
          <cell r="C21" t="str">
            <v>20 - 40</v>
          </cell>
          <cell r="D21" t="str">
            <v>40 - 80</v>
          </cell>
          <cell r="E21" t="str">
            <v>80 - 120</v>
          </cell>
          <cell r="F21" t="str">
            <v>&gt; 120</v>
          </cell>
        </row>
        <row r="22">
          <cell r="B22">
            <v>0</v>
          </cell>
          <cell r="C22">
            <v>93.07692307692308</v>
          </cell>
          <cell r="D22">
            <v>6.9230769230769234</v>
          </cell>
          <cell r="E22">
            <v>0</v>
          </cell>
          <cell r="F22">
            <v>0</v>
          </cell>
          <cell r="I22">
            <v>0</v>
          </cell>
          <cell r="J22">
            <v>4.84</v>
          </cell>
          <cell r="K22">
            <v>0.36</v>
          </cell>
          <cell r="L22">
            <v>0</v>
          </cell>
          <cell r="M22">
            <v>0</v>
          </cell>
        </row>
        <row r="23">
          <cell r="B23" t="str">
            <v xml:space="preserve">  4 - 5</v>
          </cell>
          <cell r="C23" t="str">
            <v xml:space="preserve">  3 -   4</v>
          </cell>
          <cell r="D23" t="str">
            <v xml:space="preserve">  2 -   3</v>
          </cell>
          <cell r="E23" t="str">
            <v xml:space="preserve">  1 -   2</v>
          </cell>
          <cell r="F23" t="str">
            <v>0 -  1</v>
          </cell>
        </row>
        <row r="24">
          <cell r="B24">
            <v>81.92307692307692</v>
          </cell>
          <cell r="C24">
            <v>18.076923076923077</v>
          </cell>
          <cell r="D24">
            <v>0</v>
          </cell>
          <cell r="E24">
            <v>0</v>
          </cell>
          <cell r="F24">
            <v>0</v>
          </cell>
          <cell r="I24">
            <v>4.26</v>
          </cell>
          <cell r="J24">
            <v>0.94000000000000006</v>
          </cell>
          <cell r="K24">
            <v>0</v>
          </cell>
          <cell r="L24">
            <v>0</v>
          </cell>
          <cell r="M24">
            <v>0</v>
          </cell>
        </row>
        <row r="25">
          <cell r="B25" t="str">
            <v xml:space="preserve">  4 - 5</v>
          </cell>
          <cell r="C25" t="str">
            <v xml:space="preserve">  3 -   4</v>
          </cell>
          <cell r="D25" t="str">
            <v xml:space="preserve">  2 -   3</v>
          </cell>
          <cell r="E25" t="str">
            <v xml:space="preserve">  1 -   2</v>
          </cell>
          <cell r="F25" t="str">
            <v>0 -  1</v>
          </cell>
        </row>
        <row r="26">
          <cell r="B26">
            <v>36.538461538461533</v>
          </cell>
          <cell r="C26">
            <v>55.769230769230774</v>
          </cell>
          <cell r="D26">
            <v>7.6923076923076925</v>
          </cell>
          <cell r="E26">
            <v>0</v>
          </cell>
          <cell r="F26">
            <v>0</v>
          </cell>
          <cell r="I26">
            <v>1.9000000000000001</v>
          </cell>
          <cell r="J26">
            <v>2.9</v>
          </cell>
          <cell r="K26">
            <v>0.4</v>
          </cell>
          <cell r="L26">
            <v>0</v>
          </cell>
          <cell r="M26">
            <v>0</v>
          </cell>
        </row>
        <row r="27">
          <cell r="B27" t="str">
            <v xml:space="preserve">  4 - 5</v>
          </cell>
          <cell r="C27" t="str">
            <v xml:space="preserve">  3 -   4</v>
          </cell>
          <cell r="D27" t="str">
            <v xml:space="preserve">  2 -   3</v>
          </cell>
          <cell r="E27" t="str">
            <v xml:space="preserve">  1 -   2</v>
          </cell>
          <cell r="F27" t="str">
            <v>0 -  1</v>
          </cell>
        </row>
        <row r="28">
          <cell r="B28">
            <v>0</v>
          </cell>
          <cell r="C28">
            <v>45.384615384615387</v>
          </cell>
          <cell r="D28">
            <v>54.615384615384613</v>
          </cell>
          <cell r="E28">
            <v>0</v>
          </cell>
          <cell r="F28">
            <v>0</v>
          </cell>
          <cell r="I28">
            <v>0</v>
          </cell>
          <cell r="J28">
            <v>2.36</v>
          </cell>
          <cell r="K28">
            <v>2.84</v>
          </cell>
          <cell r="L28">
            <v>0</v>
          </cell>
          <cell r="M28">
            <v>0</v>
          </cell>
        </row>
        <row r="29">
          <cell r="B29" t="str">
            <v xml:space="preserve">  4 - 5</v>
          </cell>
          <cell r="C29" t="str">
            <v xml:space="preserve">  3 -   4</v>
          </cell>
          <cell r="D29" t="str">
            <v xml:space="preserve">  2 -   3</v>
          </cell>
          <cell r="E29" t="str">
            <v xml:space="preserve">  1 -   2</v>
          </cell>
          <cell r="F29" t="str">
            <v>0 -  1</v>
          </cell>
        </row>
      </sheetData>
      <sheetData sheetId="2" refreshError="1"/>
      <sheetData sheetId="3" refreshError="1"/>
      <sheetData sheetId="4" refreshError="1"/>
      <sheetData sheetId="5">
        <row r="6">
          <cell r="B6">
            <v>361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%"/>
      <sheetName val="PL1 Custos Adm. Central"/>
      <sheetName val="PL2 Custos Desp Operacionais"/>
      <sheetName val="PL4 Dim Rec Adm Central"/>
      <sheetName val="PL6 Resumo de RH Final"/>
      <sheetName val="PL3 ENTRADA DE DADOS RELAÇOES"/>
      <sheetName val="PL3 Resumo de RH Inicial"/>
      <sheetName val="PL5 Coef Rateio e relações"/>
      <sheetName val="PL7 kit mob e informática"/>
      <sheetName val="PL8 Materias Consumo Escritorio"/>
      <sheetName val="PL9 Calendário"/>
      <sheetName val="PL10 Salários Benefícios "/>
      <sheetName val="PL11 Encargos Sociais "/>
      <sheetName val="Capacid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ket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1. Painel"/>
      <sheetName val="2. Geração de Resíduos"/>
      <sheetName val="3. Quantitativo de Resíduos"/>
      <sheetName val="4. Capex &amp; Opex"/>
      <sheetName val="5. Var. Index. Performance RTs"/>
      <sheetName val="6. DFs"/>
      <sheetName val="7. Coleta de Mistos"/>
      <sheetName val="8. Coleta de Recicláveis"/>
      <sheetName val="9. Transbordo"/>
      <sheetName val="10. WACC"/>
      <sheetName val="11. Unit Economics"/>
      <sheetName val="14. Case Study - SUS"/>
      <sheetName val="Itens de Custeio"/>
      <sheetName val="data_Macro"/>
      <sheetName val="data_EcoSocial"/>
      <sheetName val="data_Transbordo"/>
      <sheetName val="data_reg"/>
      <sheetName val="data_Consórcios"/>
      <sheetName val="data_Pop"/>
      <sheetName val="data_Coleta"/>
      <sheetName val="Helper"/>
      <sheetName val="Ferramenta JOF RSU - Oficial"/>
    </sheetNames>
    <sheetDataSet>
      <sheetData sheetId="0" refreshError="1"/>
      <sheetData sheetId="1">
        <row r="35">
          <cell r="F35" t="str">
            <v>Ativado</v>
          </cell>
        </row>
        <row r="36">
          <cell r="F36" t="str">
            <v>Ativado</v>
          </cell>
        </row>
        <row r="37">
          <cell r="F37" t="str">
            <v>Ativado</v>
          </cell>
        </row>
        <row r="38">
          <cell r="F38" t="str">
            <v>Ativado</v>
          </cell>
        </row>
        <row r="39">
          <cell r="F39" t="str">
            <v>Ativado</v>
          </cell>
        </row>
        <row r="40">
          <cell r="F40" t="str">
            <v>Ativado</v>
          </cell>
        </row>
        <row r="41">
          <cell r="F41" t="str">
            <v>Ativado</v>
          </cell>
        </row>
        <row r="42">
          <cell r="F42" t="str">
            <v>Ativado</v>
          </cell>
        </row>
        <row r="43">
          <cell r="F43" t="str">
            <v>Ativado</v>
          </cell>
        </row>
        <row r="44">
          <cell r="F44" t="str">
            <v>Ativado</v>
          </cell>
        </row>
        <row r="50">
          <cell r="F50" t="str">
            <v>Ativado</v>
          </cell>
        </row>
        <row r="51">
          <cell r="F51" t="str">
            <v>Ativado</v>
          </cell>
        </row>
        <row r="52">
          <cell r="F52" t="str">
            <v>Ativado</v>
          </cell>
        </row>
        <row r="53">
          <cell r="F53" t="str">
            <v>Ativado</v>
          </cell>
        </row>
        <row r="54">
          <cell r="F54" t="str">
            <v>Ativado</v>
          </cell>
        </row>
        <row r="55">
          <cell r="F55" t="str">
            <v>Ativado</v>
          </cell>
        </row>
        <row r="56">
          <cell r="F56" t="str">
            <v>Ativado</v>
          </cell>
        </row>
        <row r="57">
          <cell r="F57" t="str">
            <v>Ativado</v>
          </cell>
        </row>
        <row r="58">
          <cell r="F58" t="str">
            <v>Ativado</v>
          </cell>
        </row>
        <row r="59">
          <cell r="F59" t="str">
            <v>Ativado</v>
          </cell>
        </row>
        <row r="77">
          <cell r="F77">
            <v>0</v>
          </cell>
        </row>
        <row r="78">
          <cell r="F78">
            <v>0</v>
          </cell>
        </row>
        <row r="79">
          <cell r="F79">
            <v>0</v>
          </cell>
        </row>
        <row r="80">
          <cell r="F80">
            <v>1</v>
          </cell>
        </row>
        <row r="83">
          <cell r="F83">
            <v>5.0000000000000001E-3</v>
          </cell>
        </row>
        <row r="84">
          <cell r="F84">
            <v>0</v>
          </cell>
        </row>
        <row r="85">
          <cell r="F85">
            <v>0</v>
          </cell>
        </row>
        <row r="90">
          <cell r="F90" t="str">
            <v>Cooperativas</v>
          </cell>
        </row>
      </sheetData>
      <sheetData sheetId="2">
        <row r="23">
          <cell r="G23">
            <v>118231.209</v>
          </cell>
        </row>
        <row r="27">
          <cell r="G27">
            <v>106.40808810000001</v>
          </cell>
        </row>
        <row r="28">
          <cell r="G28">
            <v>7.0938725400000004</v>
          </cell>
        </row>
        <row r="36">
          <cell r="G36">
            <v>2.6602022025000007</v>
          </cell>
        </row>
        <row r="37">
          <cell r="G37">
            <v>0</v>
          </cell>
        </row>
        <row r="38">
          <cell r="G38">
            <v>103.74788589750001</v>
          </cell>
        </row>
        <row r="39">
          <cell r="G39">
            <v>106.40808810000001</v>
          </cell>
        </row>
        <row r="53">
          <cell r="E53" t="str">
            <v>resíduos de alimentos</v>
          </cell>
          <cell r="G53">
            <v>0.48399999999999999</v>
          </cell>
        </row>
        <row r="54">
          <cell r="E54" t="str">
            <v>resíduos verdes (jardins e parques)</v>
          </cell>
          <cell r="G54">
            <v>0.03</v>
          </cell>
        </row>
        <row r="55">
          <cell r="E55" t="str">
            <v>papel, papelão</v>
          </cell>
          <cell r="G55">
            <v>0.13100000000000001</v>
          </cell>
        </row>
        <row r="56">
          <cell r="E56" t="str">
            <v>plástico filme</v>
          </cell>
          <cell r="G56">
            <v>8.8999999999999996E-2</v>
          </cell>
        </row>
        <row r="57">
          <cell r="E57" t="str">
            <v>plásticos rígidos</v>
          </cell>
          <cell r="G57">
            <v>4.5999999999999999E-2</v>
          </cell>
        </row>
        <row r="58">
          <cell r="E58" t="str">
            <v>vidros</v>
          </cell>
          <cell r="G58">
            <v>2.4E-2</v>
          </cell>
        </row>
        <row r="59">
          <cell r="E59" t="str">
            <v>metais ferrosos</v>
          </cell>
          <cell r="G59">
            <v>2.3E-2</v>
          </cell>
        </row>
        <row r="60">
          <cell r="E60" t="str">
            <v>metais não ferrrosos</v>
          </cell>
          <cell r="G60">
            <v>6.0000000000000001E-3</v>
          </cell>
        </row>
        <row r="61">
          <cell r="E61" t="str">
            <v>têxteis</v>
          </cell>
          <cell r="G61">
            <v>2.6000000000000002E-2</v>
          </cell>
        </row>
        <row r="62">
          <cell r="E62" t="str">
            <v>borracha, couro</v>
          </cell>
          <cell r="G62">
            <v>6.9999999999999993E-3</v>
          </cell>
        </row>
        <row r="63">
          <cell r="E63" t="str">
            <v>fraldas descartáveis e similares</v>
          </cell>
          <cell r="G63">
            <v>0.04</v>
          </cell>
        </row>
        <row r="64">
          <cell r="E64" t="str">
            <v>madeira</v>
          </cell>
          <cell r="G64">
            <v>4.7E-2</v>
          </cell>
        </row>
        <row r="65">
          <cell r="E65" t="str">
            <v>resíduos minerais</v>
          </cell>
          <cell r="G65">
            <v>4.7E-2</v>
          </cell>
        </row>
        <row r="66">
          <cell r="E66" t="str">
            <v>outros</v>
          </cell>
          <cell r="G66">
            <v>0</v>
          </cell>
        </row>
        <row r="67">
          <cell r="E67" t="str">
            <v>Total (deve ser 100%)</v>
          </cell>
        </row>
        <row r="79">
          <cell r="G79">
            <v>0.48399999999999999</v>
          </cell>
        </row>
        <row r="80">
          <cell r="G80">
            <v>0.03</v>
          </cell>
        </row>
        <row r="81">
          <cell r="G81">
            <v>0.13100000000000001</v>
          </cell>
        </row>
        <row r="82">
          <cell r="G82">
            <v>8.8999999999999996E-2</v>
          </cell>
        </row>
        <row r="83">
          <cell r="G83">
            <v>4.5999999999999999E-2</v>
          </cell>
        </row>
        <row r="84">
          <cell r="G84">
            <v>2.4E-2</v>
          </cell>
        </row>
        <row r="85">
          <cell r="G85">
            <v>2.3E-2</v>
          </cell>
        </row>
        <row r="86">
          <cell r="G86">
            <v>6.0000000000000001E-3</v>
          </cell>
        </row>
        <row r="87">
          <cell r="G87">
            <v>2.6000000000000002E-2</v>
          </cell>
        </row>
        <row r="88">
          <cell r="G88">
            <v>6.9999999999999993E-3</v>
          </cell>
        </row>
        <row r="89">
          <cell r="G89">
            <v>0.04</v>
          </cell>
        </row>
        <row r="90">
          <cell r="G90">
            <v>4.7E-2</v>
          </cell>
        </row>
        <row r="91">
          <cell r="G91">
            <v>4.7E-2</v>
          </cell>
        </row>
        <row r="92">
          <cell r="G92">
            <v>0</v>
          </cell>
        </row>
        <row r="105">
          <cell r="G105">
            <v>0.48399999999999999</v>
          </cell>
        </row>
        <row r="106">
          <cell r="G106">
            <v>0.03</v>
          </cell>
        </row>
        <row r="107">
          <cell r="G107">
            <v>0.13100000000000001</v>
          </cell>
        </row>
        <row r="108">
          <cell r="G108">
            <v>8.8999999999999996E-2</v>
          </cell>
        </row>
        <row r="109">
          <cell r="G109">
            <v>4.5999999999999999E-2</v>
          </cell>
        </row>
        <row r="110">
          <cell r="G110">
            <v>2.4E-2</v>
          </cell>
        </row>
        <row r="111">
          <cell r="G111">
            <v>2.3E-2</v>
          </cell>
        </row>
        <row r="112">
          <cell r="G112">
            <v>6.0000000000000001E-3</v>
          </cell>
        </row>
        <row r="113">
          <cell r="G113">
            <v>2.6000000000000002E-2</v>
          </cell>
        </row>
        <row r="114">
          <cell r="G114">
            <v>6.9999999999999993E-3</v>
          </cell>
        </row>
        <row r="115">
          <cell r="G115">
            <v>0.04</v>
          </cell>
        </row>
        <row r="116">
          <cell r="G116">
            <v>4.7E-2</v>
          </cell>
        </row>
        <row r="117">
          <cell r="G117">
            <v>4.7E-2</v>
          </cell>
        </row>
        <row r="118">
          <cell r="G118">
            <v>0</v>
          </cell>
        </row>
        <row r="157">
          <cell r="G157">
            <v>0.48399999999999999</v>
          </cell>
        </row>
        <row r="158">
          <cell r="G158">
            <v>0.03</v>
          </cell>
        </row>
        <row r="159">
          <cell r="G159">
            <v>0.13100000000000001</v>
          </cell>
        </row>
        <row r="160">
          <cell r="G160">
            <v>8.8999999999999996E-2</v>
          </cell>
        </row>
        <row r="161">
          <cell r="G161">
            <v>4.5999999999999999E-2</v>
          </cell>
        </row>
        <row r="162">
          <cell r="G162">
            <v>2.4E-2</v>
          </cell>
        </row>
        <row r="163">
          <cell r="G163">
            <v>2.3E-2</v>
          </cell>
        </row>
        <row r="164">
          <cell r="G164">
            <v>6.0000000000000001E-3</v>
          </cell>
        </row>
        <row r="165">
          <cell r="G165">
            <v>2.6000000000000002E-2</v>
          </cell>
        </row>
        <row r="166">
          <cell r="G166">
            <v>6.9999999999999993E-3</v>
          </cell>
        </row>
        <row r="167">
          <cell r="G167">
            <v>0.04</v>
          </cell>
        </row>
        <row r="168">
          <cell r="G168">
            <v>4.7E-2</v>
          </cell>
        </row>
        <row r="169">
          <cell r="G169">
            <v>4.7E-2</v>
          </cell>
        </row>
        <row r="170">
          <cell r="G170">
            <v>0</v>
          </cell>
        </row>
      </sheetData>
      <sheetData sheetId="3"/>
      <sheetData sheetId="4">
        <row r="28">
          <cell r="D28">
            <v>2.5</v>
          </cell>
          <cell r="E28">
            <v>5</v>
          </cell>
          <cell r="F28">
            <v>10</v>
          </cell>
          <cell r="G28">
            <v>15</v>
          </cell>
          <cell r="H28">
            <v>15.1</v>
          </cell>
          <cell r="I28">
            <v>25</v>
          </cell>
          <cell r="J28">
            <v>35</v>
          </cell>
          <cell r="K28">
            <v>50</v>
          </cell>
        </row>
        <row r="85">
          <cell r="D85">
            <v>1.7179965670638468</v>
          </cell>
          <cell r="I85">
            <v>11.6000689259415</v>
          </cell>
        </row>
        <row r="118">
          <cell r="D118">
            <v>1.2994043140914349</v>
          </cell>
          <cell r="I118">
            <v>7.8208137500000001</v>
          </cell>
        </row>
        <row r="119">
          <cell r="D119">
            <v>1.2761391354166665</v>
          </cell>
          <cell r="E119">
            <v>2.5522782708333329</v>
          </cell>
          <cell r="F119">
            <v>4.4745565416666659</v>
          </cell>
          <cell r="G119">
            <v>6.7868348124999978</v>
          </cell>
          <cell r="H119">
            <v>4.9045422675000001</v>
          </cell>
          <cell r="I119">
            <v>7.5583481250000002</v>
          </cell>
          <cell r="J119">
            <v>10.011687374999999</v>
          </cell>
          <cell r="K119">
            <v>13.916696249999999</v>
          </cell>
        </row>
        <row r="120">
          <cell r="D120">
            <v>29.731857731333424</v>
          </cell>
          <cell r="I120">
            <v>33.541932907348233</v>
          </cell>
        </row>
        <row r="128">
          <cell r="D128">
            <v>25</v>
          </cell>
          <cell r="E128">
            <v>50</v>
          </cell>
          <cell r="F128">
            <v>100</v>
          </cell>
          <cell r="G128">
            <v>200</v>
          </cell>
          <cell r="H128">
            <v>350</v>
          </cell>
          <cell r="I128">
            <v>750</v>
          </cell>
          <cell r="J128">
            <v>1500</v>
          </cell>
        </row>
        <row r="185">
          <cell r="D185">
            <v>1.1000845625086642</v>
          </cell>
          <cell r="I185">
            <v>23.338471431097059</v>
          </cell>
        </row>
        <row r="218">
          <cell r="D218">
            <v>1.1139078124999999</v>
          </cell>
          <cell r="I218">
            <v>24.079219999999999</v>
          </cell>
        </row>
        <row r="219">
          <cell r="D219">
            <v>1.037484375</v>
          </cell>
          <cell r="E219">
            <v>1.4523945</v>
          </cell>
          <cell r="F219">
            <v>1.4561204999999999</v>
          </cell>
          <cell r="G219">
            <v>1.464504</v>
          </cell>
          <cell r="H219">
            <v>1.8331822499999999</v>
          </cell>
          <cell r="I219">
            <v>1.7007637499999999</v>
          </cell>
          <cell r="J219">
            <v>1.7007637499999999</v>
          </cell>
        </row>
        <row r="220">
          <cell r="D220">
            <v>9.7665734824281039</v>
          </cell>
          <cell r="I220">
            <v>204.27618667275217</v>
          </cell>
        </row>
        <row r="228">
          <cell r="D228">
            <v>50</v>
          </cell>
          <cell r="I228">
            <v>3000</v>
          </cell>
        </row>
        <row r="285">
          <cell r="D285">
            <v>21.419597405000001</v>
          </cell>
          <cell r="I285">
            <v>420.39577242499996</v>
          </cell>
        </row>
        <row r="318">
          <cell r="D318">
            <v>3.5808044637749994</v>
          </cell>
          <cell r="I318">
            <v>52.846988304</v>
          </cell>
        </row>
        <row r="319">
          <cell r="D319">
            <v>2.8185672225</v>
          </cell>
          <cell r="I319">
            <v>17.164275</v>
          </cell>
        </row>
        <row r="320">
          <cell r="D320">
            <v>48.705255033546287</v>
          </cell>
          <cell r="I320">
            <v>38.000759642172532</v>
          </cell>
        </row>
        <row r="328">
          <cell r="D328">
            <v>25</v>
          </cell>
          <cell r="E328">
            <v>50</v>
          </cell>
          <cell r="F328">
            <v>100</v>
          </cell>
          <cell r="G328">
            <v>200</v>
          </cell>
          <cell r="H328">
            <v>300</v>
          </cell>
          <cell r="I328">
            <v>400</v>
          </cell>
          <cell r="J328">
            <v>500</v>
          </cell>
        </row>
        <row r="385">
          <cell r="D385">
            <v>12.027346548985168</v>
          </cell>
          <cell r="I385">
            <v>130.694056071662</v>
          </cell>
        </row>
        <row r="418">
          <cell r="D418">
            <v>2.5817318566875</v>
          </cell>
          <cell r="I418">
            <v>13.997263104</v>
          </cell>
        </row>
        <row r="419">
          <cell r="D419">
            <v>2.0391636112500002</v>
          </cell>
          <cell r="E419">
            <v>2.9247680250000001</v>
          </cell>
          <cell r="F419">
            <v>3.8281244999999999</v>
          </cell>
          <cell r="G419">
            <v>5.0858850000000002</v>
          </cell>
          <cell r="H419">
            <v>5.9982075000000004</v>
          </cell>
          <cell r="I419">
            <v>7.1754899999999999</v>
          </cell>
        </row>
        <row r="420">
          <cell r="D420">
            <v>69.337794944089438</v>
          </cell>
          <cell r="I420">
            <v>54.487005623003199</v>
          </cell>
        </row>
        <row r="428">
          <cell r="D428">
            <v>50</v>
          </cell>
          <cell r="E428">
            <v>250</v>
          </cell>
          <cell r="F428">
            <v>500</v>
          </cell>
          <cell r="G428">
            <v>1000</v>
          </cell>
          <cell r="H428">
            <v>1750</v>
          </cell>
          <cell r="I428">
            <v>2500</v>
          </cell>
          <cell r="J428">
            <v>3000</v>
          </cell>
        </row>
        <row r="485">
          <cell r="D485">
            <v>23.144371875000001</v>
          </cell>
          <cell r="I485">
            <v>670.41868755317353</v>
          </cell>
        </row>
        <row r="518">
          <cell r="D518">
            <v>3.3340903529999997</v>
          </cell>
          <cell r="I518">
            <v>50.720752499999989</v>
          </cell>
        </row>
        <row r="519">
          <cell r="D519">
            <v>2.5114836112500001</v>
          </cell>
          <cell r="E519">
            <v>4.0530200624999999</v>
          </cell>
          <cell r="F519">
            <v>5.0307112500000004</v>
          </cell>
          <cell r="G519">
            <v>7.374225</v>
          </cell>
          <cell r="H519">
            <v>9.8405437500000001</v>
          </cell>
          <cell r="I519">
            <v>12.3644625</v>
          </cell>
          <cell r="J519">
            <v>15.65502</v>
          </cell>
        </row>
        <row r="520">
          <cell r="D520">
            <v>52.562731102236398</v>
          </cell>
          <cell r="I520">
            <v>49.017623003194871</v>
          </cell>
        </row>
        <row r="528">
          <cell r="D528">
            <v>1</v>
          </cell>
          <cell r="E528">
            <v>3</v>
          </cell>
          <cell r="F528">
            <v>30</v>
          </cell>
          <cell r="G528">
            <v>150</v>
          </cell>
          <cell r="H528">
            <v>350</v>
          </cell>
          <cell r="I528">
            <v>750</v>
          </cell>
          <cell r="J528">
            <v>1500</v>
          </cell>
          <cell r="K528">
            <v>3000</v>
          </cell>
        </row>
        <row r="585">
          <cell r="D585">
            <v>1.1173661666666668</v>
          </cell>
          <cell r="I585">
            <v>137.17468215820313</v>
          </cell>
        </row>
        <row r="618">
          <cell r="D618">
            <v>2.4262578862500002</v>
          </cell>
          <cell r="I618">
            <v>10.91388609375</v>
          </cell>
        </row>
        <row r="619">
          <cell r="D619">
            <v>2.2044899999999998</v>
          </cell>
          <cell r="E619">
            <v>3.3822899999999998</v>
          </cell>
          <cell r="F619">
            <v>3.9120900000000001</v>
          </cell>
          <cell r="G619">
            <v>5.2880925000000003</v>
          </cell>
          <cell r="H619">
            <v>6.4514025000000004</v>
          </cell>
          <cell r="I619">
            <v>8.7047024999999998</v>
          </cell>
          <cell r="J619">
            <v>9.4895250000000004</v>
          </cell>
          <cell r="K619">
            <v>11.40405</v>
          </cell>
        </row>
        <row r="620">
          <cell r="D620">
            <v>708.52359824281257</v>
          </cell>
          <cell r="I620">
            <v>9.4107927316293907</v>
          </cell>
        </row>
        <row r="628">
          <cell r="D628">
            <v>50</v>
          </cell>
          <cell r="E628">
            <v>150</v>
          </cell>
          <cell r="F628">
            <v>500</v>
          </cell>
          <cell r="G628">
            <v>750</v>
          </cell>
          <cell r="H628">
            <v>1250</v>
          </cell>
          <cell r="I628">
            <v>1500</v>
          </cell>
        </row>
        <row r="685">
          <cell r="D685">
            <v>67.698404147589216</v>
          </cell>
          <cell r="I685">
            <v>1116.9808141464455</v>
          </cell>
        </row>
        <row r="718">
          <cell r="D718">
            <v>3.3166783077751716</v>
          </cell>
          <cell r="I718">
            <v>28.512450736836215</v>
          </cell>
        </row>
        <row r="719">
          <cell r="D719">
            <v>2.2281672225000002</v>
          </cell>
          <cell r="E719">
            <v>3.4218120374999996</v>
          </cell>
          <cell r="F719">
            <v>4.4115112500000002</v>
          </cell>
          <cell r="G719">
            <v>5.51863875</v>
          </cell>
          <cell r="H719">
            <v>6.82633125</v>
          </cell>
          <cell r="I719">
            <v>9.1238775000000008</v>
          </cell>
        </row>
        <row r="720">
          <cell r="D720">
            <v>69.553423979244172</v>
          </cell>
          <cell r="I720">
            <v>41.296215626914204</v>
          </cell>
        </row>
        <row r="728">
          <cell r="D728">
            <v>50</v>
          </cell>
          <cell r="I728">
            <v>3000</v>
          </cell>
        </row>
        <row r="785">
          <cell r="D785">
            <v>147.5105917624841</v>
          </cell>
          <cell r="I785">
            <v>4208.6043621413228</v>
          </cell>
        </row>
        <row r="818">
          <cell r="D818">
            <v>9.2504661620854378</v>
          </cell>
          <cell r="I818">
            <v>169.21049730889675</v>
          </cell>
        </row>
        <row r="819">
          <cell r="D819">
            <v>4.8593340000000005</v>
          </cell>
          <cell r="I819">
            <v>34.910249999999991</v>
          </cell>
        </row>
        <row r="820">
          <cell r="D820">
            <v>280.58352473389374</v>
          </cell>
          <cell r="I820">
            <v>143.02475751746192</v>
          </cell>
        </row>
        <row r="828">
          <cell r="D828">
            <v>50</v>
          </cell>
          <cell r="I828">
            <v>3000</v>
          </cell>
        </row>
        <row r="885">
          <cell r="D885">
            <v>147.5105917624841</v>
          </cell>
          <cell r="I885">
            <v>4208.6043621413228</v>
          </cell>
        </row>
        <row r="918">
          <cell r="D918">
            <v>9.2504661620854378</v>
          </cell>
          <cell r="I918">
            <v>169.21049730889675</v>
          </cell>
        </row>
        <row r="920">
          <cell r="D920">
            <v>280.58352473389374</v>
          </cell>
          <cell r="I920">
            <v>143.02475751746192</v>
          </cell>
        </row>
        <row r="928">
          <cell r="D928">
            <v>10</v>
          </cell>
          <cell r="E928">
            <v>25</v>
          </cell>
          <cell r="F928">
            <v>100</v>
          </cell>
          <cell r="G928">
            <v>300</v>
          </cell>
          <cell r="H928">
            <v>800</v>
          </cell>
          <cell r="I928">
            <v>2000</v>
          </cell>
          <cell r="J928">
            <v>3000</v>
          </cell>
        </row>
        <row r="987">
          <cell r="D987">
            <v>5.2366237310210781</v>
          </cell>
          <cell r="I987">
            <v>69.570385840725478</v>
          </cell>
        </row>
        <row r="1016">
          <cell r="D1016">
            <v>2.7598386112559341</v>
          </cell>
          <cell r="I1016">
            <v>71.160083638811784</v>
          </cell>
        </row>
        <row r="1017">
          <cell r="D1017">
            <v>2.3467649431434547</v>
          </cell>
          <cell r="E1017">
            <v>3.0538810812542989</v>
          </cell>
          <cell r="F1017">
            <v>5.3234822476235273</v>
          </cell>
          <cell r="G1017">
            <v>8.070294116512418</v>
          </cell>
          <cell r="H1017">
            <v>14.2747864842902</v>
          </cell>
          <cell r="I1017">
            <v>24.667131262623549</v>
          </cell>
          <cell r="J1017">
            <v>1.274151358456884</v>
          </cell>
        </row>
        <row r="1018">
          <cell r="D1018">
            <v>225.58501605673345</v>
          </cell>
          <cell r="I1018">
            <v>74.73795496538871</v>
          </cell>
        </row>
      </sheetData>
      <sheetData sheetId="5">
        <row r="45">
          <cell r="C45" t="str">
            <v>RT Nível 1</v>
          </cell>
        </row>
        <row r="46">
          <cell r="D46" t="str">
            <v>SIM</v>
          </cell>
        </row>
        <row r="47">
          <cell r="D47" t="str">
            <v>NÃO</v>
          </cell>
        </row>
        <row r="48">
          <cell r="D48" t="str">
            <v>NÃO</v>
          </cell>
        </row>
        <row r="49">
          <cell r="D49" t="str">
            <v>NÃO</v>
          </cell>
        </row>
        <row r="50">
          <cell r="D50" t="str">
            <v>NÃO</v>
          </cell>
        </row>
        <row r="51">
          <cell r="D51" t="str">
            <v>NÃO</v>
          </cell>
        </row>
        <row r="52">
          <cell r="D52" t="str">
            <v>NÃO</v>
          </cell>
        </row>
        <row r="53">
          <cell r="D53" t="str">
            <v>NÃO</v>
          </cell>
        </row>
        <row r="54">
          <cell r="D54" t="str">
            <v>NÃO</v>
          </cell>
        </row>
        <row r="55">
          <cell r="D55" t="str">
            <v>SIM</v>
          </cell>
        </row>
        <row r="63">
          <cell r="D63">
            <v>0.5</v>
          </cell>
        </row>
        <row r="65">
          <cell r="D65">
            <v>0</v>
          </cell>
        </row>
        <row r="67">
          <cell r="D67">
            <v>0</v>
          </cell>
        </row>
        <row r="71">
          <cell r="D71">
            <v>0</v>
          </cell>
        </row>
        <row r="72">
          <cell r="D72">
            <v>0</v>
          </cell>
        </row>
        <row r="73">
          <cell r="D73">
            <v>0</v>
          </cell>
        </row>
        <row r="75">
          <cell r="D75">
            <v>0</v>
          </cell>
        </row>
        <row r="77">
          <cell r="D77">
            <v>0</v>
          </cell>
        </row>
        <row r="78">
          <cell r="D78">
            <v>0</v>
          </cell>
        </row>
        <row r="79">
          <cell r="D79">
            <v>0</v>
          </cell>
        </row>
        <row r="81">
          <cell r="D81">
            <v>0</v>
          </cell>
        </row>
        <row r="82">
          <cell r="D82">
            <v>0</v>
          </cell>
        </row>
        <row r="85">
          <cell r="D85">
            <v>0</v>
          </cell>
        </row>
        <row r="86">
          <cell r="D86">
            <v>0</v>
          </cell>
        </row>
        <row r="87">
          <cell r="D87">
            <v>0</v>
          </cell>
        </row>
        <row r="88">
          <cell r="D88">
            <v>0</v>
          </cell>
        </row>
        <row r="89">
          <cell r="D89">
            <v>0</v>
          </cell>
        </row>
        <row r="92">
          <cell r="D92">
            <v>0</v>
          </cell>
          <cell r="I92">
            <v>0.2</v>
          </cell>
        </row>
        <row r="93">
          <cell r="I93">
            <v>0.25</v>
          </cell>
        </row>
        <row r="94">
          <cell r="I94">
            <v>0.9</v>
          </cell>
        </row>
        <row r="95">
          <cell r="D95">
            <v>0</v>
          </cell>
        </row>
        <row r="102">
          <cell r="D102">
            <v>0</v>
          </cell>
          <cell r="I102">
            <v>0.30000000000000004</v>
          </cell>
        </row>
        <row r="104">
          <cell r="D104">
            <v>0.03</v>
          </cell>
        </row>
        <row r="105">
          <cell r="D105">
            <v>50</v>
          </cell>
        </row>
        <row r="106">
          <cell r="D106">
            <v>0.55500000000000005</v>
          </cell>
        </row>
        <row r="107">
          <cell r="D107">
            <v>0.33</v>
          </cell>
        </row>
        <row r="108">
          <cell r="D108">
            <v>0.8</v>
          </cell>
        </row>
        <row r="109">
          <cell r="D109">
            <v>1</v>
          </cell>
        </row>
        <row r="110">
          <cell r="D110">
            <v>35.5</v>
          </cell>
        </row>
        <row r="111">
          <cell r="D111">
            <v>0.6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>
        <row r="2">
          <cell r="A2" t="str">
            <v>Consórcio Intermunicipal para Gestão Integrada de Resíduos Sólidos - CONCISSS</v>
          </cell>
          <cell r="B2" t="str">
            <v>Castanhal</v>
          </cell>
        </row>
        <row r="3">
          <cell r="A3" t="str">
            <v>Consórcio Intermunicipal para Gestão Integrada de Resíduos Sólidos - CONCISSS</v>
          </cell>
          <cell r="B3" t="str">
            <v>Inhangapi</v>
          </cell>
        </row>
        <row r="4">
          <cell r="A4" t="str">
            <v>Consórcio Intermunicipal para Gestão Integrada de Resíduos Sólidos - CONCISSS</v>
          </cell>
          <cell r="B4" t="str">
            <v>Santa Izabel do Pará</v>
          </cell>
        </row>
        <row r="5">
          <cell r="A5" t="str">
            <v>Consórcio Intermunicipal para Gestão Integrada de Resíduos Sólidos - CONCISSS</v>
          </cell>
          <cell r="B5" t="str">
            <v>Santa Maria do Pará</v>
          </cell>
        </row>
        <row r="6">
          <cell r="A6" t="str">
            <v>Consórcio Intermunicipal para Gestão Integrada de Resíduos Sólidos - CONCISSS</v>
          </cell>
          <cell r="B6" t="str">
            <v>São Francisco do Pará</v>
          </cell>
        </row>
        <row r="7">
          <cell r="A7" t="str">
            <v>Consorcio dos Municípios Unidos do Araguaia</v>
          </cell>
          <cell r="B7" t="str">
            <v>Brejo Grande do Araguaia</v>
          </cell>
        </row>
        <row r="8">
          <cell r="A8" t="str">
            <v>Consorcio dos Municípios Unidos do Araguaia</v>
          </cell>
          <cell r="B8" t="str">
            <v>Palestina do Pará</v>
          </cell>
        </row>
        <row r="9">
          <cell r="A9" t="str">
            <v>Consorcio dos Municípios Unidos do Araguaia</v>
          </cell>
          <cell r="B9" t="str">
            <v>São Domingos do Araguaia</v>
          </cell>
        </row>
        <row r="10">
          <cell r="A10" t="str">
            <v>Consorcio dos Municípios Unidos do Araguaia</v>
          </cell>
          <cell r="B10" t="str">
            <v>São João do Araguaia</v>
          </cell>
        </row>
        <row r="11">
          <cell r="A11" t="str">
            <v>Consórcio Intermunicipal de Saneamento Básico da Região Central de Rondônia - CISAN Central - RO</v>
          </cell>
          <cell r="B11" t="str">
            <v>Alto Paraíso/RO</v>
          </cell>
        </row>
        <row r="12">
          <cell r="A12" t="str">
            <v>Consórcio Intermunicipal de Saneamento Básico da Região Central de Rondônia - CISAN Central - RO</v>
          </cell>
          <cell r="B12" t="str">
            <v>Ariquemes</v>
          </cell>
        </row>
        <row r="13">
          <cell r="A13" t="str">
            <v>Consórcio Intermunicipal de Saneamento Básico da Região Central de Rondônia - CISAN Central - RO</v>
          </cell>
          <cell r="B13" t="str">
            <v>Buritis/RO</v>
          </cell>
        </row>
        <row r="14">
          <cell r="A14" t="str">
            <v>Consórcio Intermunicipal de Saneamento Básico da Região Central de Rondônia - CISAN Central - RO</v>
          </cell>
          <cell r="B14" t="str">
            <v>Cacaulândia</v>
          </cell>
        </row>
        <row r="15">
          <cell r="A15" t="str">
            <v>Consórcio Intermunicipal de Saneamento Básico da Região Central de Rondônia - CISAN Central - RO</v>
          </cell>
          <cell r="B15" t="str">
            <v>Campo Novo de Rondônia</v>
          </cell>
        </row>
        <row r="16">
          <cell r="A16" t="str">
            <v>Consórcio Intermunicipal de Saneamento Básico da Região Central de Rondônia - CISAN Central - RO</v>
          </cell>
          <cell r="B16" t="str">
            <v>Cujubim</v>
          </cell>
        </row>
        <row r="17">
          <cell r="A17" t="str">
            <v>Consórcio Intermunicipal de Saneamento Básico da Região Central de Rondônia - CISAN Central - RO</v>
          </cell>
          <cell r="B17" t="str">
            <v>Governador Jorge Teixeira</v>
          </cell>
        </row>
        <row r="18">
          <cell r="A18" t="str">
            <v>Consórcio Intermunicipal de Saneamento Básico da Região Central de Rondônia - CISAN Central - RO</v>
          </cell>
          <cell r="B18" t="str">
            <v>Itapuã do Oeste</v>
          </cell>
        </row>
        <row r="19">
          <cell r="A19" t="str">
            <v>Consórcio Intermunicipal de Saneamento Básico da Região Central de Rondônia - CISAN Central - RO</v>
          </cell>
          <cell r="B19" t="str">
            <v>Jaru</v>
          </cell>
        </row>
        <row r="20">
          <cell r="A20" t="str">
            <v>Consórcio Intermunicipal de Saneamento Básico da Região Central de Rondônia - CISAN Central - RO</v>
          </cell>
          <cell r="B20" t="str">
            <v>Machadinho D'Oeste</v>
          </cell>
        </row>
        <row r="21">
          <cell r="A21" t="str">
            <v>Consórcio Intermunicipal de Saneamento Básico da Região Central de Rondônia - CISAN Central - RO</v>
          </cell>
          <cell r="B21" t="str">
            <v>Monte Negro</v>
          </cell>
        </row>
        <row r="22">
          <cell r="A22" t="str">
            <v>Consórcio Intermunicipal de Saneamento Básico da Região Central de Rondônia - CISAN Central - RO</v>
          </cell>
          <cell r="B22" t="str">
            <v>Rio Crespo</v>
          </cell>
        </row>
        <row r="23">
          <cell r="A23" t="str">
            <v>Consórcio Intermunicipal de Saneamento Básico da Região Central de Rondônia - CISAN Central - RO</v>
          </cell>
          <cell r="B23" t="str">
            <v>Theobroma</v>
          </cell>
        </row>
        <row r="24">
          <cell r="A24" t="str">
            <v>Consórcio Intermunicipal de Saneamento Básico da Região Central de Rondônia - CISAN Central - RO</v>
          </cell>
          <cell r="B24" t="str">
            <v>Vale do Anari</v>
          </cell>
        </row>
        <row r="25">
          <cell r="A25" t="str">
            <v>Consórcio Público Intermunicipal da Região Centro Leste do Estado de Rondônia - CIMCERO</v>
          </cell>
          <cell r="B25" t="str">
            <v>Alta Floresta D'Oeste</v>
          </cell>
        </row>
        <row r="26">
          <cell r="A26" t="str">
            <v>Consórcio Público Intermunicipal da Região Centro Leste do Estado de Rondônia - CIMCERO</v>
          </cell>
          <cell r="B26" t="str">
            <v>Alto Alegre dos Parecis</v>
          </cell>
        </row>
        <row r="27">
          <cell r="A27" t="str">
            <v>Consórcio Público Intermunicipal da Região Centro Leste do Estado de Rondônia - CIMCERO</v>
          </cell>
          <cell r="B27" t="str">
            <v>Alvorada D'Oeste</v>
          </cell>
        </row>
        <row r="28">
          <cell r="A28" t="str">
            <v>Consórcio Público Intermunicipal da Região Centro Leste do Estado de Rondônia - CIMCERO</v>
          </cell>
          <cell r="B28" t="str">
            <v>Cabixi</v>
          </cell>
        </row>
        <row r="29">
          <cell r="A29" t="str">
            <v>Consórcio Público Intermunicipal da Região Centro Leste do Estado de Rondônia - CIMCERO</v>
          </cell>
          <cell r="B29" t="str">
            <v>Cacoal</v>
          </cell>
        </row>
        <row r="30">
          <cell r="A30" t="str">
            <v>Consórcio Público Intermunicipal da Região Centro Leste do Estado de Rondônia - CIMCERO</v>
          </cell>
          <cell r="B30" t="str">
            <v>Castanheiras</v>
          </cell>
        </row>
        <row r="31">
          <cell r="A31" t="str">
            <v>Consórcio Público Intermunicipal da Região Centro Leste do Estado de Rondônia - CIMCERO</v>
          </cell>
          <cell r="B31" t="str">
            <v>Cerejeiras</v>
          </cell>
        </row>
        <row r="32">
          <cell r="A32" t="str">
            <v>Consórcio Público Intermunicipal da Região Centro Leste do Estado de Rondônia - CIMCERO</v>
          </cell>
          <cell r="B32" t="str">
            <v>Chupinguaia</v>
          </cell>
        </row>
        <row r="33">
          <cell r="A33" t="str">
            <v>Consórcio Público Intermunicipal da Região Centro Leste do Estado de Rondônia - CIMCERO</v>
          </cell>
          <cell r="B33" t="str">
            <v>Colorado do Oeste</v>
          </cell>
        </row>
        <row r="34">
          <cell r="A34" t="str">
            <v>Consórcio Público Intermunicipal da Região Centro Leste do Estado de Rondônia - CIMCERO</v>
          </cell>
          <cell r="B34" t="str">
            <v>Corumbiara</v>
          </cell>
        </row>
        <row r="35">
          <cell r="A35" t="str">
            <v>Consórcio Público Intermunicipal da Região Centro Leste do Estado de Rondônia - CIMCERO</v>
          </cell>
          <cell r="B35" t="str">
            <v>Costa Marques</v>
          </cell>
        </row>
        <row r="36">
          <cell r="A36" t="str">
            <v>Consórcio Público Intermunicipal da Região Centro Leste do Estado de Rondônia - CIMCERO</v>
          </cell>
          <cell r="B36" t="str">
            <v>Espigão D'Oeste</v>
          </cell>
        </row>
        <row r="37">
          <cell r="A37" t="str">
            <v>Consórcio Público Intermunicipal da Região Centro Leste do Estado de Rondônia - CIMCERO</v>
          </cell>
          <cell r="B37" t="str">
            <v>Governador Jorge Teixeira</v>
          </cell>
        </row>
        <row r="38">
          <cell r="A38" t="str">
            <v>Consórcio Público Intermunicipal da Região Centro Leste do Estado de Rondônia - CIMCERO</v>
          </cell>
          <cell r="B38" t="str">
            <v>Guajará-Mirim</v>
          </cell>
        </row>
        <row r="39">
          <cell r="A39" t="str">
            <v>Consórcio Público Intermunicipal da Região Centro Leste do Estado de Rondônia - CIMCERO</v>
          </cell>
          <cell r="B39" t="str">
            <v>Jaru</v>
          </cell>
        </row>
        <row r="40">
          <cell r="A40" t="str">
            <v>Consórcio Público Intermunicipal da Região Centro Leste do Estado de Rondônia - CIMCERO</v>
          </cell>
          <cell r="B40" t="str">
            <v>Ji-Paraná</v>
          </cell>
        </row>
        <row r="41">
          <cell r="A41" t="str">
            <v>Consórcio Público Intermunicipal da Região Centro Leste do Estado de Rondônia - CIMCERO</v>
          </cell>
          <cell r="B41" t="str">
            <v>Machadinho D'Oeste</v>
          </cell>
        </row>
        <row r="42">
          <cell r="A42" t="str">
            <v>Consórcio Público Intermunicipal da Região Centro Leste do Estado de Rondônia - CIMCERO</v>
          </cell>
          <cell r="B42" t="str">
            <v>Ministro Andreazza</v>
          </cell>
        </row>
        <row r="43">
          <cell r="A43" t="str">
            <v>Consórcio Público Intermunicipal da Região Centro Leste do Estado de Rondônia - CIMCERO</v>
          </cell>
          <cell r="B43" t="str">
            <v>Mirante da Serra</v>
          </cell>
        </row>
        <row r="44">
          <cell r="A44" t="str">
            <v>Consórcio Público Intermunicipal da Região Centro Leste do Estado de Rondônia - CIMCERO</v>
          </cell>
          <cell r="B44" t="str">
            <v>Nova Brasilândia D'Oeste</v>
          </cell>
        </row>
        <row r="45">
          <cell r="A45" t="str">
            <v>Consórcio Público Intermunicipal da Região Centro Leste do Estado de Rondônia - CIMCERO</v>
          </cell>
          <cell r="B45" t="str">
            <v>Nova Mamoré</v>
          </cell>
        </row>
        <row r="46">
          <cell r="A46" t="str">
            <v>Consórcio Público Intermunicipal da Região Centro Leste do Estado de Rondônia - CIMCERO</v>
          </cell>
          <cell r="B46" t="str">
            <v>Nova União</v>
          </cell>
        </row>
        <row r="47">
          <cell r="A47" t="str">
            <v>Consórcio Público Intermunicipal da Região Centro Leste do Estado de Rondônia - CIMCERO</v>
          </cell>
          <cell r="B47" t="str">
            <v>Novo Horizonte do Oeste</v>
          </cell>
        </row>
        <row r="48">
          <cell r="A48" t="str">
            <v>Consórcio Público Intermunicipal da Região Centro Leste do Estado de Rondônia - CIMCERO</v>
          </cell>
          <cell r="B48" t="str">
            <v>Ouro Preto do Oeste</v>
          </cell>
        </row>
        <row r="49">
          <cell r="A49" t="str">
            <v>Consórcio Público Intermunicipal da Região Centro Leste do Estado de Rondônia - CIMCERO</v>
          </cell>
          <cell r="B49" t="str">
            <v>Parecis</v>
          </cell>
        </row>
        <row r="50">
          <cell r="A50" t="str">
            <v>Consórcio Público Intermunicipal da Região Centro Leste do Estado de Rondônia - CIMCERO</v>
          </cell>
          <cell r="B50" t="str">
            <v>Pimenta Bueno</v>
          </cell>
        </row>
        <row r="51">
          <cell r="A51" t="str">
            <v>Consórcio Público Intermunicipal da Região Centro Leste do Estado de Rondônia - CIMCERO</v>
          </cell>
          <cell r="B51" t="str">
            <v>Pimenteiras do Oeste</v>
          </cell>
        </row>
        <row r="52">
          <cell r="A52" t="str">
            <v>Consórcio Público Intermunicipal da Região Centro Leste do Estado de Rondônia - CIMCERO</v>
          </cell>
          <cell r="B52" t="str">
            <v>Porto Velho</v>
          </cell>
        </row>
        <row r="53">
          <cell r="A53" t="str">
            <v>Consórcio Público Intermunicipal da Região Centro Leste do Estado de Rondônia - CIMCERO</v>
          </cell>
          <cell r="B53" t="str">
            <v>Presidente Médici</v>
          </cell>
        </row>
        <row r="54">
          <cell r="A54" t="str">
            <v>Consórcio Público Intermunicipal da Região Centro Leste do Estado de Rondônia - CIMCERO</v>
          </cell>
          <cell r="B54" t="str">
            <v>Primavera de Rondônia</v>
          </cell>
        </row>
        <row r="55">
          <cell r="A55" t="str">
            <v>Consórcio Público Intermunicipal da Região Centro Leste do Estado de Rondônia - CIMCERO</v>
          </cell>
          <cell r="B55" t="str">
            <v>Rolim de Moura</v>
          </cell>
        </row>
        <row r="56">
          <cell r="A56" t="str">
            <v>Consórcio Público Intermunicipal da Região Centro Leste do Estado de Rondônia - CIMCERO</v>
          </cell>
          <cell r="B56" t="str">
            <v>Santa Luzia D'Oeste</v>
          </cell>
        </row>
        <row r="57">
          <cell r="A57" t="str">
            <v>Consórcio Público Intermunicipal da Região Centro Leste do Estado de Rondônia - CIMCERO</v>
          </cell>
          <cell r="B57" t="str">
            <v>Seringueiras</v>
          </cell>
        </row>
        <row r="58">
          <cell r="A58" t="str">
            <v>Consórcio Público Intermunicipal da Região Centro Leste do Estado de Rondônia - CIMCERO</v>
          </cell>
          <cell r="B58" t="str">
            <v>São Felipe D'Oeste</v>
          </cell>
        </row>
        <row r="59">
          <cell r="A59" t="str">
            <v>Consórcio Público Intermunicipal da Região Centro Leste do Estado de Rondônia - CIMCERO</v>
          </cell>
          <cell r="B59" t="str">
            <v>São Francisco do Guaporé</v>
          </cell>
        </row>
        <row r="60">
          <cell r="A60" t="str">
            <v>Consórcio Público Intermunicipal da Região Centro Leste do Estado de Rondônia - CIMCERO</v>
          </cell>
          <cell r="B60" t="str">
            <v>São Miguel do Guaporé</v>
          </cell>
        </row>
        <row r="61">
          <cell r="A61" t="str">
            <v>Consórcio Público Intermunicipal da Região Centro Leste do Estado de Rondônia - CIMCERO</v>
          </cell>
          <cell r="B61" t="str">
            <v>Teixeirópolis</v>
          </cell>
        </row>
        <row r="62">
          <cell r="A62" t="str">
            <v>Consórcio Público Intermunicipal da Região Centro Leste do Estado de Rondônia - CIMCERO</v>
          </cell>
          <cell r="B62" t="str">
            <v>Urupá</v>
          </cell>
        </row>
        <row r="63">
          <cell r="A63" t="str">
            <v>Consórcio Público Intermunicipal da Região Centro Leste do Estado de Rondônia - CIMCERO</v>
          </cell>
          <cell r="B63" t="str">
            <v>Vale do Paraíso</v>
          </cell>
        </row>
        <row r="64">
          <cell r="A64" t="str">
            <v>Consócio Público Intermunicipal Para o Desenvolvimento Sustentável da Região do Vale do Pequi</v>
          </cell>
          <cell r="B64" t="str">
            <v>Couto Magalhães</v>
          </cell>
        </row>
        <row r="65">
          <cell r="A65" t="str">
            <v>Consócio Público Intermunicipal Para o Desenvolvimento Sustentável da Região do Vale do Pequi</v>
          </cell>
          <cell r="B65" t="str">
            <v>Goianorte</v>
          </cell>
        </row>
        <row r="66">
          <cell r="A66" t="str">
            <v>Consócio Público Intermunicipal Para o Desenvolvimento Sustentável da Região do Vale do Pequi</v>
          </cell>
          <cell r="B66" t="str">
            <v>Itaporã do Tocantins</v>
          </cell>
        </row>
        <row r="67">
          <cell r="A67" t="str">
            <v>Consócio Público Intermunicipal Para o Desenvolvimento Sustentável da Região do Vale do Pequi</v>
          </cell>
          <cell r="B67" t="str">
            <v>Pequizeiro</v>
          </cell>
        </row>
        <row r="68">
          <cell r="A68" t="str">
            <v>Consócio Público Intermunicipal Para o Desenvolvimento Sustentável da Região do Vale do Pequi</v>
          </cell>
          <cell r="B68" t="str">
            <v>Colméia</v>
          </cell>
        </row>
        <row r="69">
          <cell r="A69" t="str">
            <v>Consórcio Intermunicipal para Gestão Compartilhada da Bacia Hidrográfica do Médio Tocantins - CI-LAGO</v>
          </cell>
          <cell r="B69" t="str">
            <v>Brejinho de Nazaré</v>
          </cell>
        </row>
        <row r="70">
          <cell r="A70" t="str">
            <v>Consórcio Intermunicipal para Gestão Compartilhada da Bacia Hidrográfica do Médio Tocantins - CI-LAGO</v>
          </cell>
          <cell r="B70" t="str">
            <v>Ipueiras</v>
          </cell>
        </row>
        <row r="71">
          <cell r="A71" t="str">
            <v>Consórcio Intermunicipal para Gestão Compartilhada da Bacia Hidrográfica do Médio Tocantins - CI-LAGO</v>
          </cell>
          <cell r="B71" t="str">
            <v>Lajeado</v>
          </cell>
        </row>
        <row r="72">
          <cell r="A72" t="str">
            <v>Consórcio Intermunicipal para Gestão Compartilhada da Bacia Hidrográfica do Médio Tocantins - CI-LAGO</v>
          </cell>
          <cell r="B72" t="str">
            <v>Miracema do Tocantins</v>
          </cell>
        </row>
        <row r="73">
          <cell r="A73" t="str">
            <v>Consórcio Intermunicipal para Gestão Compartilhada da Bacia Hidrográfica do Médio Tocantins - CI-LAGO</v>
          </cell>
          <cell r="B73" t="str">
            <v>Palmas</v>
          </cell>
        </row>
        <row r="74">
          <cell r="A74" t="str">
            <v>Consórcio Intermunicipal para Gestão Compartilhada da Bacia Hidrográfica do Médio Tocantins - CI-LAGO</v>
          </cell>
          <cell r="B74" t="str">
            <v>Porto Nacional</v>
          </cell>
        </row>
        <row r="75">
          <cell r="A75" t="str">
            <v>Consórcio Intermunicipal para Gestão Compartilhada da Bacia Hidrográfica do Médio Tocantins - CI-LAGO</v>
          </cell>
          <cell r="B75" t="str">
            <v>Tocantínia</v>
          </cell>
        </row>
        <row r="76">
          <cell r="A76" t="str">
            <v>Consórcio Intermunicipal de Desenvolvimento Sustentável Vale do Rio Manuel Alves - CIDS</v>
          </cell>
          <cell r="B76" t="str">
            <v>Almas</v>
          </cell>
        </row>
        <row r="77">
          <cell r="A77" t="str">
            <v>Consórcio Intermunicipal de Desenvolvimento Sustentável Vale do Rio Manuel Alves - CIDS</v>
          </cell>
          <cell r="B77" t="str">
            <v>Chapada da Natividade</v>
          </cell>
        </row>
        <row r="78">
          <cell r="A78" t="str">
            <v>Consórcio Intermunicipal de Desenvolvimento Sustentável Vale do Rio Manuel Alves - CIDS</v>
          </cell>
          <cell r="B78" t="str">
            <v>Conceição do Tocantins</v>
          </cell>
        </row>
        <row r="79">
          <cell r="A79" t="str">
            <v>Consórcio Intermunicipal de Desenvolvimento Sustentável Vale do Rio Manuel Alves - CIDS</v>
          </cell>
          <cell r="B79" t="str">
            <v>Dianópolis</v>
          </cell>
        </row>
        <row r="80">
          <cell r="A80" t="str">
            <v>Consórcio Intermunicipal de Desenvolvimento Sustentável Vale do Rio Manuel Alves - CIDS</v>
          </cell>
          <cell r="B80" t="str">
            <v>Novo Jardim</v>
          </cell>
        </row>
        <row r="81">
          <cell r="A81" t="str">
            <v>Consórcio Intermunicipal de Desenvolvimento Sustentável Vale do Rio Manuel Alves - CIDS</v>
          </cell>
          <cell r="B81" t="str">
            <v>Ponte Alta do Bom Jesus</v>
          </cell>
        </row>
        <row r="82">
          <cell r="A82" t="str">
            <v>Consórcio Intermunicipal de Desenvolvimento Sustentável Vale do Rio Manuel Alves - CIDS</v>
          </cell>
          <cell r="B82" t="str">
            <v>Porto Alegre do Tocantins</v>
          </cell>
        </row>
        <row r="83">
          <cell r="A83" t="str">
            <v>Consórcio Intermunicipal de Desenvolvimento Sustentável Vale do Rio Manuel Alves - CIDS</v>
          </cell>
          <cell r="B83" t="str">
            <v>Rio da Conceição</v>
          </cell>
        </row>
        <row r="84">
          <cell r="A84" t="str">
            <v>Consórcio Intermunicipal de Desenvolvimento Sustentável Vale do Rio Manuel Alves - CIDS</v>
          </cell>
          <cell r="B84" t="str">
            <v>Taipas do Tocantins</v>
          </cell>
        </row>
        <row r="85">
          <cell r="A85" t="str">
            <v>Consórcio de Desenvolvimento Sustentável Vale do Rio Palmas</v>
          </cell>
          <cell r="B85" t="str">
            <v>Lavandeira</v>
          </cell>
        </row>
        <row r="86">
          <cell r="A86" t="str">
            <v>Consórcio de Desenvolvimento Sustentável Vale do Rio Palmas</v>
          </cell>
          <cell r="B86" t="str">
            <v>Aurora do Tocantins</v>
          </cell>
        </row>
        <row r="87">
          <cell r="A87" t="str">
            <v>Consórcio de Desenvolvimento Sustentável Vale do Rio Palmas</v>
          </cell>
          <cell r="B87" t="str">
            <v>Novo Alegre</v>
          </cell>
        </row>
        <row r="88">
          <cell r="A88" t="str">
            <v>Consórcio de Desenvolvimento Sustentável Vale do Rio Palmas</v>
          </cell>
          <cell r="B88" t="str">
            <v>Combinado</v>
          </cell>
        </row>
        <row r="89">
          <cell r="A89" t="str">
            <v>Consórcio Intermunicipal de Desenvolvimento da Região Norte de Goiás - CIDERNORTE</v>
          </cell>
          <cell r="B89" t="str">
            <v>Formoso de Goiás</v>
          </cell>
        </row>
        <row r="90">
          <cell r="A90" t="str">
            <v>Consórcio Intermunicipal de Desenvolvimento da Região Norte de Goiás - CIDERNORTE</v>
          </cell>
          <cell r="B90" t="str">
            <v>Porangatu</v>
          </cell>
        </row>
        <row r="91">
          <cell r="A91" t="str">
            <v>Consórcio Intermunicipal de Desenvolvimento da Região Norte de Goiás - CIDERNORTE</v>
          </cell>
          <cell r="B91" t="str">
            <v>Montividiu do Norte</v>
          </cell>
        </row>
        <row r="92">
          <cell r="A92" t="str">
            <v>Consórcio Intermunicipal de Desenvolvimento da Região Norte de Goiás - CIDERNORTE</v>
          </cell>
          <cell r="B92" t="str">
            <v>Mutunópolis</v>
          </cell>
        </row>
        <row r="93">
          <cell r="A93" t="str">
            <v>Consórcio Intermunicipal de Desenvolvimento da Região Norte de Goiás - CIDERNORTE</v>
          </cell>
          <cell r="B93" t="str">
            <v>Novo Planalto</v>
          </cell>
        </row>
        <row r="94">
          <cell r="A94" t="str">
            <v>Consórcio Intermunicipal de Desenvolvimento da Região Norte de Goiás - CIDERNORTE</v>
          </cell>
          <cell r="B94" t="str">
            <v>Trombas</v>
          </cell>
        </row>
        <row r="95">
          <cell r="A95" t="str">
            <v>Consórcio Intermunicipal de Desenvolvimento da Região São Patrício - CIDERSP</v>
          </cell>
          <cell r="B95" t="str">
            <v>Ceres</v>
          </cell>
        </row>
        <row r="96">
          <cell r="A96" t="str">
            <v>Consórcio Intermunicipal de Desenvolvimento da Região São Patrício - CIDERSP</v>
          </cell>
          <cell r="B96" t="str">
            <v>Ipiranga de Goiás</v>
          </cell>
        </row>
        <row r="97">
          <cell r="A97" t="str">
            <v>Consórcio Intermunicipal de Desenvolvimento da Região São Patrício - CIDERSP</v>
          </cell>
          <cell r="B97" t="str">
            <v>Itapuranga</v>
          </cell>
        </row>
        <row r="98">
          <cell r="A98" t="str">
            <v>Consórcio Intermunicipal de Desenvolvimento da Região São Patrício - CIDERSP</v>
          </cell>
          <cell r="B98" t="str">
            <v>Jaraguá</v>
          </cell>
        </row>
        <row r="99">
          <cell r="A99" t="str">
            <v>Consórcio Intermunicipal de Desenvolvimento da Região São Patrício - CIDERSP</v>
          </cell>
          <cell r="B99" t="str">
            <v>Jesúpolis</v>
          </cell>
        </row>
        <row r="100">
          <cell r="A100" t="str">
            <v>Consórcio Intermunicipal de Desenvolvimento da Região São Patrício - CIDERSP</v>
          </cell>
          <cell r="B100" t="str">
            <v>Nova América</v>
          </cell>
        </row>
        <row r="101">
          <cell r="A101" t="str">
            <v>Consórcio Intermunicipal de Desenvolvimento da Região São Patrício - CIDERSP</v>
          </cell>
          <cell r="B101" t="str">
            <v>Rialma</v>
          </cell>
        </row>
        <row r="102">
          <cell r="A102" t="str">
            <v>Consórcio Intermunicipal de Desenvolvimento da Região São Patrício - CIDERSP</v>
          </cell>
          <cell r="B102" t="str">
            <v>Rubiataba</v>
          </cell>
        </row>
        <row r="103">
          <cell r="A103" t="str">
            <v>Consórcio Intermunicipal de Desenvolvimento da Região São Patrício - CIDERSP</v>
          </cell>
          <cell r="B103" t="str">
            <v>São Francisco de Goiás</v>
          </cell>
        </row>
        <row r="104">
          <cell r="A104" t="str">
            <v>Consórcio Intermunicipal de Desenvolvimento da Região São Patrício - CIDERSP</v>
          </cell>
          <cell r="B104" t="str">
            <v>São Patrício</v>
          </cell>
        </row>
        <row r="105">
          <cell r="A105" t="str">
            <v>Consórcio Intermunicipal de Desenvolvimento da Região São Patrício - CIDERSP</v>
          </cell>
          <cell r="B105" t="str">
            <v>Uruana</v>
          </cell>
        </row>
        <row r="106">
          <cell r="A106" t="str">
            <v>Consórcio Intermunicipal de Desenvolvimento da Região São Patrício - CIDERSP</v>
          </cell>
          <cell r="B106" t="str">
            <v>Vianópolis</v>
          </cell>
        </row>
        <row r="107">
          <cell r="A107" t="str">
            <v>Consórcio da Região da Estrada de Ferro - Eixo Go 020 - CREF Eixo GO 020</v>
          </cell>
          <cell r="B107" t="str">
            <v>Bela Vista de Goiás</v>
          </cell>
        </row>
        <row r="108">
          <cell r="A108" t="str">
            <v>Consórcio da Região da Estrada de Ferro - Eixo Go 020 - CREF Eixo GO 020</v>
          </cell>
          <cell r="B108" t="str">
            <v>Caldazinha</v>
          </cell>
        </row>
        <row r="109">
          <cell r="A109" t="str">
            <v>Consórcio da Região da Estrada de Ferro - Eixo Go 020 - CREF Eixo GO 020</v>
          </cell>
          <cell r="B109" t="str">
            <v>Cristianópolis</v>
          </cell>
        </row>
        <row r="110">
          <cell r="A110" t="str">
            <v>Consórcio da Região da Estrada de Ferro - Eixo Go 020 - CREF Eixo GO 020</v>
          </cell>
          <cell r="B110" t="str">
            <v>São Miguel do Passa Quatro</v>
          </cell>
        </row>
        <row r="111">
          <cell r="A111" t="str">
            <v>Consórcio Intermunicipal de Desenvolvimento Regional Três Rios - CM3R</v>
          </cell>
          <cell r="B111" t="str">
            <v>Água Limpa</v>
          </cell>
        </row>
        <row r="112">
          <cell r="A112" t="str">
            <v>Consórcio Intermunicipal de Desenvolvimento Regional Três Rios - CM3R</v>
          </cell>
          <cell r="B112" t="str">
            <v>Aloândia</v>
          </cell>
        </row>
        <row r="113">
          <cell r="A113" t="str">
            <v>Consórcio Intermunicipal de Desenvolvimento Regional Três Rios - CM3R</v>
          </cell>
          <cell r="B113" t="str">
            <v>Bom Jesus de Goiás</v>
          </cell>
        </row>
        <row r="114">
          <cell r="A114" t="str">
            <v>Consórcio Intermunicipal de Desenvolvimento Regional Três Rios - CM3R</v>
          </cell>
          <cell r="B114" t="str">
            <v>Buriti Alegre</v>
          </cell>
        </row>
        <row r="115">
          <cell r="A115" t="str">
            <v>Consórcio Intermunicipal de Desenvolvimento Regional Três Rios - CM3R</v>
          </cell>
          <cell r="B115" t="str">
            <v>Cachoeira Dourada/GO</v>
          </cell>
        </row>
        <row r="116">
          <cell r="A116" t="str">
            <v>Consórcio Intermunicipal de Desenvolvimento Regional Três Rios - CM3R</v>
          </cell>
          <cell r="B116" t="str">
            <v>Castelândia</v>
          </cell>
        </row>
        <row r="117">
          <cell r="A117" t="str">
            <v>Consórcio Intermunicipal de Desenvolvimento Regional Três Rios - CM3R</v>
          </cell>
          <cell r="B117" t="str">
            <v>Cromínia</v>
          </cell>
        </row>
        <row r="118">
          <cell r="A118" t="str">
            <v>Consórcio Intermunicipal de Desenvolvimento Regional Três Rios - CM3R</v>
          </cell>
          <cell r="B118" t="str">
            <v>Edealina</v>
          </cell>
        </row>
        <row r="119">
          <cell r="A119" t="str">
            <v>Consórcio Intermunicipal de Desenvolvimento Regional Três Rios - CM3R</v>
          </cell>
          <cell r="B119" t="str">
            <v>Edéia</v>
          </cell>
        </row>
        <row r="120">
          <cell r="A120" t="str">
            <v>Consórcio Intermunicipal de Desenvolvimento Regional Três Rios - CM3R</v>
          </cell>
          <cell r="B120" t="str">
            <v>Goiatuba</v>
          </cell>
        </row>
        <row r="121">
          <cell r="A121" t="str">
            <v>Consórcio Intermunicipal de Desenvolvimento Regional Três Rios - CM3R</v>
          </cell>
          <cell r="B121" t="str">
            <v>Joviânia</v>
          </cell>
        </row>
        <row r="122">
          <cell r="A122" t="str">
            <v>Consórcio Intermunicipal de Desenvolvimento Regional Três Rios - CM3R</v>
          </cell>
          <cell r="B122" t="str">
            <v>Mairipotaba</v>
          </cell>
        </row>
        <row r="123">
          <cell r="A123" t="str">
            <v>Consórcio Intermunicipal de Desenvolvimento Regional Três Rios - CM3R</v>
          </cell>
          <cell r="B123" t="str">
            <v>Marzagão</v>
          </cell>
        </row>
        <row r="124">
          <cell r="A124" t="str">
            <v>Consórcio Intermunicipal de Desenvolvimento Regional Três Rios - CM3R</v>
          </cell>
          <cell r="B124" t="str">
            <v>Maurilândia</v>
          </cell>
        </row>
        <row r="125">
          <cell r="A125" t="str">
            <v>Consórcio Intermunicipal de Desenvolvimento Regional Três Rios - CM3R</v>
          </cell>
          <cell r="B125" t="str">
            <v>Morrinhos/GO</v>
          </cell>
        </row>
        <row r="126">
          <cell r="A126" t="str">
            <v>Consórcio Intermunicipal de Desenvolvimento Regional Três Rios - CM3R</v>
          </cell>
          <cell r="B126" t="str">
            <v>Panamá</v>
          </cell>
        </row>
        <row r="127">
          <cell r="A127" t="str">
            <v>Consórcio Intermunicipal de Desenvolvimento Regional Três Rios - CM3R</v>
          </cell>
          <cell r="B127" t="str">
            <v>Pontalina</v>
          </cell>
        </row>
        <row r="128">
          <cell r="A128" t="str">
            <v>Consórcio Intermunicipal de Desenvolvimento Regional Três Rios - CM3R</v>
          </cell>
          <cell r="B128" t="str">
            <v>Porteirão</v>
          </cell>
        </row>
        <row r="129">
          <cell r="A129" t="str">
            <v>Consórcio Intermunicipal de Desenvolvimento Regional Três Rios - CM3R</v>
          </cell>
          <cell r="B129" t="str">
            <v>Professor Jamil</v>
          </cell>
        </row>
        <row r="130">
          <cell r="A130" t="str">
            <v>Consórcio Intermunicipal de Desenvolvimento Regional Três Rios - CM3R</v>
          </cell>
          <cell r="B130" t="str">
            <v>Vicentinópolis</v>
          </cell>
        </row>
        <row r="131">
          <cell r="A131" t="str">
            <v>Consórcio Intermunicipal de Gestão Integrada de Resíduos Sólidos, Municípios Firminópolis, São Luís de M. Belos, Turvânia e Cachoeira de Goiás - CIGIRS</v>
          </cell>
          <cell r="B131" t="str">
            <v>Cachoeira de Goiás</v>
          </cell>
        </row>
        <row r="132">
          <cell r="A132" t="str">
            <v>Consórcio Intermunicipal de Gestão Integrada de Resíduos Sólidos, Municípios Firminópolis, São Luís de M. Belos, Turvânia e Cachoeira de Goiás - CIGIRS</v>
          </cell>
          <cell r="B132" t="str">
            <v>Firminópolis</v>
          </cell>
        </row>
        <row r="133">
          <cell r="A133" t="str">
            <v>Consórcio Intermunicipal de Gestão Integrada de Resíduos Sólidos, Municípios Firminópolis, São Luís de M. Belos, Turvânia e Cachoeira de Goiás - CIGIRS</v>
          </cell>
          <cell r="B133" t="str">
            <v>São Luís de Montes Belos</v>
          </cell>
        </row>
        <row r="134">
          <cell r="A134" t="str">
            <v>Consórcio Intermunicipal de Gestão Integrada de Resíduos Sólidos, Municípios Firminópolis, São Luís de M. Belos, Turvânia e Cachoeira de Goiás - CIGIRS</v>
          </cell>
          <cell r="B134" t="str">
            <v>Turvânia</v>
          </cell>
        </row>
        <row r="135">
          <cell r="A135" t="str">
            <v>Consorcio Intermunicipal de Saneamento Básico – CISAB</v>
          </cell>
          <cell r="B135" t="str">
            <v>Sem informação disponível</v>
          </cell>
        </row>
        <row r="136">
          <cell r="A136" t="str">
            <v>Consórcio Intermunicipal do Sudeste Goiano – CIMOSU</v>
          </cell>
          <cell r="B136" t="str">
            <v>Anhanguera</v>
          </cell>
        </row>
        <row r="137">
          <cell r="A137" t="str">
            <v>Consórcio Intermunicipal do Sudeste Goiano – CIMOSU</v>
          </cell>
          <cell r="B137" t="str">
            <v>Cumari</v>
          </cell>
        </row>
        <row r="138">
          <cell r="A138" t="str">
            <v>Consórcio Intermunicipal do Sudeste Goiano – CIMOSU</v>
          </cell>
          <cell r="B138" t="str">
            <v>Nova Aurora</v>
          </cell>
        </row>
        <row r="139">
          <cell r="A139" t="str">
            <v>Consórcio Intermunicipal do Sudeste Goiano – CIMOSU</v>
          </cell>
          <cell r="B139" t="str">
            <v>Goiandira</v>
          </cell>
        </row>
        <row r="140">
          <cell r="A140" t="str">
            <v>Consórcio Intermunicipal de Desenvolvimento Econômico, Social e Ambiental Norte Araguaia - CIDESA NA</v>
          </cell>
          <cell r="B140" t="str">
            <v>Canabrava do Norte</v>
          </cell>
        </row>
        <row r="141">
          <cell r="A141" t="str">
            <v>Consórcio Intermunicipal de Desenvolvimento Econômico, Social e Ambiental Norte Araguaia - CIDESA NA</v>
          </cell>
          <cell r="B141" t="str">
            <v>Confresa</v>
          </cell>
        </row>
        <row r="142">
          <cell r="A142" t="str">
            <v>Consórcio Intermunicipal de Desenvolvimento Econômico, Social e Ambiental Norte Araguaia - CIDESA NA</v>
          </cell>
          <cell r="B142" t="str">
            <v>Porto Alegre do Norte</v>
          </cell>
        </row>
        <row r="143">
          <cell r="A143" t="str">
            <v>Consórcio Intermunicipal de Desenvolvimento Econômico, Social e Ambiental Norte Araguaia - CIDESA NA</v>
          </cell>
          <cell r="B143" t="str">
            <v>Santa Cruz do Xingu</v>
          </cell>
        </row>
        <row r="144">
          <cell r="A144" t="str">
            <v>Consórcio Intermunicipal de Desenvolvimento Econômico, Social e Ambiental Norte Araguaia - CIDESA NA</v>
          </cell>
          <cell r="B144" t="str">
            <v>Santa Terezinha/MT</v>
          </cell>
        </row>
        <row r="145">
          <cell r="A145" t="str">
            <v>Consórcio Intermunicipal de Desenvolvimento Econômico, Social e Ambiental Norte Araguaia - CIDESA NA</v>
          </cell>
          <cell r="B145" t="str">
            <v>São José do Xingu</v>
          </cell>
        </row>
        <row r="146">
          <cell r="A146" t="str">
            <v>Consórcio Intermunicipal de Desenvolvimento Econômico, Social e Ambiental Norte Araguaia - CIDESA NA</v>
          </cell>
          <cell r="B146" t="str">
            <v>Vila Rica</v>
          </cell>
        </row>
        <row r="147">
          <cell r="A147" t="str">
            <v>Consórcio Intermunicipal de Desenvolvimento Econômico, Social e Ambiental do Médio Araguaia – CODEMA</v>
          </cell>
          <cell r="B147" t="str">
            <v>Campinápolis</v>
          </cell>
        </row>
        <row r="148">
          <cell r="A148" t="str">
            <v>Consórcio Intermunicipal de Desenvolvimento Econômico, Social e Ambiental do Médio Araguaia – CODEMA</v>
          </cell>
          <cell r="B148" t="str">
            <v>Canarana/MT</v>
          </cell>
        </row>
        <row r="149">
          <cell r="A149" t="str">
            <v>Consórcio Intermunicipal de Desenvolvimento Econômico, Social e Ambiental do Médio Araguaia – CODEMA</v>
          </cell>
          <cell r="B149" t="str">
            <v>Cocalinho</v>
          </cell>
        </row>
        <row r="150">
          <cell r="A150" t="str">
            <v>Consórcio Intermunicipal de Desenvolvimento Econômico, Social e Ambiental do Médio Araguaia – CODEMA</v>
          </cell>
          <cell r="B150" t="str">
            <v>Gaúcha do Norte</v>
          </cell>
        </row>
        <row r="151">
          <cell r="A151" t="str">
            <v>Consórcio Intermunicipal de Desenvolvimento Econômico, Social e Ambiental do Médio Araguaia – CODEMA</v>
          </cell>
          <cell r="B151" t="str">
            <v>Nova Nazaré</v>
          </cell>
        </row>
        <row r="152">
          <cell r="A152" t="str">
            <v>Consórcio Intermunicipal de Desenvolvimento Econômico, Social e Ambiental do Médio Araguaia – CODEMA</v>
          </cell>
          <cell r="B152" t="str">
            <v>Nova Xavantina</v>
          </cell>
        </row>
        <row r="153">
          <cell r="A153" t="str">
            <v>Consórcio Intermunicipal de Desenvolvimento Econômico, Social e Ambiental do Médio Araguaia – CODEMA</v>
          </cell>
          <cell r="B153" t="str">
            <v>Querência</v>
          </cell>
        </row>
        <row r="154">
          <cell r="A154" t="str">
            <v>Consórcio Intermunicipal de Desenvolvimento Econômico, Social e Ambiental do Médio Araguaia – CODEMA</v>
          </cell>
          <cell r="B154" t="str">
            <v>Ribeirão Cascalheira</v>
          </cell>
        </row>
        <row r="155">
          <cell r="A155" t="str">
            <v>Consórcio Intermunicipal de Desenvolvimento Econômico, Social e Ambiental do Médio Araguaia – CODEMA</v>
          </cell>
          <cell r="B155" t="str">
            <v>Água Boa/MT</v>
          </cell>
        </row>
        <row r="156">
          <cell r="A156" t="str">
            <v>Consórcio Intermunicipal de Desenvolvimento Econômico, Social e Ambiental da Região Sul – CIDESASUL</v>
          </cell>
          <cell r="B156" t="str">
            <v>Campo Verde</v>
          </cell>
        </row>
        <row r="157">
          <cell r="A157" t="str">
            <v>Consórcio Intermunicipal de Desenvolvimento Econômico, Social e Ambiental da Região Sul – CIDESASUL</v>
          </cell>
          <cell r="B157" t="str">
            <v>Dom Aquino</v>
          </cell>
        </row>
        <row r="158">
          <cell r="A158" t="str">
            <v>Consórcio Intermunicipal de Desenvolvimento Econômico, Social e Ambiental da Região Sul – CIDESASUL</v>
          </cell>
          <cell r="B158" t="str">
            <v>Guiratinga</v>
          </cell>
        </row>
        <row r="159">
          <cell r="A159" t="str">
            <v>Consórcio Intermunicipal de Desenvolvimento Econômico, Social e Ambiental da Região Sul – CIDESASUL</v>
          </cell>
          <cell r="B159" t="str">
            <v>Itiquira</v>
          </cell>
        </row>
        <row r="160">
          <cell r="A160" t="str">
            <v>Consórcio Intermunicipal de Desenvolvimento Econômico, Social e Ambiental da Região Sul – CIDESASUL</v>
          </cell>
          <cell r="B160" t="str">
            <v>Jaciara</v>
          </cell>
        </row>
        <row r="161">
          <cell r="A161" t="str">
            <v>Consórcio Intermunicipal de Desenvolvimento Econômico, Social e Ambiental da Região Sul – CIDESASUL</v>
          </cell>
          <cell r="B161" t="str">
            <v>Juscimeira</v>
          </cell>
        </row>
        <row r="162">
          <cell r="A162" t="str">
            <v>Consórcio Intermunicipal de Desenvolvimento Econômico, Social e Ambiental da Região Sul – CIDESASUL</v>
          </cell>
          <cell r="B162" t="str">
            <v>Paranatinga</v>
          </cell>
        </row>
        <row r="163">
          <cell r="A163" t="str">
            <v>Consórcio Intermunicipal de Desenvolvimento Econômico, Social e Ambiental da Região Sul – CIDESASUL</v>
          </cell>
          <cell r="B163" t="str">
            <v>Pedra Preta/MT</v>
          </cell>
        </row>
        <row r="164">
          <cell r="A164" t="str">
            <v>Consórcio Intermunicipal de Desenvolvimento Econômico, Social e Ambiental da Região Sul – CIDESASUL</v>
          </cell>
          <cell r="B164" t="str">
            <v>Poxoréu</v>
          </cell>
        </row>
        <row r="165">
          <cell r="A165" t="str">
            <v>Consórcio Intermunicipal de Desenvolvimento Econômico, Social e Ambiental da Região Sul – CIDESASUL</v>
          </cell>
          <cell r="B165" t="str">
            <v>Primavera do Leste</v>
          </cell>
        </row>
        <row r="166">
          <cell r="A166" t="str">
            <v>Consórcio Intermunicipal de Desenvolvimento Econômico, Social e Ambiental da Região Sul – CIDESASUL</v>
          </cell>
          <cell r="B166" t="str">
            <v>Rondonópolis</v>
          </cell>
        </row>
        <row r="167">
          <cell r="A167" t="str">
            <v>Consórcio Intermunicipal de Desenvolvimento Econômico, Social e Ambiental da Região Sul – CIDESASUL</v>
          </cell>
          <cell r="B167" t="str">
            <v>Santo Antônio do Leste</v>
          </cell>
        </row>
        <row r="168">
          <cell r="A168" t="str">
            <v>Consórcio Intermunicipal de Desenvolvimento Econômico, Social e Ambiental da Região Sul – CIDESASUL</v>
          </cell>
          <cell r="B168" t="str">
            <v>São José do Povo</v>
          </cell>
        </row>
        <row r="169">
          <cell r="A169" t="str">
            <v>Consórcio Intermunicipal de Desenvolvimento Econômico, Social e Ambiental da Região Sul – CIDESASUL</v>
          </cell>
          <cell r="B169" t="str">
            <v>São Pedro da Cipa</v>
          </cell>
        </row>
        <row r="170">
          <cell r="A170" t="str">
            <v>Consórcio Intermunicipal de Desenvolvimento Econômico, Social e Ambiental da Região Sul – CIDESASUL</v>
          </cell>
          <cell r="B170" t="str">
            <v>Tesouro</v>
          </cell>
        </row>
        <row r="171">
          <cell r="A171" t="str">
            <v>Consórcio Intermunicipal de Desenvolvimento Econômico, Social e Ambiental Nascente do Araguaia – CIDESANA</v>
          </cell>
          <cell r="B171" t="str">
            <v>Alto Araguaia</v>
          </cell>
        </row>
        <row r="172">
          <cell r="A172" t="str">
            <v>Consórcio Intermunicipal de Desenvolvimento Econômico, Social e Ambiental Nascente do Araguaia – CIDESANA</v>
          </cell>
          <cell r="B172" t="str">
            <v>Alto Garças</v>
          </cell>
        </row>
        <row r="173">
          <cell r="A173" t="str">
            <v>Consórcio Intermunicipal de Desenvolvimento Econômico, Social e Ambiental Nascente do Araguaia – CIDESANA</v>
          </cell>
          <cell r="B173" t="str">
            <v>Alto Taquari</v>
          </cell>
        </row>
        <row r="174">
          <cell r="A174" t="str">
            <v>Consórcio Intermunicipal de Desenvolvimento Econômico, Social e Ambiental Nascente do Araguaia – CIDESANA</v>
          </cell>
          <cell r="B174" t="str">
            <v>Araguainha</v>
          </cell>
        </row>
        <row r="175">
          <cell r="A175" t="str">
            <v>Consórcio Intermunicipal de Desenvolvimento Econômico, Social e Ambiental Nascente do Araguaia – CIDESANA</v>
          </cell>
          <cell r="B175" t="str">
            <v>Guiratinga</v>
          </cell>
        </row>
        <row r="176">
          <cell r="A176" t="str">
            <v>Consórcio Intermunicipal de Desenvolvimento Econômico, Social e Ambiental Nascente do Araguaia – CIDESANA</v>
          </cell>
          <cell r="B176" t="str">
            <v>Itiquira</v>
          </cell>
        </row>
        <row r="177">
          <cell r="A177" t="str">
            <v>Consórcio Intermunicipal de Desenvolvimento Econômico, Social e Ambiental Nascente do Araguaia – CIDESANA</v>
          </cell>
          <cell r="B177" t="str">
            <v>São José do Povo</v>
          </cell>
        </row>
        <row r="178">
          <cell r="A178" t="str">
            <v>Consórcio Intermunicipal de Desenvolvimento Econômico, Social e Ambiental Nascente do Araguaia – CIDESANA</v>
          </cell>
          <cell r="B178" t="str">
            <v>Tesouro</v>
          </cell>
        </row>
        <row r="179">
          <cell r="A179" t="str">
            <v>Consórcio Intermunicipal de Desenvolvimento Econômico, Social, Ambiental e Turístico do Complexo Nascentes do Pantanal**</v>
          </cell>
          <cell r="B179" t="str">
            <v>Araputanga</v>
          </cell>
        </row>
        <row r="180">
          <cell r="A180" t="str">
            <v>Consórcio Intermunicipal de Desenvolvimento Econômico, Social, Ambiental e Turístico do Complexo Nascentes do Pantanal**</v>
          </cell>
          <cell r="B180" t="str">
            <v>Curvelândia</v>
          </cell>
        </row>
        <row r="181">
          <cell r="A181" t="str">
            <v>Consórcio Intermunicipal de Desenvolvimento Econômico, Social, Ambiental e Turístico do Complexo Nascentes do Pantanal**</v>
          </cell>
          <cell r="B181" t="str">
            <v>Cáceres</v>
          </cell>
        </row>
        <row r="182">
          <cell r="A182" t="str">
            <v>Consórcio Intermunicipal de Desenvolvimento Econômico, Social, Ambiental e Turístico do Complexo Nascentes do Pantanal**</v>
          </cell>
          <cell r="B182" t="str">
            <v>Figueirópolis D'Oeste</v>
          </cell>
        </row>
        <row r="183">
          <cell r="A183" t="str">
            <v>Consórcio Intermunicipal de Desenvolvimento Econômico, Social, Ambiental e Turístico do Complexo Nascentes do Pantanal**</v>
          </cell>
          <cell r="B183" t="str">
            <v>Glória D'Oeste</v>
          </cell>
        </row>
        <row r="184">
          <cell r="A184" t="str">
            <v>Consórcio Intermunicipal de Desenvolvimento Econômico, Social, Ambiental e Turístico do Complexo Nascentes do Pantanal**</v>
          </cell>
          <cell r="B184" t="str">
            <v>Indiavaí</v>
          </cell>
        </row>
        <row r="185">
          <cell r="A185" t="str">
            <v>Consórcio Intermunicipal de Desenvolvimento Econômico, Social, Ambiental e Turístico do Complexo Nascentes do Pantanal**</v>
          </cell>
          <cell r="B185" t="str">
            <v>Jauru</v>
          </cell>
        </row>
        <row r="186">
          <cell r="A186" t="str">
            <v>Consórcio Intermunicipal de Desenvolvimento Econômico, Social, Ambiental e Turístico do Complexo Nascentes do Pantanal**</v>
          </cell>
          <cell r="B186" t="str">
            <v>Lambari D'Oeste</v>
          </cell>
        </row>
        <row r="187">
          <cell r="A187" t="str">
            <v>Consórcio Intermunicipal de Desenvolvimento Econômico, Social, Ambiental e Turístico do Complexo Nascentes do Pantanal**</v>
          </cell>
          <cell r="B187" t="str">
            <v>Mirassol D'Oeste</v>
          </cell>
        </row>
        <row r="188">
          <cell r="A188" t="str">
            <v>Consórcio Intermunicipal de Desenvolvimento Econômico, Social, Ambiental e Turístico do Complexo Nascentes do Pantanal**</v>
          </cell>
          <cell r="B188" t="str">
            <v>Porto Esperidião</v>
          </cell>
        </row>
        <row r="189">
          <cell r="A189" t="str">
            <v>Consórcio Intermunicipal de Desenvolvimento Econômico, Social, Ambiental e Turístico do Complexo Nascentes do Pantanal**</v>
          </cell>
          <cell r="B189" t="str">
            <v>Reserva do Cabaçal</v>
          </cell>
        </row>
        <row r="190">
          <cell r="A190" t="str">
            <v>Consórcio Intermunicipal de Desenvolvimento Econômico, Social, Ambiental e Turístico do Complexo Nascentes do Pantanal**</v>
          </cell>
          <cell r="B190" t="str">
            <v>Rio Branco/MT</v>
          </cell>
        </row>
        <row r="191">
          <cell r="A191" t="str">
            <v>Consórcio Intermunicipal de Desenvolvimento Econômico, Social, Ambiental e Turístico do Complexo Nascentes do Pantanal**</v>
          </cell>
          <cell r="B191" t="str">
            <v>Salto do Céu</v>
          </cell>
        </row>
        <row r="192">
          <cell r="A192" t="str">
            <v>Consórcio Intermunicipal de Desenvolvimento Econômico, Social, Ambiental e Turístico do Complexo Nascentes do Pantanal**</v>
          </cell>
          <cell r="B192" t="str">
            <v>São José dos Quatro Marcos</v>
          </cell>
        </row>
        <row r="193">
          <cell r="A193" t="str">
            <v>Consórcio Intermunicipal de Desenvolvimento Econômico, Social e Ambiental Vale do Guaporé – CIDESA</v>
          </cell>
          <cell r="B193" t="str">
            <v>Campos de Júlio</v>
          </cell>
        </row>
        <row r="194">
          <cell r="A194" t="str">
            <v>Consórcio Intermunicipal de Desenvolvimento Econômico, Social e Ambiental Vale do Guaporé – CIDESA</v>
          </cell>
          <cell r="B194" t="str">
            <v>Comodoro</v>
          </cell>
        </row>
        <row r="195">
          <cell r="A195" t="str">
            <v>Consórcio Intermunicipal de Desenvolvimento Econômico, Social e Ambiental Vale do Guaporé – CIDESA</v>
          </cell>
          <cell r="B195" t="str">
            <v>Conquista D'Oeste</v>
          </cell>
        </row>
        <row r="196">
          <cell r="A196" t="str">
            <v>Consórcio Intermunicipal de Desenvolvimento Econômico, Social e Ambiental Vale do Guaporé – CIDESA</v>
          </cell>
          <cell r="B196" t="str">
            <v>Nova Lacerda</v>
          </cell>
        </row>
        <row r="197">
          <cell r="A197" t="str">
            <v>Consórcio Intermunicipal de Desenvolvimento Econômico, Social e Ambiental Vale do Guaporé – CIDESA</v>
          </cell>
          <cell r="B197" t="str">
            <v>Pontes e Lacerda</v>
          </cell>
        </row>
        <row r="198">
          <cell r="A198" t="str">
            <v>Consórcio Intermunicipal de Desenvolvimento Econômico, Social e Ambiental Vale do Guaporé – CIDESA</v>
          </cell>
          <cell r="B198" t="str">
            <v>Vale de São Domingos</v>
          </cell>
        </row>
        <row r="199">
          <cell r="A199" t="str">
            <v>Consórcio Intermunicipal de Desenvolvimento Econômico, Social e Ambiental Vale do Guaporé – CIDESA</v>
          </cell>
          <cell r="B199" t="str">
            <v>Vila Bela da Santíssima Trindade</v>
          </cell>
        </row>
        <row r="200">
          <cell r="A200" t="str">
            <v>Consórcio Intermunicipal de Desenvolvimento Econômico, Social e Ambiental Alto Teles Pires</v>
          </cell>
          <cell r="B200" t="str">
            <v>Vera</v>
          </cell>
        </row>
        <row r="201">
          <cell r="A201" t="str">
            <v>Consórcio Intermunicipal de Desenvolvimento Econômico, Social e Ambiental Alto Teles Pires</v>
          </cell>
          <cell r="B201" t="str">
            <v>Feliz Natal</v>
          </cell>
        </row>
        <row r="202">
          <cell r="A202" t="str">
            <v>Consórcio Intermunicipal de Desenvolvimento Econômico, Social e Ambiental Alto Teles Pires</v>
          </cell>
          <cell r="B202" t="str">
            <v>Ipiranga do Norte</v>
          </cell>
        </row>
        <row r="203">
          <cell r="A203" t="str">
            <v>Consórcio Intermunicipal de Desenvolvimento Econômico, Social e Ambiental Alto Teles Pires</v>
          </cell>
          <cell r="B203" t="str">
            <v>Lucas do Rio Verde</v>
          </cell>
        </row>
        <row r="204">
          <cell r="A204" t="str">
            <v>Consórcio Intermunicipal de Desenvolvimento Econômico, Social e Ambiental Alto Teles Pires</v>
          </cell>
          <cell r="B204" t="str">
            <v>Nova Mutum</v>
          </cell>
        </row>
        <row r="205">
          <cell r="A205" t="str">
            <v>Consórcio Intermunicipal de Desenvolvimento Econômico, Social e Ambiental Alto Teles Pires</v>
          </cell>
          <cell r="B205" t="str">
            <v>Nova Ubiratã</v>
          </cell>
        </row>
        <row r="206">
          <cell r="A206" t="str">
            <v>Consórcio Intermunicipal de Desenvolvimento Econômico, Social e Ambiental Alto Teles Pires</v>
          </cell>
          <cell r="B206" t="str">
            <v>Santa Carmem</v>
          </cell>
        </row>
        <row r="207">
          <cell r="A207" t="str">
            <v>Consórcio Intermunicipal de Desenvolvimento Econômico, Social e Ambiental Alto Teles Pires</v>
          </cell>
          <cell r="B207" t="str">
            <v>Santa Rita do Trivelato</v>
          </cell>
        </row>
        <row r="208">
          <cell r="A208" t="str">
            <v>Consórcio Intermunicipal de Desenvolvimento Econômico, Social e Ambiental Alto Teles Pires</v>
          </cell>
          <cell r="B208" t="str">
            <v>Sorriso</v>
          </cell>
        </row>
        <row r="209">
          <cell r="A209" t="str">
            <v>Consórcio Intermunicipal de Desenvolvimento Econômico, Social e Ambiental Alto Teles Pires</v>
          </cell>
          <cell r="B209" t="str">
            <v>Tabaporã</v>
          </cell>
        </row>
        <row r="210">
          <cell r="A210" t="str">
            <v>Consórcio Intermunicipal de Desenvolvimento Econômico, Social e Ambiental Alto Teles Pires</v>
          </cell>
          <cell r="B210" t="str">
            <v>Tapurah</v>
          </cell>
        </row>
        <row r="211">
          <cell r="A211" t="str">
            <v>Consórcio Intermunicipal de Desenvolvimento Econômico, Social e Ambiental Alto Teles Pires</v>
          </cell>
          <cell r="B211" t="str">
            <v>União do Sul</v>
          </cell>
        </row>
        <row r="212">
          <cell r="A212" t="str">
            <v>Consórcio Intermunicipal para o Desenvolvimento Sustentável da Bacia do Rio Taquari – COINTA</v>
          </cell>
          <cell r="B212" t="str">
            <v>Alcinópolis</v>
          </cell>
        </row>
        <row r="213">
          <cell r="A213" t="str">
            <v>Consórcio Intermunicipal para o Desenvolvimento Sustentável da Bacia do Rio Taquari – COINTA</v>
          </cell>
          <cell r="B213" t="str">
            <v>Bandeirantes/MS</v>
          </cell>
        </row>
        <row r="214">
          <cell r="A214" t="str">
            <v>Consórcio Intermunicipal para o Desenvolvimento Sustentável da Bacia do Rio Taquari – COINTA</v>
          </cell>
          <cell r="B214" t="str">
            <v>Camapuã</v>
          </cell>
        </row>
        <row r="215">
          <cell r="A215" t="str">
            <v>Consórcio Intermunicipal para o Desenvolvimento Sustentável da Bacia do Rio Taquari – COINTA</v>
          </cell>
          <cell r="B215" t="str">
            <v>Coxim</v>
          </cell>
        </row>
        <row r="216">
          <cell r="A216" t="str">
            <v>Consórcio Intermunicipal para o Desenvolvimento Sustentável da Bacia do Rio Taquari – COINTA</v>
          </cell>
          <cell r="B216" t="str">
            <v>Figueirão</v>
          </cell>
        </row>
        <row r="217">
          <cell r="A217" t="str">
            <v>Consórcio Intermunicipal para o Desenvolvimento Sustentável da Bacia do Rio Taquari – COINTA</v>
          </cell>
          <cell r="B217" t="str">
            <v>Paraíso das Águas</v>
          </cell>
        </row>
        <row r="218">
          <cell r="A218" t="str">
            <v>Consórcio Intermunicipal para o Desenvolvimento Sustentável da Bacia do Rio Taquari – COINTA</v>
          </cell>
          <cell r="B218" t="str">
            <v>Pedro Gomes</v>
          </cell>
        </row>
        <row r="219">
          <cell r="A219" t="str">
            <v>Consórcio Intermunicipal para o Desenvolvimento Sustentável da Bacia do Rio Taquari – COINTA</v>
          </cell>
          <cell r="B219" t="str">
            <v>Rio Negro/MS</v>
          </cell>
        </row>
        <row r="220">
          <cell r="A220" t="str">
            <v>Consórcio Intermunicipal para o Desenvolvimento Sustentável da Bacia do Rio Taquari – COINTA</v>
          </cell>
          <cell r="B220" t="str">
            <v>Rio Verde de Mato Grosso</v>
          </cell>
        </row>
        <row r="221">
          <cell r="A221" t="str">
            <v>Consórcio Intermunicipal para o Desenvolvimento Sustentável da Bacia do Rio Taquari – COINTA</v>
          </cell>
          <cell r="B221" t="str">
            <v>Sonora</v>
          </cell>
        </row>
        <row r="222">
          <cell r="A222" t="str">
            <v>Consórcio Intermunicipal para o Desenvolvimento Sustentável da Bacia do Rio Taquari – COINTA</v>
          </cell>
          <cell r="B222" t="str">
            <v>São Gabriel do Oeste</v>
          </cell>
        </row>
        <row r="223">
          <cell r="A223" t="str">
            <v>Consórcio Público de Desenvolvimento do Vale do Ivinhema - CODEVALE</v>
          </cell>
          <cell r="B223" t="str">
            <v>Anaurilândia</v>
          </cell>
        </row>
        <row r="224">
          <cell r="A224" t="str">
            <v>Consórcio Público de Desenvolvimento do Vale do Ivinhema - CODEVALE</v>
          </cell>
          <cell r="B224" t="str">
            <v>Angélica</v>
          </cell>
        </row>
        <row r="225">
          <cell r="A225" t="str">
            <v>Consórcio Público de Desenvolvimento do Vale do Ivinhema - CODEVALE</v>
          </cell>
          <cell r="B225" t="str">
            <v>Bataguassu</v>
          </cell>
        </row>
        <row r="226">
          <cell r="A226" t="str">
            <v>Consórcio Público de Desenvolvimento do Vale do Ivinhema - CODEVALE</v>
          </cell>
          <cell r="B226" t="str">
            <v>Batayporã</v>
          </cell>
        </row>
        <row r="227">
          <cell r="A227" t="str">
            <v>Consórcio Público de Desenvolvimento do Vale do Ivinhema - CODEVALE</v>
          </cell>
          <cell r="B227" t="str">
            <v>Brasilândia</v>
          </cell>
        </row>
        <row r="228">
          <cell r="A228" t="str">
            <v>Consórcio Público de Desenvolvimento do Vale do Ivinhema - CODEVALE</v>
          </cell>
          <cell r="B228" t="str">
            <v>Glória de Dourados</v>
          </cell>
        </row>
        <row r="229">
          <cell r="A229" t="str">
            <v>Consórcio Público de Desenvolvimento do Vale do Ivinhema - CODEVALE</v>
          </cell>
          <cell r="B229" t="str">
            <v>Ivinhema</v>
          </cell>
        </row>
        <row r="230">
          <cell r="A230" t="str">
            <v>Consórcio Público de Desenvolvimento do Vale do Ivinhema - CODEVALE</v>
          </cell>
          <cell r="B230" t="str">
            <v>Nova Andradina</v>
          </cell>
        </row>
        <row r="231">
          <cell r="A231" t="str">
            <v>Consórcio Público de Desenvolvimento do Vale do Ivinhema - CODEVALE</v>
          </cell>
          <cell r="B231" t="str">
            <v>Novo Horizonte do Sul</v>
          </cell>
        </row>
        <row r="232">
          <cell r="A232" t="str">
            <v>Consórcio Público de Desenvolvimento do Vale do Ivinhema - CODEVALE</v>
          </cell>
          <cell r="B232" t="str">
            <v>Santa Rita do Pardo</v>
          </cell>
        </row>
        <row r="233">
          <cell r="A233" t="str">
            <v>Consórcio Público de Desenvolvimento do Vale do Ivinhema - CODEVALE</v>
          </cell>
          <cell r="B233" t="str">
            <v>Taquarussu</v>
          </cell>
        </row>
        <row r="234">
          <cell r="A234" t="str">
            <v>Consórcio Intermunicipal para o Desenvolvimento da Costa Leste - CIDELE</v>
          </cell>
          <cell r="B234" t="str">
            <v>Aparecida do Taboado</v>
          </cell>
        </row>
        <row r="235">
          <cell r="A235" t="str">
            <v>Consórcio Intermunicipal para o Desenvolvimento da Costa Leste - CIDELE</v>
          </cell>
          <cell r="B235" t="str">
            <v>Cassilândia</v>
          </cell>
        </row>
        <row r="236">
          <cell r="A236" t="str">
            <v>Consórcio Intermunicipal para o Desenvolvimento da Costa Leste - CIDELE</v>
          </cell>
          <cell r="B236" t="str">
            <v>Chapadão do Sul</v>
          </cell>
        </row>
        <row r="237">
          <cell r="A237" t="str">
            <v>Consórcio Intermunicipal para o Desenvolvimento da Costa Leste - CIDELE</v>
          </cell>
          <cell r="B237" t="str">
            <v>Inocência</v>
          </cell>
        </row>
        <row r="238">
          <cell r="A238" t="str">
            <v>Consórcio Intermunicipal para o Desenvolvimento da Costa Leste - CIDELE</v>
          </cell>
          <cell r="B238" t="str">
            <v>Paranaíba</v>
          </cell>
        </row>
        <row r="239">
          <cell r="A239" t="str">
            <v>Consórcio Intermunicipal para o Desenvolvimento da Costa Leste - CIDELE</v>
          </cell>
          <cell r="B239" t="str">
            <v>Ribas do Rio Pardo</v>
          </cell>
        </row>
        <row r="240">
          <cell r="A240" t="str">
            <v>Consórcio Intermunicipal para o Desenvolvimento da Costa Leste - CIDELE</v>
          </cell>
          <cell r="B240" t="str">
            <v>Selvíria</v>
          </cell>
        </row>
        <row r="241">
          <cell r="A241" t="str">
            <v>Consórcio Intermunicipal para o Desenvolvimento da Costa Leste - CIDELE</v>
          </cell>
          <cell r="B241" t="str">
            <v>Três Lagoas</v>
          </cell>
        </row>
        <row r="242">
          <cell r="A242" t="str">
            <v>Consórcio Intermunicipal para o Desenvolvimento da Costa Leste - CIDELE</v>
          </cell>
          <cell r="B242" t="str">
            <v>Água Clara</v>
          </cell>
        </row>
        <row r="243">
          <cell r="A243" t="str">
            <v>Consórcio Intermunicipal de Desenvolvimento da Região Sul de Mato Grosso do Sul  - CONISUL</v>
          </cell>
          <cell r="B243" t="str">
            <v>Amambai</v>
          </cell>
        </row>
        <row r="244">
          <cell r="A244" t="str">
            <v>Consórcio Intermunicipal de Desenvolvimento da Região Sul de Mato Grosso do Sul  - CONISUL</v>
          </cell>
          <cell r="B244" t="str">
            <v>Aral Moreira</v>
          </cell>
        </row>
        <row r="245">
          <cell r="A245" t="str">
            <v>Consórcio Intermunicipal de Desenvolvimento da Região Sul de Mato Grosso do Sul  - CONISUL</v>
          </cell>
          <cell r="B245" t="str">
            <v>Caarapó</v>
          </cell>
        </row>
        <row r="246">
          <cell r="A246" t="str">
            <v>Consórcio Intermunicipal de Desenvolvimento da Região Sul de Mato Grosso do Sul  - CONISUL</v>
          </cell>
          <cell r="B246" t="str">
            <v>Coronel Sapucaia</v>
          </cell>
        </row>
        <row r="247">
          <cell r="A247" t="str">
            <v>Consórcio Intermunicipal de Desenvolvimento da Região Sul de Mato Grosso do Sul  - CONISUL</v>
          </cell>
          <cell r="B247" t="str">
            <v>Eldorado/MS</v>
          </cell>
        </row>
        <row r="248">
          <cell r="A248" t="str">
            <v>Consórcio Intermunicipal de Desenvolvimento da Região Sul de Mato Grosso do Sul  - CONISUL</v>
          </cell>
          <cell r="B248" t="str">
            <v>Iguatemi</v>
          </cell>
        </row>
        <row r="249">
          <cell r="A249" t="str">
            <v>Consórcio Intermunicipal de Desenvolvimento da Região Sul de Mato Grosso do Sul  - CONISUL</v>
          </cell>
          <cell r="B249" t="str">
            <v>Itaquiraí</v>
          </cell>
        </row>
        <row r="250">
          <cell r="A250" t="str">
            <v>Consórcio Intermunicipal de Desenvolvimento da Região Sul de Mato Grosso do Sul  - CONISUL</v>
          </cell>
          <cell r="B250" t="str">
            <v>Japorã</v>
          </cell>
        </row>
        <row r="251">
          <cell r="A251" t="str">
            <v>Consórcio Intermunicipal de Desenvolvimento da Região Sul de Mato Grosso do Sul  - CONISUL</v>
          </cell>
          <cell r="B251" t="str">
            <v>Juti</v>
          </cell>
        </row>
        <row r="252">
          <cell r="A252" t="str">
            <v>Consórcio Intermunicipal de Desenvolvimento da Região Sul de Mato Grosso do Sul  - CONISUL</v>
          </cell>
          <cell r="B252" t="str">
            <v>Mundo Novo/MS</v>
          </cell>
        </row>
        <row r="253">
          <cell r="A253" t="str">
            <v>Consórcio Intermunicipal de Desenvolvimento da Região Sul de Mato Grosso do Sul  - CONISUL</v>
          </cell>
          <cell r="B253" t="str">
            <v>Naviraí</v>
          </cell>
        </row>
        <row r="254">
          <cell r="A254" t="str">
            <v>Consórcio Intermunicipal de Desenvolvimento da Região Sul de Mato Grosso do Sul  - CONISUL</v>
          </cell>
          <cell r="B254" t="str">
            <v>Paranhos</v>
          </cell>
        </row>
        <row r="255">
          <cell r="A255" t="str">
            <v>Consórcio Intermunicipal de Desenvolvimento da Região Sul de Mato Grosso do Sul  - CONISUL</v>
          </cell>
          <cell r="B255" t="str">
            <v>Sete Quedas</v>
          </cell>
        </row>
        <row r="256">
          <cell r="A256" t="str">
            <v>Consórcio Intermunicipal de Desenvolvimento da Região Sul de Mato Grosso do Sul  - CONISUL</v>
          </cell>
          <cell r="B256" t="str">
            <v>Tacuru</v>
          </cell>
        </row>
        <row r="257">
          <cell r="A257" t="str">
            <v>Consórcio Intermunicipal para o Desenvolvimento Integrado Das Bacias dos Rio Miranda e Apa - CIDEMA</v>
          </cell>
          <cell r="B257" t="str">
            <v>Anastácio</v>
          </cell>
        </row>
        <row r="258">
          <cell r="A258" t="str">
            <v>Consórcio Intermunicipal para o Desenvolvimento Integrado Das Bacias dos Rio Miranda e Apa - CIDEMA</v>
          </cell>
          <cell r="B258" t="str">
            <v>Antônio João</v>
          </cell>
        </row>
        <row r="259">
          <cell r="A259" t="str">
            <v>Consórcio Intermunicipal para o Desenvolvimento Integrado Das Bacias dos Rio Miranda e Apa - CIDEMA</v>
          </cell>
          <cell r="B259" t="str">
            <v>Aquidauana</v>
          </cell>
        </row>
        <row r="260">
          <cell r="A260" t="str">
            <v>Consórcio Intermunicipal para o Desenvolvimento Integrado Das Bacias dos Rio Miranda e Apa - CIDEMA</v>
          </cell>
          <cell r="B260" t="str">
            <v>Bela Vista</v>
          </cell>
        </row>
        <row r="261">
          <cell r="A261" t="str">
            <v>Consórcio Intermunicipal para o Desenvolvimento Integrado Das Bacias dos Rio Miranda e Apa - CIDEMA</v>
          </cell>
          <cell r="B261" t="str">
            <v>Bonito/MS</v>
          </cell>
        </row>
        <row r="262">
          <cell r="A262" t="str">
            <v>Consórcio Intermunicipal para o Desenvolvimento Integrado Das Bacias dos Rio Miranda e Apa - CIDEMA</v>
          </cell>
          <cell r="B262" t="str">
            <v>Camapuã</v>
          </cell>
        </row>
        <row r="263">
          <cell r="A263" t="str">
            <v>Consórcio Intermunicipal para o Desenvolvimento Integrado Das Bacias dos Rio Miranda e Apa - CIDEMA</v>
          </cell>
          <cell r="B263" t="str">
            <v>Caracol/MS</v>
          </cell>
        </row>
        <row r="264">
          <cell r="A264" t="str">
            <v>Consórcio Intermunicipal para o Desenvolvimento Integrado Das Bacias dos Rio Miranda e Apa - CIDEMA</v>
          </cell>
          <cell r="B264" t="str">
            <v>Corguinho</v>
          </cell>
        </row>
        <row r="265">
          <cell r="A265" t="str">
            <v>Consórcio Intermunicipal para o Desenvolvimento Integrado Das Bacias dos Rio Miranda e Apa - CIDEMA</v>
          </cell>
          <cell r="B265" t="str">
            <v>Corumbá</v>
          </cell>
        </row>
        <row r="266">
          <cell r="A266" t="str">
            <v>Consórcio Intermunicipal para o Desenvolvimento Integrado Das Bacias dos Rio Miranda e Apa - CIDEMA</v>
          </cell>
          <cell r="B266" t="str">
            <v>Guia Lopes da Laguna</v>
          </cell>
        </row>
        <row r="267">
          <cell r="A267" t="str">
            <v>Consórcio Intermunicipal para o Desenvolvimento Integrado Das Bacias dos Rio Miranda e Apa - CIDEMA</v>
          </cell>
          <cell r="B267" t="str">
            <v>Jaraguari</v>
          </cell>
        </row>
        <row r="268">
          <cell r="A268" t="str">
            <v>Consórcio Intermunicipal para o Desenvolvimento Integrado Das Bacias dos Rio Miranda e Apa - CIDEMA</v>
          </cell>
          <cell r="B268" t="str">
            <v>Jardim/MS</v>
          </cell>
        </row>
        <row r="269">
          <cell r="A269" t="str">
            <v>Consórcio Intermunicipal para o Desenvolvimento Integrado Das Bacias dos Rio Miranda e Apa - CIDEMA</v>
          </cell>
          <cell r="B269" t="str">
            <v>Ladário</v>
          </cell>
        </row>
        <row r="270">
          <cell r="A270" t="str">
            <v>Consórcio Intermunicipal para o Desenvolvimento Integrado Das Bacias dos Rio Miranda e Apa - CIDEMA</v>
          </cell>
          <cell r="B270" t="str">
            <v>Maracaju</v>
          </cell>
        </row>
        <row r="271">
          <cell r="A271" t="str">
            <v>Consórcio Intermunicipal para o Desenvolvimento Integrado Das Bacias dos Rio Miranda e Apa - CIDEMA</v>
          </cell>
          <cell r="B271" t="str">
            <v>Miranda</v>
          </cell>
        </row>
        <row r="272">
          <cell r="A272" t="str">
            <v>Consórcio Intermunicipal para o Desenvolvimento Integrado Das Bacias dos Rio Miranda e Apa - CIDEMA</v>
          </cell>
          <cell r="B272" t="str">
            <v>Nioaque</v>
          </cell>
        </row>
        <row r="273">
          <cell r="A273" t="str">
            <v>Consórcio Intermunicipal para o Desenvolvimento Integrado Das Bacias dos Rio Miranda e Apa - CIDEMA</v>
          </cell>
          <cell r="B273" t="str">
            <v>Porto Murtinho</v>
          </cell>
        </row>
        <row r="274">
          <cell r="A274" t="str">
            <v>Consórcio Intermunicipal para o Desenvolvimento Integrado Das Bacias dos Rio Miranda e Apa - CIDEMA</v>
          </cell>
          <cell r="B274" t="str">
            <v>Rio Negro/MS</v>
          </cell>
        </row>
        <row r="275">
          <cell r="A275" t="str">
            <v>Consórcio Intermunicipal para o Desenvolvimento Integrado Das Bacias dos Rio Miranda e Apa - CIDEMA</v>
          </cell>
          <cell r="B275" t="str">
            <v>Rochedo</v>
          </cell>
        </row>
        <row r="276">
          <cell r="A276" t="str">
            <v>Consórcio Intermunicipal para o Desenvolvimento Integrado Das Bacias dos Rio Miranda e Apa - CIDEMA</v>
          </cell>
          <cell r="B276" t="str">
            <v>Sidrolândia</v>
          </cell>
        </row>
        <row r="277">
          <cell r="A277" t="str">
            <v>Consórcio Intermunicipal de Desenv. da Colônia – CIDECO</v>
          </cell>
          <cell r="B277" t="str">
            <v>Deodápolis</v>
          </cell>
        </row>
        <row r="278">
          <cell r="A278" t="str">
            <v>Consórcio Intermunicipal de Desenv. da Colônia – CIDECO</v>
          </cell>
          <cell r="B278" t="str">
            <v>Douradina/MS</v>
          </cell>
        </row>
        <row r="279">
          <cell r="A279" t="str">
            <v>Consórcio Intermunicipal de Desenv. da Colônia – CIDECO</v>
          </cell>
          <cell r="B279" t="str">
            <v>Itaporã</v>
          </cell>
        </row>
        <row r="280">
          <cell r="A280" t="str">
            <v>Consórcio Intermunicipal de Desenv. da Colônia – CIDECO</v>
          </cell>
          <cell r="B280" t="str">
            <v>Fátima do Sul</v>
          </cell>
        </row>
        <row r="281">
          <cell r="A281" t="str">
            <v>Consórcio Intermunicipal de Desenv. da Colônia – CIDECO</v>
          </cell>
          <cell r="B281" t="str">
            <v>Glória de Dourados</v>
          </cell>
        </row>
        <row r="282">
          <cell r="A282" t="str">
            <v>Consórcio Intermunicipal de Desenv. da Colônia – CIDECO</v>
          </cell>
          <cell r="B282" t="str">
            <v>Jateí</v>
          </cell>
        </row>
        <row r="283">
          <cell r="A283" t="str">
            <v>Consórcio Intermunicipal de Desenv. da Colônia – CIDECO</v>
          </cell>
          <cell r="B283" t="str">
            <v>Nova Alvorada do Sul</v>
          </cell>
        </row>
        <row r="284">
          <cell r="A284" t="str">
            <v>Consórcio Intermunicipal de Desenv. da Colônia – CIDECO</v>
          </cell>
          <cell r="B284" t="str">
            <v>Novo Horizonte do Sul</v>
          </cell>
        </row>
        <row r="285">
          <cell r="A285" t="str">
            <v>Consórcio Intermunicipal de Desenv. da Colônia – CIDECO</v>
          </cell>
          <cell r="B285" t="str">
            <v>Rio Brilhante</v>
          </cell>
        </row>
        <row r="286">
          <cell r="A286" t="str">
            <v>Consórcio Intermunicipal de Desenv. da Colônia – CIDECO</v>
          </cell>
          <cell r="B286" t="str">
            <v>Vicentina</v>
          </cell>
        </row>
        <row r="287">
          <cell r="A287" t="str">
            <v>Consórcio Intermunicipal para Gestão dos Resíduos Sólidos - CIGRES</v>
          </cell>
          <cell r="B287" t="str">
            <v>Batalha/AL</v>
          </cell>
        </row>
        <row r="288">
          <cell r="A288" t="str">
            <v>Consórcio Intermunicipal para Gestão dos Resíduos Sólidos - CIGRES</v>
          </cell>
          <cell r="B288" t="str">
            <v>Belo Monte</v>
          </cell>
        </row>
        <row r="289">
          <cell r="A289" t="str">
            <v>Consórcio Intermunicipal para Gestão dos Resíduos Sólidos - CIGRES</v>
          </cell>
          <cell r="B289" t="str">
            <v>Cacimbinhas</v>
          </cell>
        </row>
        <row r="290">
          <cell r="A290" t="str">
            <v>Consórcio Intermunicipal para Gestão dos Resíduos Sólidos - CIGRES</v>
          </cell>
          <cell r="B290" t="str">
            <v>Canapi</v>
          </cell>
        </row>
        <row r="291">
          <cell r="A291" t="str">
            <v>Consórcio Intermunicipal para Gestão dos Resíduos Sólidos - CIGRES</v>
          </cell>
          <cell r="B291" t="str">
            <v>Carneiros</v>
          </cell>
        </row>
        <row r="292">
          <cell r="A292" t="str">
            <v>Consórcio Intermunicipal para Gestão dos Resíduos Sólidos - CIGRES</v>
          </cell>
          <cell r="B292" t="str">
            <v>Coqueiro Seco</v>
          </cell>
        </row>
        <row r="293">
          <cell r="A293" t="str">
            <v>Consórcio Intermunicipal para Gestão dos Resíduos Sólidos - CIGRES</v>
          </cell>
          <cell r="B293" t="str">
            <v>Dois Riachos</v>
          </cell>
        </row>
        <row r="294">
          <cell r="A294" t="str">
            <v>Consórcio Intermunicipal para Gestão dos Resíduos Sólidos - CIGRES</v>
          </cell>
          <cell r="B294" t="str">
            <v>Jacaré dos Homens</v>
          </cell>
        </row>
        <row r="295">
          <cell r="A295" t="str">
            <v>Consórcio Intermunicipal para Gestão dos Resíduos Sólidos - CIGRES</v>
          </cell>
          <cell r="B295" t="str">
            <v>Jaramataia</v>
          </cell>
        </row>
        <row r="296">
          <cell r="A296" t="str">
            <v>Consórcio Intermunicipal para Gestão dos Resíduos Sólidos - CIGRES</v>
          </cell>
          <cell r="B296" t="str">
            <v>Major Isidoro</v>
          </cell>
        </row>
        <row r="297">
          <cell r="A297" t="str">
            <v>Consórcio Intermunicipal para Gestão dos Resíduos Sólidos - CIGRES</v>
          </cell>
          <cell r="B297" t="str">
            <v>Maravilha</v>
          </cell>
        </row>
        <row r="298">
          <cell r="A298" t="str">
            <v>Consórcio Intermunicipal para Gestão dos Resíduos Sólidos - CIGRES</v>
          </cell>
          <cell r="B298" t="str">
            <v>Monteirópolis</v>
          </cell>
        </row>
        <row r="299">
          <cell r="A299" t="str">
            <v>Consórcio Intermunicipal para Gestão dos Resíduos Sólidos - CIGRES</v>
          </cell>
          <cell r="B299" t="str">
            <v>Olho D'Água das Flores</v>
          </cell>
        </row>
        <row r="300">
          <cell r="A300" t="str">
            <v>Consórcio Intermunicipal para Gestão dos Resíduos Sólidos - CIGRES</v>
          </cell>
          <cell r="B300" t="str">
            <v>Olivença</v>
          </cell>
        </row>
        <row r="301">
          <cell r="A301" t="str">
            <v>Consórcio Intermunicipal para Gestão dos Resíduos Sólidos - CIGRES</v>
          </cell>
          <cell r="B301" t="str">
            <v>Palestina</v>
          </cell>
        </row>
        <row r="302">
          <cell r="A302" t="str">
            <v>Consórcio Intermunicipal para Gestão dos Resíduos Sólidos - CIGRES</v>
          </cell>
          <cell r="B302" t="str">
            <v>Pão de Açúcar</v>
          </cell>
        </row>
        <row r="303">
          <cell r="A303" t="str">
            <v>Consórcio Intermunicipal para Gestão dos Resíduos Sólidos - CIGRES</v>
          </cell>
          <cell r="B303" t="str">
            <v>Santana do Ipanema</v>
          </cell>
        </row>
        <row r="304">
          <cell r="A304" t="str">
            <v>Consórcio Intermunicipal para Gestão dos Resíduos Sólidos - CIGRES</v>
          </cell>
          <cell r="B304" t="str">
            <v>Senador Rui Palmeira</v>
          </cell>
        </row>
        <row r="305">
          <cell r="A305" t="str">
            <v>Consórcio Intermunicipal para Gestão dos Resíduos Sólidos - CIGRES</v>
          </cell>
          <cell r="B305" t="str">
            <v>São José da Tapera</v>
          </cell>
        </row>
        <row r="306">
          <cell r="A306" t="str">
            <v>Consórcio Regional de Resíduos Sólidos do Sertão de Alagoas - CRERSSAL</v>
          </cell>
          <cell r="B306" t="str">
            <v>Delmiro Gouveia</v>
          </cell>
        </row>
        <row r="307">
          <cell r="A307" t="str">
            <v>Consórcio Regional de Resíduos Sólidos do Sertão de Alagoas - CRERSSAL</v>
          </cell>
          <cell r="B307" t="str">
            <v>Inhapi</v>
          </cell>
        </row>
        <row r="308">
          <cell r="A308" t="str">
            <v>Consórcio Regional de Resíduos Sólidos do Sertão de Alagoas - CRERSSAL</v>
          </cell>
          <cell r="B308" t="str">
            <v>Mata Grande</v>
          </cell>
        </row>
        <row r="309">
          <cell r="A309" t="str">
            <v>Consórcio Regional de Resíduos Sólidos do Sertão de Alagoas - CRERSSAL</v>
          </cell>
          <cell r="B309" t="str">
            <v>Olho D'Água do Casado</v>
          </cell>
        </row>
        <row r="310">
          <cell r="A310" t="str">
            <v>Consórcio Regional de Resíduos Sólidos do Sertão de Alagoas - CRERSSAL</v>
          </cell>
          <cell r="B310" t="str">
            <v>Pariconha</v>
          </cell>
        </row>
        <row r="311">
          <cell r="A311" t="str">
            <v>Consórcio Regional de Resíduos Sólidos do Sertão de Alagoas - CRERSSAL</v>
          </cell>
          <cell r="B311" t="str">
            <v>Piranhas/AL</v>
          </cell>
        </row>
        <row r="312">
          <cell r="A312" t="str">
            <v>Consórcio Regional de Resíduos Sólidos do Sertão de Alagoas - CRERSSAL</v>
          </cell>
          <cell r="B312" t="str">
            <v>Água Branca/AL</v>
          </cell>
        </row>
        <row r="313">
          <cell r="A313" t="str">
            <v>Consórcio Regional de Resíduos Sólidos do Agreste Alagoano - CONAGRESTE</v>
          </cell>
          <cell r="B313" t="str">
            <v>Arapiraca</v>
          </cell>
        </row>
        <row r="314">
          <cell r="A314" t="str">
            <v>Consórcio Regional de Resíduos Sólidos do Agreste Alagoano - CONAGRESTE</v>
          </cell>
          <cell r="B314" t="str">
            <v>Belém/AL</v>
          </cell>
        </row>
        <row r="315">
          <cell r="A315" t="str">
            <v>Consórcio Regional de Resíduos Sólidos do Agreste Alagoano - CONAGRESTE</v>
          </cell>
          <cell r="B315" t="str">
            <v>Campo Grande/AL</v>
          </cell>
        </row>
        <row r="316">
          <cell r="A316" t="str">
            <v>Consórcio Regional de Resíduos Sólidos do Agreste Alagoano - CONAGRESTE</v>
          </cell>
          <cell r="B316" t="str">
            <v>Coité do Nóia</v>
          </cell>
        </row>
        <row r="317">
          <cell r="A317" t="str">
            <v>Consórcio Regional de Resíduos Sólidos do Agreste Alagoano - CONAGRESTE</v>
          </cell>
          <cell r="B317" t="str">
            <v>Craíbas</v>
          </cell>
        </row>
        <row r="318">
          <cell r="A318" t="str">
            <v>Consórcio Regional de Resíduos Sólidos do Agreste Alagoano - CONAGRESTE</v>
          </cell>
          <cell r="B318" t="str">
            <v>Estrela de Alagoas</v>
          </cell>
        </row>
        <row r="319">
          <cell r="A319" t="str">
            <v>Consórcio Regional de Resíduos Sólidos do Agreste Alagoano - CONAGRESTE</v>
          </cell>
          <cell r="B319" t="str">
            <v>Feira Grande</v>
          </cell>
        </row>
        <row r="320">
          <cell r="A320" t="str">
            <v>Consórcio Regional de Resíduos Sólidos do Agreste Alagoano - CONAGRESTE</v>
          </cell>
          <cell r="B320" t="str">
            <v>Girau do Ponciano</v>
          </cell>
        </row>
        <row r="321">
          <cell r="A321" t="str">
            <v>Consórcio Regional de Resíduos Sólidos do Agreste Alagoano - CONAGRESTE</v>
          </cell>
          <cell r="B321" t="str">
            <v>Igaci</v>
          </cell>
        </row>
        <row r="322">
          <cell r="A322" t="str">
            <v>Consórcio Regional de Resíduos Sólidos do Agreste Alagoano - CONAGRESTE</v>
          </cell>
          <cell r="B322" t="str">
            <v>Lagoa da Canoa</v>
          </cell>
        </row>
        <row r="323">
          <cell r="A323" t="str">
            <v>Consórcio Regional de Resíduos Sólidos do Agreste Alagoano - CONAGRESTE</v>
          </cell>
          <cell r="B323" t="str">
            <v>Limoeiro de Anadia</v>
          </cell>
        </row>
        <row r="324">
          <cell r="A324" t="str">
            <v>Consórcio Regional de Resíduos Sólidos do Agreste Alagoano - CONAGRESTE</v>
          </cell>
          <cell r="B324" t="str">
            <v>Maribondo</v>
          </cell>
        </row>
        <row r="325">
          <cell r="A325" t="str">
            <v>Consórcio Regional de Resíduos Sólidos do Agreste Alagoano - CONAGRESTE</v>
          </cell>
          <cell r="B325" t="str">
            <v>Minador do Negrão</v>
          </cell>
        </row>
        <row r="326">
          <cell r="A326" t="str">
            <v>Consórcio Regional de Resíduos Sólidos do Agreste Alagoano - CONAGRESTE</v>
          </cell>
          <cell r="B326" t="str">
            <v>Olho d'Água Grande</v>
          </cell>
        </row>
        <row r="327">
          <cell r="A327" t="str">
            <v>Consórcio Regional de Resíduos Sólidos do Agreste Alagoano - CONAGRESTE</v>
          </cell>
          <cell r="B327" t="str">
            <v>Palmeira dos Índios</v>
          </cell>
        </row>
        <row r="328">
          <cell r="A328" t="str">
            <v>Consórcio Regional de Resíduos Sólidos do Agreste Alagoano - CONAGRESTE</v>
          </cell>
          <cell r="B328" t="str">
            <v>Porto Real do Colégio</v>
          </cell>
        </row>
        <row r="329">
          <cell r="A329" t="str">
            <v>Consórcio Regional de Resíduos Sólidos do Agreste Alagoano - CONAGRESTE</v>
          </cell>
          <cell r="B329" t="str">
            <v>Quebrangulo</v>
          </cell>
        </row>
        <row r="330">
          <cell r="A330" t="str">
            <v>Consórcio Regional de Resíduos Sólidos do Agreste Alagoano - CONAGRESTE</v>
          </cell>
          <cell r="B330" t="str">
            <v>São Sebastião/AL</v>
          </cell>
        </row>
        <row r="331">
          <cell r="A331" t="str">
            <v>Consórcio Regional de Resíduos Sólidos do Agreste Alagoano - CONAGRESTE</v>
          </cell>
          <cell r="B331" t="str">
            <v>Tanque d'Arca</v>
          </cell>
        </row>
        <row r="332">
          <cell r="A332" t="str">
            <v>Consórcio Regional de Resíduos Sólidos do Agreste Alagoano - CONAGRESTE</v>
          </cell>
          <cell r="B332" t="str">
            <v>Taquarana</v>
          </cell>
        </row>
        <row r="333">
          <cell r="A333" t="str">
            <v>Consórcio Regional de Resíduos Sólidos do Agreste Alagoano - CONAGRESTE</v>
          </cell>
          <cell r="B333" t="str">
            <v>Traipu</v>
          </cell>
        </row>
        <row r="334">
          <cell r="A334" t="str">
            <v>Consórcio Regional de Resíduos Sólidos da Zona da Mata Alagoana - CORSZAM</v>
          </cell>
          <cell r="B334" t="str">
            <v>Atalaia</v>
          </cell>
        </row>
        <row r="335">
          <cell r="A335" t="str">
            <v>Consórcio Regional de Resíduos Sólidos da Zona da Mata Alagoana - CORSZAM</v>
          </cell>
          <cell r="B335" t="str">
            <v>Branquinha</v>
          </cell>
        </row>
        <row r="336">
          <cell r="A336" t="str">
            <v>Consórcio Regional de Resíduos Sólidos da Zona da Mata Alagoana - CORSZAM</v>
          </cell>
          <cell r="B336" t="str">
            <v>Cajueiro</v>
          </cell>
        </row>
        <row r="337">
          <cell r="A337" t="str">
            <v>Consórcio Regional de Resíduos Sólidos da Zona da Mata Alagoana - CORSZAM</v>
          </cell>
          <cell r="B337" t="str">
            <v>Capela/AL</v>
          </cell>
        </row>
        <row r="338">
          <cell r="A338" t="str">
            <v>Consórcio Regional de Resíduos Sólidos da Zona da Mata Alagoana - CORSZAM</v>
          </cell>
          <cell r="B338" t="str">
            <v>Chã Preta</v>
          </cell>
        </row>
        <row r="339">
          <cell r="A339" t="str">
            <v>Consórcio Regional de Resíduos Sólidos da Zona da Mata Alagoana - CORSZAM</v>
          </cell>
          <cell r="B339" t="str">
            <v>Ibateguara</v>
          </cell>
        </row>
        <row r="340">
          <cell r="A340" t="str">
            <v>Consórcio Regional de Resíduos Sólidos da Zona da Mata Alagoana - CORSZAM</v>
          </cell>
          <cell r="B340" t="str">
            <v>Mar Vermelho</v>
          </cell>
        </row>
        <row r="341">
          <cell r="A341" t="str">
            <v>Consórcio Regional de Resíduos Sólidos da Zona da Mata Alagoana - CORSZAM</v>
          </cell>
          <cell r="B341" t="str">
            <v>Murici</v>
          </cell>
        </row>
        <row r="342">
          <cell r="A342" t="str">
            <v>Consórcio Regional de Resíduos Sólidos da Zona da Mata Alagoana - CORSZAM</v>
          </cell>
          <cell r="B342" t="str">
            <v>Paulo Jacinto</v>
          </cell>
        </row>
        <row r="343">
          <cell r="A343" t="str">
            <v>Consórcio Regional de Resíduos Sólidos da Zona da Mata Alagoana - CORSZAM</v>
          </cell>
          <cell r="B343" t="str">
            <v>Pindoba</v>
          </cell>
        </row>
        <row r="344">
          <cell r="A344" t="str">
            <v>Consórcio Regional de Resíduos Sólidos da Zona da Mata Alagoana - CORSZAM</v>
          </cell>
          <cell r="B344" t="str">
            <v>Santana do Mundaú</v>
          </cell>
        </row>
        <row r="345">
          <cell r="A345" t="str">
            <v>Consórcio Regional de Resíduos Sólidos da Zona da Mata Alagoana - CORSZAM</v>
          </cell>
          <cell r="B345" t="str">
            <v>São José da Laje</v>
          </cell>
        </row>
        <row r="346">
          <cell r="A346" t="str">
            <v>Consórcio Regional de Resíduos Sólidos da Zona da Mata Alagoana - CORSZAM</v>
          </cell>
          <cell r="B346" t="str">
            <v>União dos Palmares</v>
          </cell>
        </row>
        <row r="347">
          <cell r="A347" t="str">
            <v>Consórcio de Desenvolvimento Sustentável do Território Piemonte Norte do Itapicuru - CDS TIPNI</v>
          </cell>
          <cell r="B347" t="str">
            <v>Andorinha</v>
          </cell>
        </row>
        <row r="348">
          <cell r="A348" t="str">
            <v>Consórcio de Desenvolvimento Sustentável do Território Piemonte Norte do Itapicuru - CDS TIPNI</v>
          </cell>
          <cell r="B348" t="str">
            <v>Antônio Gonçalves</v>
          </cell>
        </row>
        <row r="349">
          <cell r="A349" t="str">
            <v>Consórcio de Desenvolvimento Sustentável do Território Piemonte Norte do Itapicuru - CDS TIPNI</v>
          </cell>
          <cell r="B349" t="str">
            <v>Caldeirão Grande</v>
          </cell>
        </row>
        <row r="350">
          <cell r="A350" t="str">
            <v>Consórcio de Desenvolvimento Sustentável do Território Piemonte Norte do Itapicuru - CDS TIPNI</v>
          </cell>
          <cell r="B350" t="str">
            <v>Campo Formoso</v>
          </cell>
        </row>
        <row r="351">
          <cell r="A351" t="str">
            <v>Consórcio de Desenvolvimento Sustentável do Território Piemonte Norte do Itapicuru - CDS TIPNI</v>
          </cell>
          <cell r="B351" t="str">
            <v>Filadélfia/BA</v>
          </cell>
        </row>
        <row r="352">
          <cell r="A352" t="str">
            <v>Consórcio de Desenvolvimento Sustentável do Território Piemonte Norte do Itapicuru - CDS TIPNI</v>
          </cell>
          <cell r="B352" t="str">
            <v>Jaguarari</v>
          </cell>
        </row>
        <row r="353">
          <cell r="A353" t="str">
            <v>Consórcio de Desenvolvimento Sustentável do Território Piemonte Norte do Itapicuru - CDS TIPNI</v>
          </cell>
          <cell r="B353" t="str">
            <v>Pindobaçu</v>
          </cell>
        </row>
        <row r="354">
          <cell r="A354" t="str">
            <v>Consórcio de Desenvolvimento Sustentável do Território Piemonte Norte do Itapicuru - CDS TIPNI</v>
          </cell>
          <cell r="B354" t="str">
            <v>Ponto Novo</v>
          </cell>
        </row>
        <row r="355">
          <cell r="A355" t="str">
            <v>Consórcio de Desenvolvimento Sustentável do Território Piemonte Norte do Itapicuru - CDS TIPNI</v>
          </cell>
          <cell r="B355" t="str">
            <v>Senhor do Bonfim</v>
          </cell>
        </row>
        <row r="356">
          <cell r="A356" t="str">
            <v>Consórcio Intermunicipal do Semiárido Nordeste II - CISAN</v>
          </cell>
          <cell r="B356" t="str">
            <v>Adustina</v>
          </cell>
        </row>
        <row r="357">
          <cell r="A357" t="str">
            <v>Consórcio Intermunicipal do Semiárido Nordeste II - CISAN</v>
          </cell>
          <cell r="B357" t="str">
            <v>Antas</v>
          </cell>
        </row>
        <row r="358">
          <cell r="A358" t="str">
            <v>Consórcio Intermunicipal do Semiárido Nordeste II - CISAN</v>
          </cell>
          <cell r="B358" t="str">
            <v>Banzaê</v>
          </cell>
        </row>
        <row r="359">
          <cell r="A359" t="str">
            <v>Consórcio Intermunicipal do Semiárido Nordeste II - CISAN</v>
          </cell>
          <cell r="B359" t="str">
            <v>Cipó</v>
          </cell>
        </row>
        <row r="360">
          <cell r="A360" t="str">
            <v>Consórcio Intermunicipal do Semiárido Nordeste II - CISAN</v>
          </cell>
          <cell r="B360" t="str">
            <v>Cícero Dantas</v>
          </cell>
        </row>
        <row r="361">
          <cell r="A361" t="str">
            <v>Consórcio Intermunicipal do Semiárido Nordeste II - CISAN</v>
          </cell>
          <cell r="B361" t="str">
            <v>Fátima/BA</v>
          </cell>
        </row>
        <row r="362">
          <cell r="A362" t="str">
            <v>Consórcio Intermunicipal do Semiárido Nordeste II - CISAN</v>
          </cell>
          <cell r="B362" t="str">
            <v>Heliópolis</v>
          </cell>
        </row>
        <row r="363">
          <cell r="A363" t="str">
            <v>Consórcio Intermunicipal do Semiárido Nordeste II - CISAN</v>
          </cell>
          <cell r="B363" t="str">
            <v>Itapicuru</v>
          </cell>
        </row>
        <row r="364">
          <cell r="A364" t="str">
            <v>Consórcio Intermunicipal do Semiárido Nordeste II - CISAN</v>
          </cell>
          <cell r="B364" t="str">
            <v>Nova Soure</v>
          </cell>
        </row>
        <row r="365">
          <cell r="A365" t="str">
            <v>Consórcio Intermunicipal do Semiárido Nordeste II - CISAN</v>
          </cell>
          <cell r="B365" t="str">
            <v>Novo Triunfo</v>
          </cell>
        </row>
        <row r="366">
          <cell r="A366" t="str">
            <v>Consórcio Intermunicipal do Semiárido Nordeste II - CISAN</v>
          </cell>
          <cell r="B366" t="str">
            <v>Olindina</v>
          </cell>
        </row>
        <row r="367">
          <cell r="A367" t="str">
            <v>Consórcio Intermunicipal do Semiárido Nordeste II - CISAN</v>
          </cell>
          <cell r="B367" t="str">
            <v>Paripiranga</v>
          </cell>
        </row>
        <row r="368">
          <cell r="A368" t="str">
            <v>Consórcio Intermunicipal do Semiárido Nordeste II - CISAN</v>
          </cell>
          <cell r="B368" t="str">
            <v>Ribeira do Amparo</v>
          </cell>
        </row>
        <row r="369">
          <cell r="A369" t="str">
            <v>Consórcio Intermunicipal do Semiárido Nordeste II - CISAN</v>
          </cell>
          <cell r="B369" t="str">
            <v>Ribeira do Pombal</v>
          </cell>
        </row>
        <row r="370">
          <cell r="A370" t="str">
            <v>Consórcio Intermunicipal do Semiárido Nordeste II - CISAN</v>
          </cell>
          <cell r="B370" t="str">
            <v>Sítio do Quinto</v>
          </cell>
        </row>
        <row r="371">
          <cell r="A371" t="str">
            <v>Consórcio Público de Desenvolvimento Sustentável do Território da Bacia do Jacuípe - Consórcio Jacuípe</v>
          </cell>
          <cell r="B371" t="str">
            <v>Baixa Grande</v>
          </cell>
        </row>
        <row r="372">
          <cell r="A372" t="str">
            <v>Consórcio Público de Desenvolvimento Sustentável do Território da Bacia do Jacuípe - Consórcio Jacuípe</v>
          </cell>
          <cell r="B372" t="str">
            <v>Capela do Alto Alegre</v>
          </cell>
        </row>
        <row r="373">
          <cell r="A373" t="str">
            <v>Consórcio Público de Desenvolvimento Sustentável do Território da Bacia do Jacuípe - Consórcio Jacuípe</v>
          </cell>
          <cell r="B373" t="str">
            <v>Capim Grosso</v>
          </cell>
        </row>
        <row r="374">
          <cell r="A374" t="str">
            <v>Consórcio Público de Desenvolvimento Sustentável do Território da Bacia do Jacuípe - Consórcio Jacuípe</v>
          </cell>
          <cell r="B374" t="str">
            <v>Gavião</v>
          </cell>
        </row>
        <row r="375">
          <cell r="A375" t="str">
            <v>Consórcio Público de Desenvolvimento Sustentável do Território da Bacia do Jacuípe - Consórcio Jacuípe</v>
          </cell>
          <cell r="B375" t="str">
            <v>Ipirá</v>
          </cell>
        </row>
        <row r="376">
          <cell r="A376" t="str">
            <v>Consórcio Público de Desenvolvimento Sustentável do Território da Bacia do Jacuípe - Consórcio Jacuípe</v>
          </cell>
          <cell r="B376" t="str">
            <v>Mairi</v>
          </cell>
        </row>
        <row r="377">
          <cell r="A377" t="str">
            <v>Consórcio Público de Desenvolvimento Sustentável do Território da Bacia do Jacuípe - Consórcio Jacuípe</v>
          </cell>
          <cell r="B377" t="str">
            <v>Nova Fátima</v>
          </cell>
        </row>
        <row r="378">
          <cell r="A378" t="str">
            <v>Consórcio Público de Desenvolvimento Sustentável do Território da Bacia do Jacuípe - Consórcio Jacuípe</v>
          </cell>
          <cell r="B378" t="str">
            <v>Pintadas</v>
          </cell>
        </row>
        <row r="379">
          <cell r="A379" t="str">
            <v>Consórcio Público de Desenvolvimento Sustentável do Território da Bacia do Jacuípe - Consórcio Jacuípe</v>
          </cell>
          <cell r="B379" t="str">
            <v>Pé de Serra</v>
          </cell>
        </row>
        <row r="380">
          <cell r="A380" t="str">
            <v>Consórcio Público de Desenvolvimento Sustentável do Território da Bacia do Jacuípe - Consórcio Jacuípe</v>
          </cell>
          <cell r="B380" t="str">
            <v>Quixabeira</v>
          </cell>
        </row>
        <row r="381">
          <cell r="A381" t="str">
            <v>Consórcio Público de Desenvolvimento Sustentável do Território da Bacia do Jacuípe - Consórcio Jacuípe</v>
          </cell>
          <cell r="B381" t="str">
            <v>Riachão do Jacuípe</v>
          </cell>
        </row>
        <row r="382">
          <cell r="A382" t="str">
            <v>Consórcio Público de Desenvolvimento Sustentável do Território da Bacia do Jacuípe - Consórcio Jacuípe</v>
          </cell>
          <cell r="B382" t="str">
            <v>Serra Preta</v>
          </cell>
        </row>
        <row r="383">
          <cell r="A383" t="str">
            <v>Consórcio Público de Desenvolvimento Sustentável do Território da Bacia do Jacuípe - Consórcio Jacuípe</v>
          </cell>
          <cell r="B383" t="str">
            <v>Serrolândia</v>
          </cell>
        </row>
        <row r="384">
          <cell r="A384" t="str">
            <v>Consórcio Público de Desenvolvimento Sustentável do Território da Bacia do Jacuípe - Consórcio Jacuípe</v>
          </cell>
          <cell r="B384" t="str">
            <v>São José do Jacuípe</v>
          </cell>
        </row>
        <row r="385">
          <cell r="A385" t="str">
            <v>Consórcio Público de Desenvolvimento Sustentável do Território da Bacia do Jacuípe - Consórcio Jacuípe</v>
          </cell>
          <cell r="B385" t="str">
            <v>Várzea da Roça</v>
          </cell>
        </row>
        <row r="386">
          <cell r="A386" t="str">
            <v>Consórcio Público de Desenvolvimento Sustentável do Território da Bacia do Jacuípe - Consórcio Jacuípe</v>
          </cell>
          <cell r="B386" t="str">
            <v>Várzea do Poço</v>
          </cell>
        </row>
        <row r="387">
          <cell r="A387" t="str">
            <v>Consórcio Público de Desenvolvimento Sustentável do Território Portal do Sertão - PORTAL DO SERTÃO</v>
          </cell>
          <cell r="B387" t="str">
            <v>Amélia Rodrigues</v>
          </cell>
        </row>
        <row r="388">
          <cell r="A388" t="str">
            <v>Consórcio Público de Desenvolvimento Sustentável do Território Portal do Sertão - PORTAL DO SERTÃO</v>
          </cell>
          <cell r="B388" t="str">
            <v>Anguera</v>
          </cell>
        </row>
        <row r="389">
          <cell r="A389" t="str">
            <v>Consórcio Público de Desenvolvimento Sustentável do Território Portal do Sertão - PORTAL DO SERTÃO</v>
          </cell>
          <cell r="B389" t="str">
            <v>Antônio Cardoso</v>
          </cell>
        </row>
        <row r="390">
          <cell r="A390" t="str">
            <v>Consórcio Público de Desenvolvimento Sustentável do Território Portal do Sertão - PORTAL DO SERTÃO</v>
          </cell>
          <cell r="B390" t="str">
            <v>Conceição da Feira</v>
          </cell>
        </row>
        <row r="391">
          <cell r="A391" t="str">
            <v>Consórcio Público de Desenvolvimento Sustentável do Território Portal do Sertão - PORTAL DO SERTÃO</v>
          </cell>
          <cell r="B391" t="str">
            <v>Conceição do Jacuípe</v>
          </cell>
        </row>
        <row r="392">
          <cell r="A392" t="str">
            <v>Consórcio Público de Desenvolvimento Sustentável do Território Portal do Sertão - PORTAL DO SERTÃO</v>
          </cell>
          <cell r="B392" t="str">
            <v>Coração de Maria</v>
          </cell>
        </row>
        <row r="393">
          <cell r="A393" t="str">
            <v>Consórcio Público de Desenvolvimento Sustentável do Território Portal do Sertão - PORTAL DO SERTÃO</v>
          </cell>
          <cell r="B393" t="str">
            <v>Ipecaetá</v>
          </cell>
        </row>
        <row r="394">
          <cell r="A394" t="str">
            <v>Consórcio Público de Desenvolvimento Sustentável do Território Portal do Sertão - PORTAL DO SERTÃO</v>
          </cell>
          <cell r="B394" t="str">
            <v>Irará</v>
          </cell>
        </row>
        <row r="395">
          <cell r="A395" t="str">
            <v>Consórcio Público de Desenvolvimento Sustentável do Território Portal do Sertão - PORTAL DO SERTÃO</v>
          </cell>
          <cell r="B395" t="str">
            <v>Santa Bárbara</v>
          </cell>
        </row>
        <row r="396">
          <cell r="A396" t="str">
            <v>Consórcio Público de Desenvolvimento Sustentável do Território Portal do Sertão - PORTAL DO SERTÃO</v>
          </cell>
          <cell r="B396" t="str">
            <v>Santanópolis</v>
          </cell>
        </row>
        <row r="397">
          <cell r="A397" t="str">
            <v>Consórcio Público de Desenvolvimento Sustentável do Território Portal do Sertão - PORTAL DO SERTÃO</v>
          </cell>
          <cell r="B397" t="str">
            <v>Santo Estêvão</v>
          </cell>
        </row>
        <row r="398">
          <cell r="A398" t="str">
            <v>Consórcio Público de Desenvolvimento Sustentável do Território Portal do Sertão - PORTAL DO SERTÃO</v>
          </cell>
          <cell r="B398" t="str">
            <v>São Gonçalo dos Campos</v>
          </cell>
        </row>
        <row r="399">
          <cell r="A399" t="str">
            <v>Consórcio Público de Desenvolvimento Sustentável do Território Portal do Sertão - PORTAL DO SERTÃO</v>
          </cell>
          <cell r="B399" t="str">
            <v>Tanquinho</v>
          </cell>
        </row>
        <row r="400">
          <cell r="A400" t="str">
            <v>Consórcio Público de Desenvolvimento Sustentável do Território Portal do Sertão - PORTAL DO SERTÃO</v>
          </cell>
          <cell r="B400" t="str">
            <v>Teodoro Sampaio</v>
          </cell>
        </row>
        <row r="401">
          <cell r="A401" t="str">
            <v>Consórcio Público de Desenvolvimento Sustentável do Território Portal do Sertão - PORTAL DO SERTÃO</v>
          </cell>
          <cell r="B401" t="str">
            <v>Terra Nova/BA</v>
          </cell>
        </row>
        <row r="402">
          <cell r="A402" t="str">
            <v>Consórcio Público de Desenvolvimento Sustentável do Território Portal do Sertão - PORTAL DO SERTÃO</v>
          </cell>
          <cell r="B402" t="str">
            <v>Água Fria</v>
          </cell>
        </row>
        <row r="403">
          <cell r="A403" t="str">
            <v>Consórcio de Desenvolvimento Sustentável do Território de Irecê - CDS DE IRECÊ</v>
          </cell>
          <cell r="B403" t="str">
            <v>América Dourada</v>
          </cell>
        </row>
        <row r="404">
          <cell r="A404" t="str">
            <v>Consórcio de Desenvolvimento Sustentável do Território de Irecê - CDS DE IRECÊ</v>
          </cell>
          <cell r="B404" t="str">
            <v>Central</v>
          </cell>
        </row>
        <row r="405">
          <cell r="A405" t="str">
            <v>Consórcio de Desenvolvimento Sustentável do Território de Irecê - CDS DE IRECÊ</v>
          </cell>
          <cell r="B405" t="str">
            <v>Gentio do Ouro</v>
          </cell>
        </row>
        <row r="406">
          <cell r="A406" t="str">
            <v>Consórcio de Desenvolvimento Sustentável do Território de Irecê - CDS DE IRECÊ</v>
          </cell>
          <cell r="B406" t="str">
            <v>Ibititá</v>
          </cell>
        </row>
        <row r="407">
          <cell r="A407" t="str">
            <v>Consórcio de Desenvolvimento Sustentável do Território de Irecê - CDS DE IRECÊ</v>
          </cell>
          <cell r="B407" t="str">
            <v>Irecê</v>
          </cell>
        </row>
        <row r="408">
          <cell r="A408" t="str">
            <v>Consórcio de Desenvolvimento Sustentável do Território de Irecê - CDS DE IRECÊ</v>
          </cell>
          <cell r="B408" t="str">
            <v>Itaguaçu da Bahia</v>
          </cell>
        </row>
        <row r="409">
          <cell r="A409" t="str">
            <v>Consórcio de Desenvolvimento Sustentável do Território de Irecê - CDS DE IRECÊ</v>
          </cell>
          <cell r="B409" t="str">
            <v>João Dourado</v>
          </cell>
        </row>
        <row r="410">
          <cell r="A410" t="str">
            <v>Consórcio de Desenvolvimento Sustentável do Território de Irecê - CDS DE IRECÊ</v>
          </cell>
          <cell r="B410" t="str">
            <v>Jussara</v>
          </cell>
        </row>
        <row r="411">
          <cell r="A411" t="str">
            <v>Consórcio de Desenvolvimento Sustentável do Território de Irecê - CDS DE IRECÊ</v>
          </cell>
          <cell r="B411" t="str">
            <v>Lapão</v>
          </cell>
        </row>
        <row r="412">
          <cell r="A412" t="str">
            <v>Consórcio de Desenvolvimento Sustentável do Território de Irecê - CDS DE IRECÊ</v>
          </cell>
          <cell r="B412" t="str">
            <v>Presidente Dutra/BA</v>
          </cell>
        </row>
        <row r="413">
          <cell r="A413" t="str">
            <v>Consórcio de Desenvolvimento Sustentável do Território de Irecê - CDS DE IRECÊ</v>
          </cell>
          <cell r="B413" t="str">
            <v>São Gabriel</v>
          </cell>
        </row>
        <row r="414">
          <cell r="A414" t="str">
            <v>Consórcio de Desenvolvimento Sustentável do Território de Irecê - CDS DE IRECÊ</v>
          </cell>
          <cell r="B414" t="str">
            <v>Uibaí</v>
          </cell>
        </row>
        <row r="415">
          <cell r="A415" t="str">
            <v>Consórcio de Desenvolvimento Sustentável do Território de Irecê - CDS DE IRECÊ</v>
          </cell>
          <cell r="B415" t="str">
            <v>Xique-Xique</v>
          </cell>
        </row>
        <row r="416">
          <cell r="A416" t="str">
            <v>Consórcio Intermunicipal de Desenvolvimento do Circuito do Diamante da Chapada Diamantina - CIDCD</v>
          </cell>
          <cell r="B416" t="str">
            <v>Abaíra</v>
          </cell>
        </row>
        <row r="417">
          <cell r="A417" t="str">
            <v>Consórcio Intermunicipal de Desenvolvimento do Circuito do Diamante da Chapada Diamantina - CIDCD</v>
          </cell>
          <cell r="B417" t="str">
            <v>Andaraí</v>
          </cell>
        </row>
        <row r="418">
          <cell r="A418" t="str">
            <v>Consórcio Intermunicipal de Desenvolvimento do Circuito do Diamante da Chapada Diamantina - CIDCD</v>
          </cell>
          <cell r="B418" t="str">
            <v>Barra da Estiva</v>
          </cell>
        </row>
        <row r="419">
          <cell r="A419" t="str">
            <v>Consórcio Intermunicipal de Desenvolvimento do Circuito do Diamante da Chapada Diamantina - CIDCD</v>
          </cell>
          <cell r="B419" t="str">
            <v>Boninal</v>
          </cell>
        </row>
        <row r="420">
          <cell r="A420" t="str">
            <v>Consórcio Intermunicipal de Desenvolvimento do Circuito do Diamante da Chapada Diamantina - CIDCD</v>
          </cell>
          <cell r="B420" t="str">
            <v>Ibicoara</v>
          </cell>
        </row>
        <row r="421">
          <cell r="A421" t="str">
            <v>Consórcio Intermunicipal de Desenvolvimento do Circuito do Diamante da Chapada Diamantina - CIDCD</v>
          </cell>
          <cell r="B421" t="str">
            <v>Iramaia</v>
          </cell>
        </row>
        <row r="422">
          <cell r="A422" t="str">
            <v>Consórcio Intermunicipal de Desenvolvimento do Circuito do Diamante da Chapada Diamantina - CIDCD</v>
          </cell>
          <cell r="B422" t="str">
            <v>Iraquara</v>
          </cell>
        </row>
        <row r="423">
          <cell r="A423" t="str">
            <v>Consórcio Intermunicipal de Desenvolvimento do Circuito do Diamante da Chapada Diamantina - CIDCD</v>
          </cell>
          <cell r="B423" t="str">
            <v>Itaberaba</v>
          </cell>
        </row>
        <row r="424">
          <cell r="A424" t="str">
            <v>Consórcio Intermunicipal de Desenvolvimento do Circuito do Diamante da Chapada Diamantina - CIDCD</v>
          </cell>
          <cell r="B424" t="str">
            <v>Itaeté</v>
          </cell>
        </row>
        <row r="425">
          <cell r="A425" t="str">
            <v>Consórcio Intermunicipal de Desenvolvimento do Circuito do Diamante da Chapada Diamantina - CIDCD</v>
          </cell>
          <cell r="B425" t="str">
            <v>Lajedinho</v>
          </cell>
        </row>
        <row r="426">
          <cell r="A426" t="str">
            <v>Consórcio Intermunicipal de Desenvolvimento do Circuito do Diamante da Chapada Diamantina - CIDCD</v>
          </cell>
          <cell r="B426" t="str">
            <v>Lençóis</v>
          </cell>
        </row>
        <row r="427">
          <cell r="A427" t="str">
            <v>Consórcio Intermunicipal de Desenvolvimento do Circuito do Diamante da Chapada Diamantina - CIDCD</v>
          </cell>
          <cell r="B427" t="str">
            <v>Marcionílio Souza</v>
          </cell>
        </row>
        <row r="428">
          <cell r="A428" t="str">
            <v>Consórcio Intermunicipal de Desenvolvimento do Circuito do Diamante da Chapada Diamantina - CIDCD</v>
          </cell>
          <cell r="B428" t="str">
            <v>Mucugê</v>
          </cell>
        </row>
        <row r="429">
          <cell r="A429" t="str">
            <v>Consórcio Intermunicipal de Desenvolvimento do Circuito do Diamante da Chapada Diamantina - CIDCD</v>
          </cell>
          <cell r="B429" t="str">
            <v>Nova Redenção</v>
          </cell>
        </row>
        <row r="430">
          <cell r="A430" t="str">
            <v>Consórcio Intermunicipal de Desenvolvimento do Circuito do Diamante da Chapada Diamantina - CIDCD</v>
          </cell>
          <cell r="B430" t="str">
            <v>Palmeiras</v>
          </cell>
        </row>
        <row r="431">
          <cell r="A431" t="str">
            <v>Consórcio Intermunicipal de Desenvolvimento do Circuito do Diamante da Chapada Diamantina - CIDCD</v>
          </cell>
          <cell r="B431" t="str">
            <v>Seabra</v>
          </cell>
        </row>
        <row r="432">
          <cell r="A432" t="str">
            <v>Consórcio de Desenvolvimento Sustentável do Vale do Jiquiriçá - CONVALE/CDSVJ</v>
          </cell>
          <cell r="B432" t="str">
            <v>Amargosa</v>
          </cell>
        </row>
        <row r="433">
          <cell r="A433" t="str">
            <v>Consórcio de Desenvolvimento Sustentável do Vale do Jiquiriçá - CONVALE/CDSVJ</v>
          </cell>
          <cell r="B433" t="str">
            <v>Brejões</v>
          </cell>
        </row>
        <row r="434">
          <cell r="A434" t="str">
            <v>Consórcio de Desenvolvimento Sustentável do Vale do Jiquiriçá - CONVALE/CDSVJ</v>
          </cell>
          <cell r="B434" t="str">
            <v>Cravolândia</v>
          </cell>
        </row>
        <row r="435">
          <cell r="A435" t="str">
            <v>Consórcio de Desenvolvimento Sustentável do Vale do Jiquiriçá - CONVALE/CDSVJ</v>
          </cell>
          <cell r="B435" t="str">
            <v>Elísio Medrado</v>
          </cell>
        </row>
        <row r="436">
          <cell r="A436" t="str">
            <v>Consórcio de Desenvolvimento Sustentável do Vale do Jiquiriçá - CONVALE/CDSVJ</v>
          </cell>
          <cell r="B436" t="str">
            <v>Irajuba</v>
          </cell>
        </row>
        <row r="437">
          <cell r="A437" t="str">
            <v>Consórcio de Desenvolvimento Sustentável do Vale do Jiquiriçá - CONVALE/CDSVJ</v>
          </cell>
          <cell r="B437" t="str">
            <v>Itaquara</v>
          </cell>
        </row>
        <row r="438">
          <cell r="A438" t="str">
            <v>Consórcio de Desenvolvimento Sustentável do Vale do Jiquiriçá - CONVALE/CDSVJ</v>
          </cell>
          <cell r="B438" t="str">
            <v>Itiruçu</v>
          </cell>
        </row>
        <row r="439">
          <cell r="A439" t="str">
            <v>Consórcio de Desenvolvimento Sustentável do Vale do Jiquiriçá - CONVALE/CDSVJ</v>
          </cell>
          <cell r="B439" t="str">
            <v>Jaguaquara</v>
          </cell>
        </row>
        <row r="440">
          <cell r="A440" t="str">
            <v>Consórcio de Desenvolvimento Sustentável do Vale do Jiquiriçá - CONVALE/CDSVJ</v>
          </cell>
          <cell r="B440" t="str">
            <v>Lafaiete Coutinho</v>
          </cell>
        </row>
        <row r="441">
          <cell r="A441" t="str">
            <v>Consórcio de Desenvolvimento Sustentável do Vale do Jiquiriçá - CONVALE/CDSVJ</v>
          </cell>
          <cell r="B441" t="str">
            <v>Laje</v>
          </cell>
        </row>
        <row r="442">
          <cell r="A442" t="str">
            <v>Consórcio de Desenvolvimento Sustentável do Vale do Jiquiriçá - CONVALE/CDSVJ</v>
          </cell>
          <cell r="B442" t="str">
            <v>Lajedo do Tabocal</v>
          </cell>
        </row>
        <row r="443">
          <cell r="A443" t="str">
            <v>Consórcio de Desenvolvimento Sustentável do Vale do Jiquiriçá - CONVALE/CDSVJ</v>
          </cell>
          <cell r="B443" t="str">
            <v>Maracás</v>
          </cell>
        </row>
        <row r="444">
          <cell r="A444" t="str">
            <v>Consórcio de Desenvolvimento Sustentável do Vale do Jiquiriçá - CONVALE/CDSVJ</v>
          </cell>
          <cell r="B444" t="str">
            <v>Mutuípe</v>
          </cell>
        </row>
        <row r="445">
          <cell r="A445" t="str">
            <v>Consórcio de Desenvolvimento Sustentável do Vale do Jiquiriçá - CONVALE/CDSVJ</v>
          </cell>
          <cell r="B445" t="str">
            <v>Nova Itarana</v>
          </cell>
        </row>
        <row r="446">
          <cell r="A446" t="str">
            <v>Consórcio de Desenvolvimento Sustentável do Vale do Jiquiriçá - CONVALE/CDSVJ</v>
          </cell>
          <cell r="B446" t="str">
            <v>Planaltino</v>
          </cell>
        </row>
        <row r="447">
          <cell r="A447" t="str">
            <v>Consórcio de Desenvolvimento Sustentável do Vale do Jiquiriçá - CONVALE/CDSVJ</v>
          </cell>
          <cell r="B447" t="str">
            <v>Santa Inês/BA</v>
          </cell>
        </row>
        <row r="448">
          <cell r="A448" t="str">
            <v>Consórcio de Desenvolvimento Sustentável do Vale do Jiquiriçá - CONVALE/CDSVJ</v>
          </cell>
          <cell r="B448" t="str">
            <v>São Miguel das Matas</v>
          </cell>
        </row>
        <row r="449">
          <cell r="A449" t="str">
            <v>Consórcio de Desenvolvimento Sustentável do Vale do Jiquiriçá - CONVALE/CDSVJ</v>
          </cell>
          <cell r="B449" t="str">
            <v>Ubaíra</v>
          </cell>
        </row>
        <row r="450">
          <cell r="A450" t="str">
            <v>Consórcio de Desenvolvimento Sustentável do Território Litoral Sul - CDS DO TERRITORIO LITORAL SUL</v>
          </cell>
          <cell r="B450" t="str">
            <v>Almadina</v>
          </cell>
        </row>
        <row r="451">
          <cell r="A451" t="str">
            <v>Consórcio de Desenvolvimento Sustentável do Território Litoral Sul - CDS DO TERRITORIO LITORAL SUL</v>
          </cell>
          <cell r="B451" t="str">
            <v>Barro Preto</v>
          </cell>
        </row>
        <row r="452">
          <cell r="A452" t="str">
            <v>Consórcio de Desenvolvimento Sustentável do Território Litoral Sul - CDS DO TERRITORIO LITORAL SUL</v>
          </cell>
          <cell r="B452" t="str">
            <v>Buerarema</v>
          </cell>
        </row>
        <row r="453">
          <cell r="A453" t="str">
            <v>Consórcio de Desenvolvimento Sustentável do Território Litoral Sul - CDS DO TERRITORIO LITORAL SUL</v>
          </cell>
          <cell r="B453" t="str">
            <v>Coaraci</v>
          </cell>
        </row>
        <row r="454">
          <cell r="A454" t="str">
            <v>Consórcio de Desenvolvimento Sustentável do Território Litoral Sul - CDS DO TERRITORIO LITORAL SUL</v>
          </cell>
          <cell r="B454" t="str">
            <v>Floresta Azul</v>
          </cell>
        </row>
        <row r="455">
          <cell r="A455" t="str">
            <v>Consórcio de Desenvolvimento Sustentável do Território Litoral Sul - CDS DO TERRITORIO LITORAL SUL</v>
          </cell>
          <cell r="B455" t="str">
            <v>Ibicaraí</v>
          </cell>
        </row>
        <row r="456">
          <cell r="A456" t="str">
            <v>Consórcio de Desenvolvimento Sustentável do Território Litoral Sul - CDS DO TERRITORIO LITORAL SUL</v>
          </cell>
          <cell r="B456" t="str">
            <v>Itacaré</v>
          </cell>
        </row>
        <row r="457">
          <cell r="A457" t="str">
            <v>Consórcio de Desenvolvimento Sustentável do Território Litoral Sul - CDS DO TERRITORIO LITORAL SUL</v>
          </cell>
          <cell r="B457" t="str">
            <v>Itajuípe</v>
          </cell>
        </row>
        <row r="458">
          <cell r="A458" t="str">
            <v>Consórcio de Desenvolvimento Sustentável do Território Litoral Sul - CDS DO TERRITORIO LITORAL SUL</v>
          </cell>
          <cell r="B458" t="str">
            <v>Itapitanga</v>
          </cell>
        </row>
        <row r="459">
          <cell r="A459" t="str">
            <v>Consórcio de Desenvolvimento Sustentável do Território Litoral Sul - CDS DO TERRITORIO LITORAL SUL</v>
          </cell>
          <cell r="B459" t="str">
            <v>Itapé</v>
          </cell>
        </row>
        <row r="460">
          <cell r="A460" t="str">
            <v>Consórcio de Desenvolvimento Sustentável do Território Litoral Sul - CDS DO TERRITORIO LITORAL SUL</v>
          </cell>
          <cell r="B460" t="str">
            <v>Ubaitaba</v>
          </cell>
        </row>
        <row r="461">
          <cell r="A461" t="str">
            <v>Consórcio de Desenvolvimento Sustentável do Território Litoral Sul - CDS DO TERRITORIO LITORAL SUL</v>
          </cell>
          <cell r="B461" t="str">
            <v>Uruçuca</v>
          </cell>
        </row>
        <row r="462">
          <cell r="A462" t="str">
            <v>Consórcio Intermunicipal da Mata Atlântica - CIMA</v>
          </cell>
          <cell r="B462" t="str">
            <v>Arataca</v>
          </cell>
        </row>
        <row r="463">
          <cell r="A463" t="str">
            <v>Consórcio Intermunicipal da Mata Atlântica - CIMA</v>
          </cell>
          <cell r="B463" t="str">
            <v>Buerarema</v>
          </cell>
        </row>
        <row r="464">
          <cell r="A464" t="str">
            <v>Consórcio Intermunicipal da Mata Atlântica - CIMA</v>
          </cell>
          <cell r="B464" t="str">
            <v>Camacan</v>
          </cell>
        </row>
        <row r="465">
          <cell r="A465" t="str">
            <v>Consórcio Intermunicipal da Mata Atlântica - CIMA</v>
          </cell>
          <cell r="B465" t="str">
            <v>Canavieiras</v>
          </cell>
        </row>
        <row r="466">
          <cell r="A466" t="str">
            <v>Consórcio Intermunicipal da Mata Atlântica - CIMA</v>
          </cell>
          <cell r="B466" t="str">
            <v>Itaju do Colônia</v>
          </cell>
        </row>
        <row r="467">
          <cell r="A467" t="str">
            <v>Consórcio Intermunicipal da Mata Atlântica - CIMA</v>
          </cell>
          <cell r="B467" t="str">
            <v>Jussari</v>
          </cell>
        </row>
        <row r="468">
          <cell r="A468" t="str">
            <v>Consórcio Intermunicipal da Mata Atlântica - CIMA</v>
          </cell>
          <cell r="B468" t="str">
            <v>Mascote</v>
          </cell>
        </row>
        <row r="469">
          <cell r="A469" t="str">
            <v>Consórcio Intermunicipal da Mata Atlântica - CIMA</v>
          </cell>
          <cell r="B469" t="str">
            <v>Santa Luzia/BA</v>
          </cell>
        </row>
        <row r="470">
          <cell r="A470" t="str">
            <v>Consórcio Intermunicipal da Mata Atlântica - CIMA</v>
          </cell>
          <cell r="B470" t="str">
            <v>São José da Vitória</v>
          </cell>
        </row>
        <row r="471">
          <cell r="A471" t="str">
            <v>Consórcio Intermunicipal da Mata Atlântica - CIMA</v>
          </cell>
          <cell r="B471" t="str">
            <v>Una</v>
          </cell>
        </row>
        <row r="472">
          <cell r="A472" t="str">
            <v>Consórcio de Desenvolvimento Sustentável do Território da Bacia do Paramirim - CDS DO TERRITÓRIO BACIA DO PARAMIRIM</v>
          </cell>
          <cell r="B472" t="str">
            <v>Boquira</v>
          </cell>
        </row>
        <row r="473">
          <cell r="A473" t="str">
            <v>Consórcio de Desenvolvimento Sustentável do Território da Bacia do Paramirim - CDS DO TERRITÓRIO BACIA DO PARAMIRIM</v>
          </cell>
          <cell r="B473" t="str">
            <v>Botuporã</v>
          </cell>
        </row>
        <row r="474">
          <cell r="A474" t="str">
            <v>Consórcio de Desenvolvimento Sustentável do Território da Bacia do Paramirim - CDS DO TERRITÓRIO BACIA DO PARAMIRIM</v>
          </cell>
          <cell r="B474" t="str">
            <v>Caturama</v>
          </cell>
        </row>
        <row r="475">
          <cell r="A475" t="str">
            <v>Consórcio de Desenvolvimento Sustentável do Território da Bacia do Paramirim - CDS DO TERRITÓRIO BACIA DO PARAMIRIM</v>
          </cell>
          <cell r="B475" t="str">
            <v>Dom Basílio</v>
          </cell>
        </row>
        <row r="476">
          <cell r="A476" t="str">
            <v>Consórcio de Desenvolvimento Sustentável do Território da Bacia do Paramirim - CDS DO TERRITÓRIO BACIA DO PARAMIRIM</v>
          </cell>
          <cell r="B476" t="str">
            <v>Ibipitanga</v>
          </cell>
        </row>
        <row r="477">
          <cell r="A477" t="str">
            <v>Consórcio de Desenvolvimento Sustentável do Território da Bacia do Paramirim - CDS DO TERRITÓRIO BACIA DO PARAMIRIM</v>
          </cell>
          <cell r="B477" t="str">
            <v>Ibitiara</v>
          </cell>
        </row>
        <row r="478">
          <cell r="A478" t="str">
            <v>Consórcio de Desenvolvimento Sustentável do Território da Bacia do Paramirim - CDS DO TERRITÓRIO BACIA DO PARAMIRIM</v>
          </cell>
          <cell r="B478" t="str">
            <v>Macaúbas</v>
          </cell>
        </row>
        <row r="479">
          <cell r="A479" t="str">
            <v>Consórcio de Desenvolvimento Sustentável do Território da Bacia do Paramirim - CDS DO TERRITÓRIO BACIA DO PARAMIRIM</v>
          </cell>
          <cell r="B479" t="str">
            <v>Morpará</v>
          </cell>
        </row>
        <row r="480">
          <cell r="A480" t="str">
            <v>Consórcio de Desenvolvimento Sustentável do Território da Bacia do Paramirim - CDS DO TERRITÓRIO BACIA DO PARAMIRIM</v>
          </cell>
          <cell r="B480" t="str">
            <v>Novo Horizonte</v>
          </cell>
        </row>
        <row r="481">
          <cell r="A481" t="str">
            <v>Consórcio de Desenvolvimento Sustentável do Território da Bacia do Paramirim - CDS DO TERRITÓRIO BACIA DO PARAMIRIM</v>
          </cell>
          <cell r="B481" t="str">
            <v>Oliveira dos Brejinhos</v>
          </cell>
        </row>
        <row r="482">
          <cell r="A482" t="str">
            <v>Consórcio de Desenvolvimento Sustentável do Território da Bacia do Paramirim - CDS DO TERRITÓRIO BACIA DO PARAMIRIM</v>
          </cell>
          <cell r="B482" t="str">
            <v>Paramirim</v>
          </cell>
        </row>
        <row r="483">
          <cell r="A483" t="str">
            <v>Consórcio de Desenvolvimento Sustentável do Território da Bacia do Paramirim - CDS DO TERRITÓRIO BACIA DO PARAMIRIM</v>
          </cell>
          <cell r="B483" t="str">
            <v>Rio do Pires</v>
          </cell>
        </row>
        <row r="484">
          <cell r="A484" t="str">
            <v>Consórcio de Desenvolvimento Sustentável do Território da Bacia do Paramirim - CDS DO TERRITÓRIO BACIA DO PARAMIRIM</v>
          </cell>
          <cell r="B484" t="str">
            <v>Érico Cardoso</v>
          </cell>
        </row>
        <row r="485">
          <cell r="A485" t="str">
            <v>Consórcio de Desenvolvimento Sustentável do Velho Chico - CDS VELHO CHICO</v>
          </cell>
          <cell r="B485" t="str">
            <v>Bom Jesus da Lapa</v>
          </cell>
        </row>
        <row r="486">
          <cell r="A486" t="str">
            <v>Consórcio de Desenvolvimento Sustentável do Velho Chico - CDS VELHO CHICO</v>
          </cell>
          <cell r="B486" t="str">
            <v>Brotas de Macaúbas</v>
          </cell>
        </row>
        <row r="487">
          <cell r="A487" t="str">
            <v>Consórcio de Desenvolvimento Sustentável do Velho Chico - CDS VELHO CHICO</v>
          </cell>
          <cell r="B487" t="str">
            <v>Ibotirama</v>
          </cell>
        </row>
        <row r="488">
          <cell r="A488" t="str">
            <v>Consórcio de Desenvolvimento Sustentável do Velho Chico - CDS VELHO CHICO</v>
          </cell>
          <cell r="B488" t="str">
            <v>Morpará</v>
          </cell>
        </row>
        <row r="489">
          <cell r="A489" t="str">
            <v>Consórcio de Desenvolvimento Sustentável do Velho Chico - CDS VELHO CHICO</v>
          </cell>
          <cell r="B489" t="str">
            <v>Serra do Ramalho</v>
          </cell>
        </row>
        <row r="490">
          <cell r="A490" t="str">
            <v>Consórcio Intermunicipal do Oeste da Bahia - CONSID</v>
          </cell>
          <cell r="B490" t="str">
            <v>Angical</v>
          </cell>
        </row>
        <row r="491">
          <cell r="A491" t="str">
            <v>Consórcio Intermunicipal do Oeste da Bahia - CONSID</v>
          </cell>
          <cell r="B491" t="str">
            <v>Baianópolis</v>
          </cell>
        </row>
        <row r="492">
          <cell r="A492" t="str">
            <v>Consórcio Intermunicipal do Oeste da Bahia - CONSID</v>
          </cell>
          <cell r="B492" t="str">
            <v>Barra</v>
          </cell>
        </row>
        <row r="493">
          <cell r="A493" t="str">
            <v>Consórcio Intermunicipal do Oeste da Bahia - CONSID</v>
          </cell>
          <cell r="B493" t="str">
            <v>Barreiras</v>
          </cell>
        </row>
        <row r="494">
          <cell r="A494" t="str">
            <v>Consórcio Intermunicipal do Oeste da Bahia - CONSID</v>
          </cell>
          <cell r="B494" t="str">
            <v>Buritirama</v>
          </cell>
        </row>
        <row r="495">
          <cell r="A495" t="str">
            <v>Consórcio Intermunicipal do Oeste da Bahia - CONSID</v>
          </cell>
          <cell r="B495" t="str">
            <v>Catolândia</v>
          </cell>
        </row>
        <row r="496">
          <cell r="A496" t="str">
            <v>Consórcio Intermunicipal do Oeste da Bahia - CONSID</v>
          </cell>
          <cell r="B496" t="str">
            <v>Correntina</v>
          </cell>
        </row>
        <row r="497">
          <cell r="A497" t="str">
            <v>Consórcio Intermunicipal do Oeste da Bahia - CONSID</v>
          </cell>
          <cell r="B497" t="str">
            <v>Cotegipe</v>
          </cell>
        </row>
        <row r="498">
          <cell r="A498" t="str">
            <v>Consórcio Intermunicipal do Oeste da Bahia - CONSID</v>
          </cell>
          <cell r="B498" t="str">
            <v>Cristópolis</v>
          </cell>
        </row>
        <row r="499">
          <cell r="A499" t="str">
            <v>Consórcio Intermunicipal do Oeste da Bahia - CONSID</v>
          </cell>
          <cell r="B499" t="str">
            <v>Formosa do Rio Preto</v>
          </cell>
        </row>
        <row r="500">
          <cell r="A500" t="str">
            <v>Consórcio Intermunicipal do Oeste da Bahia - CONSID</v>
          </cell>
          <cell r="B500" t="str">
            <v>Mansidão</v>
          </cell>
        </row>
        <row r="501">
          <cell r="A501" t="str">
            <v>Consórcio Intermunicipal do Oeste da Bahia - CONSID</v>
          </cell>
          <cell r="B501" t="str">
            <v>Muquém do São Francisco</v>
          </cell>
        </row>
        <row r="502">
          <cell r="A502" t="str">
            <v>Consórcio Intermunicipal do Oeste da Bahia - CONSID</v>
          </cell>
          <cell r="B502" t="str">
            <v>Riachão das Neves</v>
          </cell>
        </row>
        <row r="503">
          <cell r="A503" t="str">
            <v>Consórcio Intermunicipal do Oeste da Bahia - CONSID</v>
          </cell>
          <cell r="B503" t="str">
            <v>Santa Rita de Cássia</v>
          </cell>
        </row>
        <row r="504">
          <cell r="A504" t="str">
            <v>Consórcio Intermunicipal do Oeste da Bahia - CONSID</v>
          </cell>
          <cell r="B504" t="str">
            <v>Santana/BA</v>
          </cell>
        </row>
        <row r="505">
          <cell r="A505" t="str">
            <v>Consórcio Intermunicipal do Oeste da Bahia - CONSID</v>
          </cell>
          <cell r="B505" t="str">
            <v>São Desidério</v>
          </cell>
        </row>
        <row r="506">
          <cell r="A506" t="str">
            <v>Consórcio Intermunicipal do Oeste da Bahia - CONSID</v>
          </cell>
          <cell r="B506" t="str">
            <v>Sítio do Mato</v>
          </cell>
        </row>
        <row r="507">
          <cell r="A507" t="str">
            <v>Consórcio Intermunicipal do Oeste da Bahia - CONSID</v>
          </cell>
          <cell r="B507" t="str">
            <v>Wanderley</v>
          </cell>
        </row>
        <row r="508">
          <cell r="A508" t="str">
            <v>Consórcio Sustentável do Território do São Francisco/CONSTESF</v>
          </cell>
          <cell r="B508" t="str">
            <v>Sobradinho</v>
          </cell>
        </row>
        <row r="509">
          <cell r="A509" t="str">
            <v>Consórcio Sustentável do Território do São Francisco/CONSTESF</v>
          </cell>
          <cell r="B509" t="str">
            <v>Casa Nova</v>
          </cell>
        </row>
        <row r="510">
          <cell r="A510" t="str">
            <v>Consórcio Sustentável do Território do São Francisco/CONSTESF</v>
          </cell>
          <cell r="B510" t="str">
            <v>Juazeiro</v>
          </cell>
        </row>
        <row r="511">
          <cell r="A511" t="str">
            <v>Consórcio Sustentável do Território do São Francisco/CONSTESF</v>
          </cell>
          <cell r="B511" t="str">
            <v>Remanso</v>
          </cell>
        </row>
        <row r="512">
          <cell r="A512" t="str">
            <v>Consórcio Sustentável do Território do São Francisco/CONSTESF</v>
          </cell>
          <cell r="B512" t="str">
            <v>Uauá</v>
          </cell>
        </row>
        <row r="513">
          <cell r="A513" t="str">
            <v>Consórcio Sustentável do Território do São Francisco/CONSTESF</v>
          </cell>
          <cell r="B513" t="str">
            <v>Sento Sé</v>
          </cell>
        </row>
        <row r="514">
          <cell r="A514" t="str">
            <v>Consórcio Sustentável do Território do São Francisco/CONSTESF</v>
          </cell>
          <cell r="B514" t="str">
            <v>Curaçá</v>
          </cell>
        </row>
        <row r="515">
          <cell r="A515" t="str">
            <v>Consórcio Sustentável do Território do São Francisco/CONSTESF</v>
          </cell>
          <cell r="B515" t="str">
            <v>Pilão Arcado</v>
          </cell>
        </row>
        <row r="516">
          <cell r="A516" t="str">
            <v>Consórcio Sustentável do Território do São Francisco/CONSTESF</v>
          </cell>
          <cell r="B516" t="str">
            <v>Campo Alegre de Lourdes</v>
          </cell>
        </row>
        <row r="517">
          <cell r="A517" t="str">
            <v>Consórcio Sustentável do Território do São Francisco/CONSTESF</v>
          </cell>
          <cell r="B517" t="str">
            <v>Canudos</v>
          </cell>
        </row>
        <row r="518">
          <cell r="A518" t="str">
            <v>Consórcio de Desenvolvimento Sustentável do Alto Sertão</v>
          </cell>
          <cell r="B518" t="str">
            <v>Palmas de Monte Alto</v>
          </cell>
        </row>
        <row r="519">
          <cell r="A519" t="str">
            <v>Consórcio de Desenvolvimento Sustentável do Alto Sertão</v>
          </cell>
          <cell r="B519" t="str">
            <v>Malhada</v>
          </cell>
        </row>
        <row r="520">
          <cell r="A520" t="str">
            <v>Consórcio de Desenvolvimento Sustentável do Alto Sertão</v>
          </cell>
          <cell r="B520" t="str">
            <v>Candiba</v>
          </cell>
        </row>
        <row r="521">
          <cell r="A521" t="str">
            <v>Consórcio de Desenvolvimento Sustentável do Alto Sertão</v>
          </cell>
          <cell r="B521" t="str">
            <v>Guanambi</v>
          </cell>
        </row>
        <row r="522">
          <cell r="A522" t="str">
            <v>Consórcio de Desenvolvimento Sustentável do Alto Sertão</v>
          </cell>
          <cell r="B522" t="str">
            <v>Pindaí</v>
          </cell>
        </row>
        <row r="523">
          <cell r="A523" t="str">
            <v>Consórcio de Desenvolvimento Sustentável do Alto Sertão</v>
          </cell>
          <cell r="B523" t="str">
            <v>Lagoa Real</v>
          </cell>
        </row>
        <row r="524">
          <cell r="A524" t="str">
            <v>Consórcio de Desenvolvimento Sustentável do Alto Sertão</v>
          </cell>
          <cell r="B524" t="str">
            <v>Caetité</v>
          </cell>
        </row>
        <row r="525">
          <cell r="A525" t="str">
            <v>Consórcio de Desenvolvimento Sustentável do Alto Sertão</v>
          </cell>
          <cell r="B525" t="str">
            <v>Ibiassucê</v>
          </cell>
        </row>
        <row r="526">
          <cell r="A526" t="str">
            <v>Consórcio de Desenvolvimento Sustentável do Alto Sertão</v>
          </cell>
          <cell r="B526" t="str">
            <v>Rio do Antônio</v>
          </cell>
        </row>
        <row r="527">
          <cell r="A527" t="str">
            <v>Consórcio de Desenvolvimento Sustentável do Alto Sertão</v>
          </cell>
          <cell r="B527" t="str">
            <v>Urandi</v>
          </cell>
        </row>
        <row r="528">
          <cell r="A528" t="str">
            <v>Consórcio de Desenvolvimento Sustentável do Alto Sertão</v>
          </cell>
          <cell r="B528" t="str">
            <v>Iuiu</v>
          </cell>
        </row>
        <row r="529">
          <cell r="A529" t="str">
            <v>Consórcio de Desenvolvimento Sustentável do Alto Sertão</v>
          </cell>
          <cell r="B529" t="str">
            <v>Matina</v>
          </cell>
        </row>
        <row r="530">
          <cell r="A530" t="str">
            <v>Consórcio de Desenvolvimento Sustentável do Alto Sertão</v>
          </cell>
          <cell r="B530" t="str">
            <v>Caculé</v>
          </cell>
        </row>
        <row r="531">
          <cell r="A531" t="str">
            <v>Consórcio de Desenvolvimento Sustentável do Alto Sertão</v>
          </cell>
          <cell r="B531" t="str">
            <v>Sebastião Laranjeiras</v>
          </cell>
        </row>
        <row r="532">
          <cell r="A532" t="str">
            <v>Consórcio de Desenvolvimento Sustentável do Alto Sertão</v>
          </cell>
          <cell r="B532" t="str">
            <v>Tanque Novo</v>
          </cell>
        </row>
        <row r="533">
          <cell r="A533" t="str">
            <v>Consórcio de Desenvolvimento Sustentável do Alto Sertão</v>
          </cell>
          <cell r="B533" t="str">
            <v>Riacho de Santana/BA</v>
          </cell>
        </row>
        <row r="534">
          <cell r="A534" t="str">
            <v>Consórcio de Desenvolvimento Sustentável do Alto Sertão</v>
          </cell>
          <cell r="B534" t="str">
            <v>Igaporã</v>
          </cell>
        </row>
        <row r="535">
          <cell r="A535" t="str">
            <v>Consorcio Público de Desenvolvimento Sustentável do Território do Sisal - CONSISAL</v>
          </cell>
          <cell r="B535" t="str">
            <v>Araci</v>
          </cell>
        </row>
        <row r="536">
          <cell r="A536" t="str">
            <v>Consorcio Público de Desenvolvimento Sustentável do Território do Sisal - CONSISAL</v>
          </cell>
          <cell r="B536" t="str">
            <v>Barrocas</v>
          </cell>
        </row>
        <row r="537">
          <cell r="A537" t="str">
            <v>Consorcio Público de Desenvolvimento Sustentável do Território do Sisal - CONSISAL</v>
          </cell>
          <cell r="B537" t="str">
            <v>Biritinga</v>
          </cell>
        </row>
        <row r="538">
          <cell r="A538" t="str">
            <v>Consorcio Público de Desenvolvimento Sustentável do Território do Sisal - CONSISAL</v>
          </cell>
          <cell r="B538" t="str">
            <v>Candeal</v>
          </cell>
        </row>
        <row r="539">
          <cell r="A539" t="str">
            <v>Consorcio Público de Desenvolvimento Sustentável do Território do Sisal - CONSISAL</v>
          </cell>
          <cell r="B539" t="str">
            <v>Cansanção</v>
          </cell>
        </row>
        <row r="540">
          <cell r="A540" t="str">
            <v>Consorcio Público de Desenvolvimento Sustentável do Território do Sisal - CONSISAL</v>
          </cell>
          <cell r="B540" t="str">
            <v>Conceição do Coité</v>
          </cell>
        </row>
        <row r="541">
          <cell r="A541" t="str">
            <v>Consorcio Público de Desenvolvimento Sustentável do Território do Sisal - CONSISAL</v>
          </cell>
          <cell r="B541" t="str">
            <v>Ichu</v>
          </cell>
        </row>
        <row r="542">
          <cell r="A542" t="str">
            <v>Consorcio Público de Desenvolvimento Sustentável do Território do Sisal - CONSISAL</v>
          </cell>
          <cell r="B542" t="str">
            <v>Itiúba</v>
          </cell>
        </row>
        <row r="543">
          <cell r="A543" t="str">
            <v>Consorcio Público de Desenvolvimento Sustentável do Território do Sisal - CONSISAL</v>
          </cell>
          <cell r="B543" t="str">
            <v>Lamarão</v>
          </cell>
        </row>
        <row r="544">
          <cell r="A544" t="str">
            <v>Consorcio Público de Desenvolvimento Sustentável do Território do Sisal - CONSISAL</v>
          </cell>
          <cell r="B544" t="str">
            <v>Monte Santo</v>
          </cell>
        </row>
        <row r="545">
          <cell r="A545" t="str">
            <v>Consorcio Público de Desenvolvimento Sustentável do Território do Sisal - CONSISAL</v>
          </cell>
          <cell r="B545" t="str">
            <v>Queimadas/BA</v>
          </cell>
        </row>
        <row r="546">
          <cell r="A546" t="str">
            <v>Consorcio Público de Desenvolvimento Sustentável do Território do Sisal - CONSISAL</v>
          </cell>
          <cell r="B546" t="str">
            <v>Quijingue</v>
          </cell>
        </row>
        <row r="547">
          <cell r="A547" t="str">
            <v>Consorcio Público de Desenvolvimento Sustentável do Território do Sisal - CONSISAL</v>
          </cell>
          <cell r="B547" t="str">
            <v>Retirolândia</v>
          </cell>
        </row>
        <row r="548">
          <cell r="A548" t="str">
            <v>Consorcio Público de Desenvolvimento Sustentável do Território do Sisal - CONSISAL</v>
          </cell>
          <cell r="B548" t="str">
            <v>Santaluz</v>
          </cell>
        </row>
        <row r="549">
          <cell r="A549" t="str">
            <v>Consorcio Público de Desenvolvimento Sustentável do Território do Sisal - CONSISAL</v>
          </cell>
          <cell r="B549" t="str">
            <v>São Domingos/BA</v>
          </cell>
        </row>
        <row r="550">
          <cell r="A550" t="str">
            <v>Consorcio Público de Desenvolvimento Sustentável do Território do Sisal - CONSISAL</v>
          </cell>
          <cell r="B550" t="str">
            <v>Serrinha/BA</v>
          </cell>
        </row>
        <row r="551">
          <cell r="A551" t="str">
            <v>Consorcio Público de Desenvolvimento Sustentável do Território do Sisal - CONSISAL</v>
          </cell>
          <cell r="B551" t="str">
            <v>Teofilândia</v>
          </cell>
        </row>
        <row r="552">
          <cell r="A552" t="str">
            <v>Consorcio Público de Desenvolvimento Sustentável do Território do Sisal - CONSISAL</v>
          </cell>
          <cell r="B552" t="str">
            <v>Tucano</v>
          </cell>
        </row>
        <row r="553">
          <cell r="A553" t="str">
            <v>Consorcio Público de Desenvolvimento Sustentável do Território do Sisal - CONSISAL</v>
          </cell>
          <cell r="B553" t="str">
            <v>Valente</v>
          </cell>
        </row>
        <row r="554">
          <cell r="A554" t="str">
            <v>Consorcio de Desenvolvimento Sustentável da Costa do Descobrimento - CDS da Costa do Descobrimento</v>
          </cell>
          <cell r="B554" t="str">
            <v>Belmonte</v>
          </cell>
        </row>
        <row r="555">
          <cell r="A555" t="str">
            <v>Consorcio de Desenvolvimento Sustentável da Costa do Descobrimento - CDS da Costa do Descobrimento</v>
          </cell>
          <cell r="B555" t="str">
            <v>Eunápolis</v>
          </cell>
        </row>
        <row r="556">
          <cell r="A556" t="str">
            <v>Consorcio de Desenvolvimento Sustentável da Costa do Descobrimento - CDS da Costa do Descobrimento</v>
          </cell>
          <cell r="B556" t="str">
            <v>Guaratinga</v>
          </cell>
        </row>
        <row r="557">
          <cell r="A557" t="str">
            <v>Consorcio de Desenvolvimento Sustentável da Costa do Descobrimento - CDS da Costa do Descobrimento</v>
          </cell>
          <cell r="B557" t="str">
            <v>Itabela</v>
          </cell>
        </row>
        <row r="558">
          <cell r="A558" t="str">
            <v>Consorcio de Desenvolvimento Sustentável da Costa do Descobrimento - CDS da Costa do Descobrimento</v>
          </cell>
          <cell r="B558" t="str">
            <v>Itagimirim</v>
          </cell>
        </row>
        <row r="559">
          <cell r="A559" t="str">
            <v>Consorcio de Desenvolvimento Sustentável da Costa do Descobrimento - CDS da Costa do Descobrimento</v>
          </cell>
          <cell r="B559" t="str">
            <v>Itapebi</v>
          </cell>
        </row>
        <row r="560">
          <cell r="A560" t="str">
            <v>Consorcio de Desenvolvimento Sustentável da Costa do Descobrimento - CDS da Costa do Descobrimento</v>
          </cell>
          <cell r="B560" t="str">
            <v>Porto Seguro</v>
          </cell>
        </row>
        <row r="561">
          <cell r="A561" t="str">
            <v>Consorcio de Desenvolvimento Sustentável da Costa do Descobrimento - CDS da Costa do Descobrimento</v>
          </cell>
          <cell r="B561" t="str">
            <v>Santa Cruz Cabrália</v>
          </cell>
        </row>
        <row r="562">
          <cell r="A562" t="str">
            <v>Consórcio Intermunicipal de Gestão Integrada de Resíduos Sólidos - COMARES-UCV</v>
          </cell>
          <cell r="B562" t="str">
            <v>Aracati</v>
          </cell>
        </row>
        <row r="563">
          <cell r="A563" t="str">
            <v>Consórcio Intermunicipal de Gestão Integrada de Resíduos Sólidos - COMARES-UCV</v>
          </cell>
          <cell r="B563" t="str">
            <v>Beberibe</v>
          </cell>
        </row>
        <row r="564">
          <cell r="A564" t="str">
            <v>Consórcio Intermunicipal de Gestão Integrada de Resíduos Sólidos - COMARES-UCV</v>
          </cell>
          <cell r="B564" t="str">
            <v>Cascavel/CE</v>
          </cell>
        </row>
        <row r="565">
          <cell r="A565" t="str">
            <v>Consórcio Intermunicipal de Gestão Integrada de Resíduos Sólidos - COMARES-UCV</v>
          </cell>
          <cell r="B565" t="str">
            <v>Fortim</v>
          </cell>
        </row>
        <row r="566">
          <cell r="A566" t="str">
            <v>Consórcio Intermunicipal de Gestão Integrada de Resíduos Sólidos - COMARES-UCV</v>
          </cell>
          <cell r="B566" t="str">
            <v>Pindoretama</v>
          </cell>
        </row>
        <row r="567">
          <cell r="A567" t="str">
            <v>Consórcio Público de Manejo dos Resíduos Sólidos do Sertão de Inhamuns - CPMRS-SI</v>
          </cell>
          <cell r="B567" t="str">
            <v>Aiuaba</v>
          </cell>
        </row>
        <row r="568">
          <cell r="A568" t="str">
            <v>Consórcio Público de Manejo dos Resíduos Sólidos do Sertão de Inhamuns - CPMRS-SI</v>
          </cell>
          <cell r="B568" t="str">
            <v>Arneiroz</v>
          </cell>
        </row>
        <row r="569">
          <cell r="A569" t="str">
            <v>Consórcio Público de Manejo dos Resíduos Sólidos do Sertão de Inhamuns - CPMRS-SI</v>
          </cell>
          <cell r="B569" t="str">
            <v>Quiterianópolis</v>
          </cell>
        </row>
        <row r="570">
          <cell r="A570" t="str">
            <v>Consórcio Público de Manejo dos Resíduos Sólidos do Sertão de Inhamuns - CPMRS-SI</v>
          </cell>
          <cell r="B570" t="str">
            <v>Tauá</v>
          </cell>
        </row>
        <row r="571">
          <cell r="A571" t="str">
            <v>Consórcio de Desenvolvimento do Sertão Central Sul - CODESSUL</v>
          </cell>
          <cell r="B571" t="str">
            <v>Acopiara</v>
          </cell>
        </row>
        <row r="572">
          <cell r="A572" t="str">
            <v>Consórcio de Desenvolvimento do Sertão Central Sul - CODESSUL</v>
          </cell>
          <cell r="B572" t="str">
            <v>Deputado Irapuan Pinheiro</v>
          </cell>
        </row>
        <row r="573">
          <cell r="A573" t="str">
            <v>Consórcio de Desenvolvimento do Sertão Central Sul - CODESSUL</v>
          </cell>
          <cell r="B573" t="str">
            <v>Milhã</v>
          </cell>
        </row>
        <row r="574">
          <cell r="A574" t="str">
            <v>Consórcio de Desenvolvimento do Sertão Central Sul - CODESSUL</v>
          </cell>
          <cell r="B574" t="str">
            <v>Mombaça</v>
          </cell>
        </row>
        <row r="575">
          <cell r="A575" t="str">
            <v>Consórcio de Desenvolvimento do Sertão Central Sul - CODESSUL</v>
          </cell>
          <cell r="B575" t="str">
            <v>Pedra Branca</v>
          </cell>
        </row>
        <row r="576">
          <cell r="A576" t="str">
            <v>Consórcio de Desenvolvimento do Sertão Central Sul - CODESSUL</v>
          </cell>
          <cell r="B576" t="str">
            <v>Piquet Carneiro</v>
          </cell>
        </row>
        <row r="577">
          <cell r="A577" t="str">
            <v>Consórcio de Desenvolvimento do Sertão Central Sul - CODESSUL</v>
          </cell>
          <cell r="B577" t="str">
            <v>Senador Pompeu</v>
          </cell>
        </row>
        <row r="578">
          <cell r="A578" t="str">
            <v>Consórcio de Desenvolvimento do Sertão Central Sul - CODESSUL</v>
          </cell>
          <cell r="B578" t="str">
            <v>Solonópole</v>
          </cell>
        </row>
        <row r="579">
          <cell r="A579" t="str">
            <v>Consórcio Público de Manejo de Resíduos Sólidos da Região dos Sertões de Crateús</v>
          </cell>
          <cell r="B579" t="str">
            <v>Catunda</v>
          </cell>
        </row>
        <row r="580">
          <cell r="A580" t="str">
            <v>Consórcio Público de Manejo de Resíduos Sólidos da Região dos Sertões de Crateús</v>
          </cell>
          <cell r="B580" t="str">
            <v>Hidrolândia</v>
          </cell>
        </row>
        <row r="581">
          <cell r="A581" t="str">
            <v>Consórcio Público de Manejo de Resíduos Sólidos da Região dos Sertões de Crateús</v>
          </cell>
          <cell r="B581" t="str">
            <v>Ipu</v>
          </cell>
        </row>
        <row r="582">
          <cell r="A582" t="str">
            <v>Consórcio Público de Manejo de Resíduos Sólidos da Região dos Sertões de Crateús</v>
          </cell>
          <cell r="B582" t="str">
            <v>Ipueiras</v>
          </cell>
        </row>
        <row r="583">
          <cell r="A583" t="str">
            <v>Consórcio Público de Manejo de Resíduos Sólidos da Região dos Sertões de Crateús</v>
          </cell>
          <cell r="B583" t="str">
            <v>Monsenhor Tabosa</v>
          </cell>
        </row>
        <row r="584">
          <cell r="A584" t="str">
            <v>Consórcio Público de Manejo de Resíduos Sólidos da Região dos Sertões de Crateús</v>
          </cell>
          <cell r="B584" t="str">
            <v>Nova Russas</v>
          </cell>
        </row>
        <row r="585">
          <cell r="A585" t="str">
            <v>Consórcio Público de Manejo de Resíduos Sólidos da Região dos Sertões de Crateús</v>
          </cell>
          <cell r="B585" t="str">
            <v>Poranga</v>
          </cell>
        </row>
        <row r="586">
          <cell r="A586" t="str">
            <v>Consórcio Público de Manejo de Resíduos Sólidos da Região dos Sertões de Crateús</v>
          </cell>
          <cell r="B586" t="str">
            <v>Tamboril</v>
          </cell>
        </row>
        <row r="587">
          <cell r="A587" t="str">
            <v>Consórcio Público de Manejo dos Resíduos Sólidos do Sertão de Crateús 2</v>
          </cell>
          <cell r="B587" t="str">
            <v>Ararendá</v>
          </cell>
        </row>
        <row r="588">
          <cell r="A588" t="str">
            <v>Consórcio Público de Manejo dos Resíduos Sólidos do Sertão de Crateús 2</v>
          </cell>
          <cell r="B588" t="str">
            <v>Crateús</v>
          </cell>
        </row>
        <row r="589">
          <cell r="A589" t="str">
            <v>Consórcio Público de Manejo dos Resíduos Sólidos do Sertão de Crateús 2</v>
          </cell>
          <cell r="B589" t="str">
            <v>Independência</v>
          </cell>
        </row>
        <row r="590">
          <cell r="A590" t="str">
            <v>Consórcio Público de Manejo dos Resíduos Sólidos do Sertão de Crateús 2</v>
          </cell>
          <cell r="B590" t="str">
            <v>Ipaporanga</v>
          </cell>
        </row>
        <row r="591">
          <cell r="A591" t="str">
            <v>Consórcio Público de Manejo dos Resíduos Sólidos do Sertão de Crateús 2</v>
          </cell>
          <cell r="B591" t="str">
            <v>Novo Oriente</v>
          </cell>
        </row>
        <row r="592">
          <cell r="A592" t="str">
            <v>Consórcio Público de Manejo dos Resíduos Sólidos da Região Sertão Central 2 - CONSERCE II</v>
          </cell>
          <cell r="B592" t="str">
            <v>Boa Viagem</v>
          </cell>
        </row>
        <row r="593">
          <cell r="A593" t="str">
            <v>Consórcio Público de Manejo dos Resíduos Sólidos da Região Sertão Central 2 - CONSERCE II</v>
          </cell>
          <cell r="B593" t="str">
            <v>Canindé</v>
          </cell>
        </row>
        <row r="594">
          <cell r="A594" t="str">
            <v>Consórcio Público de Manejo dos Resíduos Sólidos da Região Sertão Central 2 - CONSERCE II</v>
          </cell>
          <cell r="B594" t="str">
            <v>Caridade</v>
          </cell>
        </row>
        <row r="595">
          <cell r="A595" t="str">
            <v>Consórcio Público de Manejo dos Resíduos Sólidos da Região Sertão Central 2 - CONSERCE II</v>
          </cell>
          <cell r="B595" t="str">
            <v>Itatira</v>
          </cell>
        </row>
        <row r="596">
          <cell r="A596" t="str">
            <v>Consórcio Público de Manejo dos Resíduos Sólidos da Região Sertão Central 2 - CONSERCE II</v>
          </cell>
          <cell r="B596" t="str">
            <v>Madalena</v>
          </cell>
        </row>
        <row r="597">
          <cell r="A597" t="str">
            <v>Consórcio Público de Manejo dos Resíduos Sólidos da Região Sertão Central 2 - CONSERCE II</v>
          </cell>
          <cell r="B597" t="str">
            <v>Paramoti</v>
          </cell>
        </row>
        <row r="598">
          <cell r="A598" t="str">
            <v>Consórcio Público de Manejo dos Resíduos Sólidos da Região Litoral Oeste</v>
          </cell>
          <cell r="B598" t="str">
            <v>Amontada</v>
          </cell>
        </row>
        <row r="599">
          <cell r="A599" t="str">
            <v>Consórcio Público de Manejo dos Resíduos Sólidos da Região Litoral Oeste</v>
          </cell>
          <cell r="B599" t="str">
            <v>Itapipoca</v>
          </cell>
        </row>
        <row r="600">
          <cell r="A600" t="str">
            <v>Consórcio Público de Manejo dos Resíduos Sólidos da Região Litoral Oeste</v>
          </cell>
          <cell r="B600" t="str">
            <v>Miraíma</v>
          </cell>
        </row>
        <row r="601">
          <cell r="A601" t="str">
            <v>Consórcio Público de Manejo dos Resíduos Sólidos da Região Litoral Oeste</v>
          </cell>
          <cell r="B601" t="str">
            <v>Paracuru</v>
          </cell>
        </row>
        <row r="602">
          <cell r="A602" t="str">
            <v>Consórcio Público de Manejo dos Resíduos Sólidos da Região Litoral Oeste</v>
          </cell>
          <cell r="B602" t="str">
            <v>Trairi</v>
          </cell>
        </row>
        <row r="603">
          <cell r="A603" t="str">
            <v>Consórcio Público de Manejo dos Resíduos Sólidos da Região Litoral Oeste</v>
          </cell>
          <cell r="B603" t="str">
            <v>Tururu</v>
          </cell>
        </row>
        <row r="604">
          <cell r="A604" t="str">
            <v>Consórcio Público de Manejo dos Resíduos Sólidos da Região Litoral Oeste</v>
          </cell>
          <cell r="B604" t="str">
            <v>Uruburetama</v>
          </cell>
        </row>
        <row r="605">
          <cell r="A605" t="str">
            <v>Consórcio Público de Manejo dos Resíduos Sólidos da Região Litoral Norte - CPMRS-RLN</v>
          </cell>
          <cell r="B605" t="str">
            <v>Acaraú</v>
          </cell>
        </row>
        <row r="606">
          <cell r="A606" t="str">
            <v>Consórcio Público de Manejo dos Resíduos Sólidos da Região Litoral Norte - CPMRS-RLN</v>
          </cell>
          <cell r="B606" t="str">
            <v>Barroquinha</v>
          </cell>
        </row>
        <row r="607">
          <cell r="A607" t="str">
            <v>Consórcio Público de Manejo dos Resíduos Sólidos da Região Litoral Norte - CPMRS-RLN</v>
          </cell>
          <cell r="B607" t="str">
            <v>Bela Cruz</v>
          </cell>
        </row>
        <row r="608">
          <cell r="A608" t="str">
            <v>Consórcio Público de Manejo dos Resíduos Sólidos da Região Litoral Norte - CPMRS-RLN</v>
          </cell>
          <cell r="B608" t="str">
            <v>Camocim</v>
          </cell>
        </row>
        <row r="609">
          <cell r="A609" t="str">
            <v>Consórcio Público de Manejo dos Resíduos Sólidos da Região Litoral Norte - CPMRS-RLN</v>
          </cell>
          <cell r="B609" t="str">
            <v>Chaval</v>
          </cell>
        </row>
        <row r="610">
          <cell r="A610" t="str">
            <v>Consórcio Público de Manejo dos Resíduos Sólidos da Região Litoral Norte - CPMRS-RLN</v>
          </cell>
          <cell r="B610" t="str">
            <v>Cruz</v>
          </cell>
        </row>
        <row r="611">
          <cell r="A611" t="str">
            <v>Consórcio Público de Manejo dos Resíduos Sólidos da Região Litoral Norte - CPMRS-RLN</v>
          </cell>
          <cell r="B611" t="str">
            <v>Granja</v>
          </cell>
        </row>
        <row r="612">
          <cell r="A612" t="str">
            <v>Consórcio Público de Manejo dos Resíduos Sólidos da Região Litoral Norte - CPMRS-RLN</v>
          </cell>
          <cell r="B612" t="str">
            <v>Itarema</v>
          </cell>
        </row>
        <row r="613">
          <cell r="A613" t="str">
            <v>Consórcio Público de Manejo dos Resíduos Sólidos da Região Litoral Norte - CPMRS-RLN</v>
          </cell>
          <cell r="B613" t="str">
            <v>Jijoca de Jericoacoara</v>
          </cell>
        </row>
        <row r="614">
          <cell r="A614" t="str">
            <v>Consórcio Público de Manejo dos Resíduos Sólidos da Região Litoral Norte - CPMRS-RLN</v>
          </cell>
          <cell r="B614" t="str">
            <v>Marco</v>
          </cell>
        </row>
        <row r="615">
          <cell r="A615" t="str">
            <v>Consórcio Público de Manejo dos Resíduos Sólidos da Região Litoral Norte - CPMRS-RLN</v>
          </cell>
          <cell r="B615" t="str">
            <v>Morrinhos</v>
          </cell>
        </row>
        <row r="616">
          <cell r="A616" t="str">
            <v>Consórcio Público de Manejo dos Resíduos Sólidos da Região Litoral Norte - CPMRS-RLN</v>
          </cell>
          <cell r="B616" t="str">
            <v>Martinópole</v>
          </cell>
        </row>
        <row r="617">
          <cell r="A617" t="str">
            <v>Consórcio Regional de Resíduos do Alto Jaguaribe - CORRAJ</v>
          </cell>
          <cell r="B617" t="str">
            <v>Cariús</v>
          </cell>
        </row>
        <row r="618">
          <cell r="A618" t="str">
            <v>Consórcio Regional de Resíduos do Alto Jaguaribe - CORRAJ</v>
          </cell>
          <cell r="B618" t="str">
            <v>Catarina</v>
          </cell>
        </row>
        <row r="619">
          <cell r="A619" t="str">
            <v>Consórcio Regional de Resíduos do Alto Jaguaribe - CORRAJ</v>
          </cell>
          <cell r="B619" t="str">
            <v>Iguatu</v>
          </cell>
        </row>
        <row r="620">
          <cell r="A620" t="str">
            <v>Consórcio Regional de Resíduos do Alto Jaguaribe - CORRAJ</v>
          </cell>
          <cell r="B620" t="str">
            <v>Jucás</v>
          </cell>
        </row>
        <row r="621">
          <cell r="A621" t="str">
            <v>Consórcio Regional de Resíduos do Alto Jaguaribe - CORRAJ</v>
          </cell>
          <cell r="B621" t="str">
            <v>Quixelô</v>
          </cell>
        </row>
        <row r="622">
          <cell r="A622" t="str">
            <v>Consórcio Regional de Resíduos do Alto Jaguaribe - CORRAJ</v>
          </cell>
          <cell r="B622" t="str">
            <v>Saboeiro</v>
          </cell>
        </row>
        <row r="623">
          <cell r="A623" t="str">
            <v>Consórcio Público de Manejo dos Resíduos Sólidos Vale do Jaguaribe Unidade II - CONVALE</v>
          </cell>
          <cell r="B623" t="str">
            <v>Jaguaretama</v>
          </cell>
        </row>
        <row r="624">
          <cell r="A624" t="str">
            <v>Consórcio Público de Manejo dos Resíduos Sólidos Vale do Jaguaribe Unidade II - CONVALE</v>
          </cell>
          <cell r="B624" t="str">
            <v>Jaguaribara</v>
          </cell>
        </row>
        <row r="625">
          <cell r="A625" t="str">
            <v>Consórcio Público de Manejo dos Resíduos Sólidos Vale do Jaguaribe Unidade II - CONVALE</v>
          </cell>
          <cell r="B625" t="str">
            <v>Jaguaribe</v>
          </cell>
        </row>
        <row r="626">
          <cell r="A626" t="str">
            <v>Consórcio Público de Manejo dos Resíduos Sólidos Vale do Jaguaribe Unidade II - CONVALE</v>
          </cell>
          <cell r="B626" t="str">
            <v>Pereiro</v>
          </cell>
        </row>
        <row r="627">
          <cell r="A627" t="str">
            <v>Consórcio de Manejo de Resíduos Sólidos do Vale do Curu - CORES - VALE</v>
          </cell>
          <cell r="B627" t="str">
            <v>Apuiarés</v>
          </cell>
        </row>
        <row r="628">
          <cell r="A628" t="str">
            <v>Consórcio de Manejo de Resíduos Sólidos do Vale do Curu - CORES - VALE</v>
          </cell>
          <cell r="B628" t="str">
            <v>General Sampaio</v>
          </cell>
        </row>
        <row r="629">
          <cell r="A629" t="str">
            <v>Consórcio de Manejo de Resíduos Sólidos do Vale do Curu - CORES - VALE</v>
          </cell>
          <cell r="B629" t="str">
            <v>Irauçuba</v>
          </cell>
        </row>
        <row r="630">
          <cell r="A630" t="str">
            <v>Consórcio de Manejo de Resíduos Sólidos do Vale do Curu - CORES - VALE</v>
          </cell>
          <cell r="B630" t="str">
            <v>Itapajé</v>
          </cell>
        </row>
        <row r="631">
          <cell r="A631" t="str">
            <v>Consórcio de Manejo de Resíduos Sólidos do Vale do Curu - CORES - VALE</v>
          </cell>
          <cell r="B631" t="str">
            <v>Pentecoste</v>
          </cell>
        </row>
        <row r="632">
          <cell r="A632" t="str">
            <v>Consórcio da Floresta dos Guaras - CONGUARAS</v>
          </cell>
          <cell r="B632" t="str">
            <v>Apicum-Açu</v>
          </cell>
        </row>
        <row r="633">
          <cell r="A633" t="str">
            <v>Consórcio da Floresta dos Guaras - CONGUARAS</v>
          </cell>
          <cell r="B633" t="str">
            <v>Bacuri</v>
          </cell>
        </row>
        <row r="634">
          <cell r="A634" t="str">
            <v>Consórcio da Floresta dos Guaras - CONGUARAS</v>
          </cell>
          <cell r="B634" t="str">
            <v>Bequimão</v>
          </cell>
        </row>
        <row r="635">
          <cell r="A635" t="str">
            <v>Consórcio da Floresta dos Guaras - CONGUARAS</v>
          </cell>
          <cell r="B635" t="str">
            <v>Cedral</v>
          </cell>
        </row>
        <row r="636">
          <cell r="A636" t="str">
            <v>Consórcio da Floresta dos Guaras - CONGUARAS</v>
          </cell>
          <cell r="B636" t="str">
            <v>Central do Maranhão</v>
          </cell>
        </row>
        <row r="637">
          <cell r="A637" t="str">
            <v>Consórcio da Floresta dos Guaras - CONGUARAS</v>
          </cell>
          <cell r="B637" t="str">
            <v>Cururupu</v>
          </cell>
        </row>
        <row r="638">
          <cell r="A638" t="str">
            <v>Consórcio da Floresta dos Guaras - CONGUARAS</v>
          </cell>
          <cell r="B638" t="str">
            <v>Guimarães</v>
          </cell>
        </row>
        <row r="639">
          <cell r="A639" t="str">
            <v>Consórcio da Floresta dos Guaras - CONGUARAS</v>
          </cell>
          <cell r="B639" t="str">
            <v>Mirinzal</v>
          </cell>
        </row>
        <row r="640">
          <cell r="A640" t="str">
            <v>Consórcio da Floresta dos Guaras - CONGUARAS</v>
          </cell>
          <cell r="B640" t="str">
            <v>Porto Rico do Maranhão</v>
          </cell>
        </row>
        <row r="641">
          <cell r="A641" t="str">
            <v>Consórcio da Floresta dos Guaras - CONGUARAS</v>
          </cell>
          <cell r="B641" t="str">
            <v>Serrano do Maranhão</v>
          </cell>
        </row>
        <row r="642">
          <cell r="A642" t="str">
            <v>Consórcio Público Intermunicipal das Mesorregiões Norte e Leste Maranhense - CONLESTE MARANHENSE</v>
          </cell>
          <cell r="B642" t="str">
            <v>Afonso Cunha</v>
          </cell>
        </row>
        <row r="643">
          <cell r="A643" t="str">
            <v>Consórcio Público Intermunicipal das Mesorregiões Norte e Leste Maranhense - CONLESTE MARANHENSE</v>
          </cell>
          <cell r="B643" t="str">
            <v>Anajatuba</v>
          </cell>
        </row>
        <row r="644">
          <cell r="A644" t="str">
            <v>Consórcio Público Intermunicipal das Mesorregiões Norte e Leste Maranhense - CONLESTE MARANHENSE</v>
          </cell>
          <cell r="B644" t="str">
            <v>Anapurus</v>
          </cell>
        </row>
        <row r="645">
          <cell r="A645" t="str">
            <v>Consórcio Público Intermunicipal das Mesorregiões Norte e Leste Maranhense - CONLESTE MARANHENSE</v>
          </cell>
          <cell r="B645" t="str">
            <v>Araioses</v>
          </cell>
        </row>
        <row r="646">
          <cell r="A646" t="str">
            <v>Consórcio Público Intermunicipal das Mesorregiões Norte e Leste Maranhense - CONLESTE MARANHENSE</v>
          </cell>
          <cell r="B646" t="str">
            <v>Axixá</v>
          </cell>
        </row>
        <row r="647">
          <cell r="A647" t="str">
            <v>Consórcio Público Intermunicipal das Mesorregiões Norte e Leste Maranhense - CONLESTE MARANHENSE</v>
          </cell>
          <cell r="B647" t="str">
            <v>Bacabeira</v>
          </cell>
        </row>
        <row r="648">
          <cell r="A648" t="str">
            <v>Consórcio Público Intermunicipal das Mesorregiões Norte e Leste Maranhense - CONLESTE MARANHENSE</v>
          </cell>
          <cell r="B648" t="str">
            <v>Barreirinhas</v>
          </cell>
        </row>
        <row r="649">
          <cell r="A649" t="str">
            <v>Consórcio Público Intermunicipal das Mesorregiões Norte e Leste Maranhense - CONLESTE MARANHENSE</v>
          </cell>
          <cell r="B649" t="str">
            <v>Belágua</v>
          </cell>
        </row>
        <row r="650">
          <cell r="A650" t="str">
            <v>Consórcio Público Intermunicipal das Mesorregiões Norte e Leste Maranhense - CONLESTE MARANHENSE</v>
          </cell>
          <cell r="B650" t="str">
            <v>Brejo</v>
          </cell>
        </row>
        <row r="651">
          <cell r="A651" t="str">
            <v>Consórcio Público Intermunicipal das Mesorregiões Norte e Leste Maranhense - CONLESTE MARANHENSE</v>
          </cell>
          <cell r="B651" t="str">
            <v>Buriti</v>
          </cell>
        </row>
        <row r="652">
          <cell r="A652" t="str">
            <v>Consórcio Público Intermunicipal das Mesorregiões Norte e Leste Maranhense - CONLESTE MARANHENSE</v>
          </cell>
          <cell r="B652" t="str">
            <v>Cachoeira Grande</v>
          </cell>
        </row>
        <row r="653">
          <cell r="A653" t="str">
            <v>Consórcio Público Intermunicipal das Mesorregiões Norte e Leste Maranhense - CONLESTE MARANHENSE</v>
          </cell>
          <cell r="B653" t="str">
            <v>Chapadinha</v>
          </cell>
        </row>
        <row r="654">
          <cell r="A654" t="str">
            <v>Consórcio Público Intermunicipal das Mesorregiões Norte e Leste Maranhense - CONLESTE MARANHENSE</v>
          </cell>
          <cell r="B654" t="str">
            <v>Duque Bacelar</v>
          </cell>
        </row>
        <row r="655">
          <cell r="A655" t="str">
            <v>Consórcio Público Intermunicipal das Mesorregiões Norte e Leste Maranhense - CONLESTE MARANHENSE</v>
          </cell>
          <cell r="B655" t="str">
            <v>Humberto de Campos</v>
          </cell>
        </row>
        <row r="656">
          <cell r="A656" t="str">
            <v>Consórcio Público Intermunicipal das Mesorregiões Norte e Leste Maranhense - CONLESTE MARANHENSE</v>
          </cell>
          <cell r="B656" t="str">
            <v>Icatu</v>
          </cell>
        </row>
        <row r="657">
          <cell r="A657" t="str">
            <v>Consórcio Público Intermunicipal das Mesorregiões Norte e Leste Maranhense - CONLESTE MARANHENSE</v>
          </cell>
          <cell r="B657" t="str">
            <v>Itapecuru Mirim</v>
          </cell>
        </row>
        <row r="658">
          <cell r="A658" t="str">
            <v>Consórcio Público Intermunicipal das Mesorregiões Norte e Leste Maranhense - CONLESTE MARANHENSE</v>
          </cell>
          <cell r="B658" t="str">
            <v>Magalhães de Almeida</v>
          </cell>
        </row>
        <row r="659">
          <cell r="A659" t="str">
            <v>Consórcio Público Intermunicipal das Mesorregiões Norte e Leste Maranhense - CONLESTE MARANHENSE</v>
          </cell>
          <cell r="B659" t="str">
            <v>Mata Roma</v>
          </cell>
        </row>
        <row r="660">
          <cell r="A660" t="str">
            <v>Consórcio Público Intermunicipal das Mesorregiões Norte e Leste Maranhense - CONLESTE MARANHENSE</v>
          </cell>
          <cell r="B660" t="str">
            <v>Milagres do Maranhão</v>
          </cell>
        </row>
        <row r="661">
          <cell r="A661" t="str">
            <v>Consórcio Público Intermunicipal das Mesorregiões Norte e Leste Maranhense - CONLESTE MARANHENSE</v>
          </cell>
          <cell r="B661" t="str">
            <v>Morros</v>
          </cell>
        </row>
        <row r="662">
          <cell r="A662" t="str">
            <v>Consórcio Público Intermunicipal das Mesorregiões Norte e Leste Maranhense - CONLESTE MARANHENSE</v>
          </cell>
          <cell r="B662" t="str">
            <v>Nina Rodrigues</v>
          </cell>
        </row>
        <row r="663">
          <cell r="A663" t="str">
            <v>Consórcio Público Intermunicipal das Mesorregiões Norte e Leste Maranhense - CONLESTE MARANHENSE</v>
          </cell>
          <cell r="B663" t="str">
            <v>Paulino Neves</v>
          </cell>
        </row>
        <row r="664">
          <cell r="A664" t="str">
            <v>Consórcio Público Intermunicipal das Mesorregiões Norte e Leste Maranhense - CONLESTE MARANHENSE</v>
          </cell>
          <cell r="B664" t="str">
            <v>Presidente Juscelino</v>
          </cell>
        </row>
        <row r="665">
          <cell r="A665" t="str">
            <v>Consórcio Público Intermunicipal das Mesorregiões Norte e Leste Maranhense - CONLESTE MARANHENSE</v>
          </cell>
          <cell r="B665" t="str">
            <v>Presidente Vargas</v>
          </cell>
        </row>
        <row r="666">
          <cell r="A666" t="str">
            <v>Consórcio Público Intermunicipal das Mesorregiões Norte e Leste Maranhense - CONLESTE MARANHENSE</v>
          </cell>
          <cell r="B666" t="str">
            <v>Primeira Cruz</v>
          </cell>
        </row>
        <row r="667">
          <cell r="A667" t="str">
            <v>Consórcio Intermunicipal Multimodal - CIM</v>
          </cell>
          <cell r="B667" t="str">
            <v>Alto Alegre do Pindaré</v>
          </cell>
        </row>
        <row r="668">
          <cell r="A668" t="str">
            <v>Consórcio Intermunicipal Multimodal - CIM</v>
          </cell>
          <cell r="B668" t="str">
            <v>Anajatuba</v>
          </cell>
        </row>
        <row r="669">
          <cell r="A669" t="str">
            <v>Consórcio Intermunicipal Multimodal - CIM</v>
          </cell>
          <cell r="B669" t="str">
            <v>Arari</v>
          </cell>
        </row>
        <row r="670">
          <cell r="A670" t="str">
            <v>Consórcio Intermunicipal Multimodal - CIM</v>
          </cell>
          <cell r="B670" t="str">
            <v>Açailândia</v>
          </cell>
        </row>
        <row r="671">
          <cell r="A671" t="str">
            <v>Consórcio Intermunicipal Multimodal - CIM</v>
          </cell>
          <cell r="B671" t="str">
            <v>Bacabeira</v>
          </cell>
        </row>
        <row r="672">
          <cell r="A672" t="str">
            <v>Consórcio Intermunicipal Multimodal - CIM</v>
          </cell>
          <cell r="B672" t="str">
            <v>Bela Vista do Maranhão</v>
          </cell>
        </row>
        <row r="673">
          <cell r="A673" t="str">
            <v>Consórcio Intermunicipal Multimodal - CIM</v>
          </cell>
          <cell r="B673" t="str">
            <v>Bom Jardim</v>
          </cell>
        </row>
        <row r="674">
          <cell r="A674" t="str">
            <v>Consórcio Intermunicipal Multimodal - CIM</v>
          </cell>
          <cell r="B674" t="str">
            <v>Bom Jesus das Selvas</v>
          </cell>
        </row>
        <row r="675">
          <cell r="A675" t="str">
            <v>Consórcio Intermunicipal Multimodal - CIM</v>
          </cell>
          <cell r="B675" t="str">
            <v>Buriticupu</v>
          </cell>
        </row>
        <row r="676">
          <cell r="A676" t="str">
            <v>Consórcio Intermunicipal Multimodal - CIM</v>
          </cell>
          <cell r="B676" t="str">
            <v>Cidelândia</v>
          </cell>
        </row>
        <row r="677">
          <cell r="A677" t="str">
            <v>Consórcio Intermunicipal Multimodal - CIM</v>
          </cell>
          <cell r="B677" t="str">
            <v>Igarapé do Meio</v>
          </cell>
        </row>
        <row r="678">
          <cell r="A678" t="str">
            <v>Consórcio Intermunicipal Multimodal - CIM</v>
          </cell>
          <cell r="B678" t="str">
            <v>Itapecuru Mirim</v>
          </cell>
        </row>
        <row r="679">
          <cell r="A679" t="str">
            <v>Consórcio Intermunicipal Multimodal - CIM</v>
          </cell>
          <cell r="B679" t="str">
            <v>Itinga do Maranhão</v>
          </cell>
        </row>
        <row r="680">
          <cell r="A680" t="str">
            <v>Consórcio Intermunicipal Multimodal - CIM</v>
          </cell>
          <cell r="B680" t="str">
            <v>Miranda do Norte</v>
          </cell>
        </row>
        <row r="681">
          <cell r="A681" t="str">
            <v>Consórcio Intermunicipal Multimodal - CIM</v>
          </cell>
          <cell r="B681" t="str">
            <v>Monção</v>
          </cell>
        </row>
        <row r="682">
          <cell r="A682" t="str">
            <v>Consórcio Intermunicipal Multimodal - CIM</v>
          </cell>
          <cell r="B682" t="str">
            <v>Pindaré-Mirim</v>
          </cell>
        </row>
        <row r="683">
          <cell r="A683" t="str">
            <v>Consórcio Intermunicipal Multimodal - CIM</v>
          </cell>
          <cell r="B683" t="str">
            <v>Santa Inês/MA</v>
          </cell>
        </row>
        <row r="684">
          <cell r="A684" t="str">
            <v>Consórcio Intermunicipal Multimodal - CIM</v>
          </cell>
          <cell r="B684" t="str">
            <v>Santa Luzia</v>
          </cell>
        </row>
        <row r="685">
          <cell r="A685" t="str">
            <v>Consórcio Público Intermunicipal de Desenvolvimento Sustentável e Inovação do Estado da Paraíba - CONDESPB</v>
          </cell>
          <cell r="B685" t="str">
            <v>Bernardino Batista</v>
          </cell>
        </row>
        <row r="686">
          <cell r="A686" t="str">
            <v>Consórcio Público Intermunicipal de Desenvolvimento Sustentável e Inovação do Estado da Paraíba - CONDESPB</v>
          </cell>
          <cell r="B686" t="str">
            <v>Joca Claudino</v>
          </cell>
        </row>
        <row r="687">
          <cell r="A687" t="str">
            <v>Consórcio Público Intermunicipal de Desenvolvimento Sustentável e Inovação do Estado da Paraíba - CONDESPB</v>
          </cell>
          <cell r="B687" t="str">
            <v>Poço Dantas</v>
          </cell>
        </row>
        <row r="688">
          <cell r="A688" t="str">
            <v>Consórcio Público Intermunicipal de Desenvolvimento Sustentável e Inovação do Estado da Paraíba - CONDESPB</v>
          </cell>
          <cell r="B688" t="str">
            <v>Poço de José de Moura</v>
          </cell>
        </row>
        <row r="689">
          <cell r="A689" t="str">
            <v>Consórcio Público Intermunicipal de Desenvolvimento Sustentável e Inovação do Estado da Paraíba - CONDESPB</v>
          </cell>
          <cell r="B689" t="str">
            <v>Santa Helena/PB</v>
          </cell>
        </row>
        <row r="690">
          <cell r="A690" t="str">
            <v>Consórcio Público Intermunicipal de Desenvolvimento Sustentável e Inovação do Estado da Paraíba - CONDESPB</v>
          </cell>
          <cell r="B690" t="str">
            <v>Sousa</v>
          </cell>
        </row>
        <row r="691">
          <cell r="A691" t="str">
            <v>Consórcio Público Intermunicipal de Desenvolvimento Sustentável e Inovação do Estado da Paraíba - CONDESPB</v>
          </cell>
          <cell r="B691" t="str">
            <v>São José da Lagoa Tapada</v>
          </cell>
        </row>
        <row r="692">
          <cell r="A692" t="str">
            <v>Consórcio Público Intermunicipal de Desenvolvimento Sustentável e Inovação do Estado da Paraíba - CONDESPB</v>
          </cell>
          <cell r="B692" t="str">
            <v>São José de Piranhas</v>
          </cell>
        </row>
        <row r="693">
          <cell r="A693" t="str">
            <v>Consórcio Público Intermunicipal de Desenvolvimento Sustentável e Inovação do Estado da Paraíba - CONDESPB</v>
          </cell>
          <cell r="B693" t="str">
            <v>São João do Rio do Peixe</v>
          </cell>
        </row>
        <row r="694">
          <cell r="A694" t="str">
            <v>Consórcio Público Intermunicipal de Desenvolvimento Sustentável e Inovação do Estado da Paraíba - CONDESPB</v>
          </cell>
          <cell r="B694" t="str">
            <v>Triunfo</v>
          </cell>
        </row>
        <row r="695">
          <cell r="A695" t="str">
            <v>Consórcio Público Intermunicipal de Desenvolvimento Sustentável e Inovação do Estado da Paraíba - CONDESPB</v>
          </cell>
          <cell r="B695" t="str">
            <v>Uiraúna</v>
          </cell>
        </row>
        <row r="696">
          <cell r="A696" t="str">
            <v>Consórcio Público Intermunicipal de Desenvolvimento Sustentável e Inovação do Estado da Paraíba - CONDESPB</v>
          </cell>
          <cell r="B696" t="str">
            <v>Vieirópolis</v>
          </cell>
        </row>
        <row r="697">
          <cell r="A697" t="str">
            <v>Consórcio Intermunicipal de Resíduos Sólidos - CONSIRES</v>
          </cell>
          <cell r="B697" t="str">
            <v>Alagoinha</v>
          </cell>
        </row>
        <row r="698">
          <cell r="A698" t="str">
            <v>Consórcio Intermunicipal de Resíduos Sólidos - CONSIRES</v>
          </cell>
          <cell r="B698" t="str">
            <v>Araçagi</v>
          </cell>
        </row>
        <row r="699">
          <cell r="A699" t="str">
            <v>Consórcio Intermunicipal de Resíduos Sólidos - CONSIRES</v>
          </cell>
          <cell r="B699" t="str">
            <v>Areia</v>
          </cell>
        </row>
        <row r="700">
          <cell r="A700" t="str">
            <v>Consórcio Intermunicipal de Resíduos Sólidos - CONSIRES</v>
          </cell>
          <cell r="B700" t="str">
            <v>Bananeiras</v>
          </cell>
        </row>
        <row r="701">
          <cell r="A701" t="str">
            <v>Consórcio Intermunicipal de Resíduos Sólidos - CONSIRES</v>
          </cell>
          <cell r="B701" t="str">
            <v>Belém/PB</v>
          </cell>
        </row>
        <row r="702">
          <cell r="A702" t="str">
            <v>Consórcio Intermunicipal de Resíduos Sólidos - CONSIRES</v>
          </cell>
          <cell r="B702" t="str">
            <v>Borborema</v>
          </cell>
        </row>
        <row r="703">
          <cell r="A703" t="str">
            <v>Consórcio Intermunicipal de Resíduos Sólidos - CONSIRES</v>
          </cell>
          <cell r="B703" t="str">
            <v>Caiçara</v>
          </cell>
        </row>
        <row r="704">
          <cell r="A704" t="str">
            <v>Consórcio Intermunicipal de Resíduos Sólidos - CONSIRES</v>
          </cell>
          <cell r="B704" t="str">
            <v>Capim</v>
          </cell>
        </row>
        <row r="705">
          <cell r="A705" t="str">
            <v>Consórcio Intermunicipal de Resíduos Sólidos - CONSIRES</v>
          </cell>
          <cell r="B705" t="str">
            <v>Casserengue</v>
          </cell>
        </row>
        <row r="706">
          <cell r="A706" t="str">
            <v>Consórcio Intermunicipal de Resíduos Sólidos - CONSIRES</v>
          </cell>
          <cell r="B706" t="str">
            <v>Cuitegi</v>
          </cell>
        </row>
        <row r="707">
          <cell r="A707" t="str">
            <v>Consórcio Intermunicipal de Resíduos Sólidos - CONSIRES</v>
          </cell>
          <cell r="B707" t="str">
            <v>Duas Estradas</v>
          </cell>
        </row>
        <row r="708">
          <cell r="A708" t="str">
            <v>Consórcio Intermunicipal de Resíduos Sólidos - CONSIRES</v>
          </cell>
          <cell r="B708" t="str">
            <v>Guarabira</v>
          </cell>
        </row>
        <row r="709">
          <cell r="A709" t="str">
            <v>Consórcio Intermunicipal de Resíduos Sólidos - CONSIRES</v>
          </cell>
          <cell r="B709" t="str">
            <v>Itapororoca</v>
          </cell>
        </row>
        <row r="710">
          <cell r="A710" t="str">
            <v>Consórcio Intermunicipal de Resíduos Sólidos - CONSIRES</v>
          </cell>
          <cell r="B710" t="str">
            <v>Lagoa de Dentro</v>
          </cell>
        </row>
        <row r="711">
          <cell r="A711" t="str">
            <v>Consórcio Intermunicipal de Resíduos Sólidos - CONSIRES</v>
          </cell>
          <cell r="B711" t="str">
            <v>Logradouro</v>
          </cell>
        </row>
        <row r="712">
          <cell r="A712" t="str">
            <v>Consórcio Intermunicipal de Resíduos Sólidos - CONSIRES</v>
          </cell>
          <cell r="B712" t="str">
            <v>Mulungu/PB</v>
          </cell>
        </row>
        <row r="713">
          <cell r="A713" t="str">
            <v>Consórcio Intermunicipal de Resíduos Sólidos - CONSIRES</v>
          </cell>
          <cell r="B713" t="str">
            <v>Pedro Régis</v>
          </cell>
        </row>
        <row r="714">
          <cell r="A714" t="str">
            <v>Consórcio Intermunicipal de Resíduos Sólidos - CONSIRES</v>
          </cell>
          <cell r="B714" t="str">
            <v>Pilões/PB</v>
          </cell>
        </row>
        <row r="715">
          <cell r="A715" t="str">
            <v>Consórcio Intermunicipal de Resíduos Sólidos - CONSIRES</v>
          </cell>
          <cell r="B715" t="str">
            <v>Pilõezinhos</v>
          </cell>
        </row>
        <row r="716">
          <cell r="A716" t="str">
            <v>Consórcio Intermunicipal de Resíduos Sólidos - CONSIRES</v>
          </cell>
          <cell r="B716" t="str">
            <v>Pirpirituba</v>
          </cell>
        </row>
        <row r="717">
          <cell r="A717" t="str">
            <v>Consórcio Intermunicipal de Resíduos Sólidos - CONSIRES</v>
          </cell>
          <cell r="B717" t="str">
            <v>Riachão/PB</v>
          </cell>
        </row>
        <row r="718">
          <cell r="A718" t="str">
            <v>Consórcio Intermunicipal de Resíduos Sólidos - CONSIRES</v>
          </cell>
          <cell r="B718" t="str">
            <v>Serra da Raiz</v>
          </cell>
        </row>
        <row r="719">
          <cell r="A719" t="str">
            <v>Consórcio Intermunicipal de Resíduos Sólidos - CONSIRES</v>
          </cell>
          <cell r="B719" t="str">
            <v>Serraria</v>
          </cell>
        </row>
        <row r="720">
          <cell r="A720" t="str">
            <v>Consórcio Intermunicipal de Resíduos Sólidos - CONSIRES</v>
          </cell>
          <cell r="B720" t="str">
            <v>Sertãozinho</v>
          </cell>
        </row>
        <row r="721">
          <cell r="A721" t="str">
            <v>Consórcio Intermunicipal de Resíduos Sólidos - CONSIRES</v>
          </cell>
          <cell r="B721" t="str">
            <v>Solânea</v>
          </cell>
        </row>
        <row r="722">
          <cell r="A722" t="str">
            <v>Consórcio Intermunicipal de Gestão Pública Integrada dos Municípios do Baixo Rio Paraíba - COGIVA</v>
          </cell>
          <cell r="B722" t="str">
            <v>Juripiranga</v>
          </cell>
        </row>
        <row r="723">
          <cell r="A723" t="str">
            <v>Consórcio Intermunicipal de Gestão Pública Integrada dos Municípios do Baixo Rio Paraíba - COGIVA</v>
          </cell>
          <cell r="B723" t="str">
            <v>Itabaiana</v>
          </cell>
        </row>
        <row r="724">
          <cell r="A724" t="str">
            <v>Consórcio Intermunicipal de Gestão Pública Integrada dos Municípios do Baixo Rio Paraíba - COGIVA</v>
          </cell>
          <cell r="B724" t="str">
            <v>Salgado de São Félix</v>
          </cell>
        </row>
        <row r="725">
          <cell r="A725" t="str">
            <v>Consórcio Intermunicipal de Gestão Pública Integrada dos Municípios do Baixo Rio Paraíba - COGIVA</v>
          </cell>
          <cell r="B725" t="str">
            <v>Mogeiro</v>
          </cell>
        </row>
        <row r="726">
          <cell r="A726" t="str">
            <v>Consórcio Intermunicipal de Gestão Pública Integrada dos Municípios do Baixo Rio Paraíba - COGIVA</v>
          </cell>
          <cell r="B726" t="str">
            <v>Ingá</v>
          </cell>
        </row>
        <row r="727">
          <cell r="A727" t="str">
            <v>Consórcio Intermunicipal de Gestão Pública Integrada dos Municípios do Baixo Rio Paraíba - COGIVA</v>
          </cell>
          <cell r="B727" t="str">
            <v>São José dos Ramos</v>
          </cell>
        </row>
        <row r="728">
          <cell r="A728" t="str">
            <v>Consórcio Intermunicipal de Gestão Pública Integrada dos Municípios do Baixo Rio Paraíba - COGIVA</v>
          </cell>
          <cell r="B728" t="str">
            <v>Gurinhém</v>
          </cell>
        </row>
        <row r="729">
          <cell r="A729" t="str">
            <v>Consórcio Intermunicipal de Gestão Pública Integrada dos Municípios do Baixo Rio Paraíba - COGIVA</v>
          </cell>
          <cell r="B729" t="str">
            <v>Caldas Brandão</v>
          </cell>
        </row>
        <row r="730">
          <cell r="A730" t="str">
            <v>Consórcio Intermunicipal de Gestão Pública Integrada dos Municípios do Baixo Rio Paraíba - COGIVA</v>
          </cell>
          <cell r="B730" t="str">
            <v>São Miguel de Taipu</v>
          </cell>
        </row>
        <row r="731">
          <cell r="A731" t="str">
            <v>Consórcio Intermunicipal de Gestão Pública Integrada dos Municípios do Baixo Rio Paraíba - COGIVA</v>
          </cell>
          <cell r="B731" t="str">
            <v>Sapé</v>
          </cell>
        </row>
        <row r="732">
          <cell r="A732" t="str">
            <v>Consórcio Intermunicipal de Gestão Pública Integrada dos Municípios do Baixo Rio Paraíba - COGIVA</v>
          </cell>
          <cell r="B732" t="str">
            <v>Sobrado</v>
          </cell>
        </row>
        <row r="733">
          <cell r="A733" t="str">
            <v>Consórcio Intermunicipal de Gestão Pública Integrada dos Municípios do Baixo Rio Paraíba - COGIVA</v>
          </cell>
          <cell r="B733" t="str">
            <v>Riachão do Poço</v>
          </cell>
        </row>
        <row r="734">
          <cell r="A734" t="str">
            <v>Consórcio Intermunicipal de Gestão Pública Integrada dos Municípios do Baixo Rio Paraíba - COGIVA</v>
          </cell>
          <cell r="B734" t="str">
            <v>Mari</v>
          </cell>
        </row>
        <row r="735">
          <cell r="A735" t="str">
            <v>Consórcio Intermunicipal de Gestão Pública Integrada dos Municípios do Baixo Rio Paraíba - COGIVA</v>
          </cell>
          <cell r="B735" t="str">
            <v>Pilar</v>
          </cell>
        </row>
        <row r="736">
          <cell r="A736" t="str">
            <v>Consórcio Intermunicipal de Desenvolvimento Sustentável SÃO SARUÊ</v>
          </cell>
          <cell r="B736" t="str">
            <v>Assunção</v>
          </cell>
        </row>
        <row r="737">
          <cell r="A737" t="str">
            <v>Consórcio Intermunicipal de Desenvolvimento Sustentável SÃO SARUÊ</v>
          </cell>
          <cell r="B737" t="str">
            <v>Juazeirinho</v>
          </cell>
        </row>
        <row r="738">
          <cell r="A738" t="str">
            <v>Consórcio Intermunicipal de Desenvolvimento Sustentável SÃO SARUÊ</v>
          </cell>
          <cell r="B738" t="str">
            <v>Junco do Seridó</v>
          </cell>
        </row>
        <row r="739">
          <cell r="A739" t="str">
            <v>Consórcio Intermunicipal de Desenvolvimento Sustentável SÃO SARUÊ</v>
          </cell>
          <cell r="B739" t="str">
            <v>Livramento</v>
          </cell>
        </row>
        <row r="740">
          <cell r="A740" t="str">
            <v>Consórcio Intermunicipal de Desenvolvimento Sustentável SÃO SARUÊ</v>
          </cell>
          <cell r="B740" t="str">
            <v>Olivedos</v>
          </cell>
        </row>
        <row r="741">
          <cell r="A741" t="str">
            <v>Consórcio Intermunicipal de Desenvolvimento Sustentável SÃO SARUÊ</v>
          </cell>
          <cell r="B741" t="str">
            <v>Pocinhos</v>
          </cell>
        </row>
        <row r="742">
          <cell r="A742" t="str">
            <v>Consórcio Intermunicipal de Desenvolvimento Sustentável SÃO SARUÊ</v>
          </cell>
          <cell r="B742" t="str">
            <v>Salgadinho</v>
          </cell>
        </row>
        <row r="743">
          <cell r="A743" t="str">
            <v>Consórcio Intermunicipal de Desenvolvimento Sustentável SÃO SARUÊ</v>
          </cell>
          <cell r="B743" t="str">
            <v>Santo André</v>
          </cell>
        </row>
        <row r="744">
          <cell r="A744" t="str">
            <v>Consórcio Intermunicipal de Desenvolvimento Sustentável SÃO SARUÊ</v>
          </cell>
          <cell r="B744" t="str">
            <v>Soledade</v>
          </cell>
        </row>
        <row r="745">
          <cell r="A745" t="str">
            <v>Consórcio Intermunicipal de Desenvolvimento Sustentável SÃO SARUÊ</v>
          </cell>
          <cell r="B745" t="str">
            <v>Taperoá</v>
          </cell>
        </row>
        <row r="746">
          <cell r="A746" t="str">
            <v>Consórcio Intermunicipal de Desenvolvimento Sustentável SÃO SARUÊ</v>
          </cell>
          <cell r="B746" t="str">
            <v>Tenório</v>
          </cell>
        </row>
        <row r="747">
          <cell r="A747" t="str">
            <v>Consórcio Intermunicipal de Desenvolvimento Sustentável SÃO SARUÊ</v>
          </cell>
          <cell r="B747" t="str">
            <v>São José dos Cordeiros</v>
          </cell>
        </row>
        <row r="748">
          <cell r="A748" t="str">
            <v>Consórcio Intermunicipal do Sertão do Araripe Pernambucano - CISAPE</v>
          </cell>
          <cell r="B748" t="str">
            <v>Afrânio</v>
          </cell>
        </row>
        <row r="749">
          <cell r="A749" t="str">
            <v>Consórcio Intermunicipal do Sertão do Araripe Pernambucano - CISAPE</v>
          </cell>
          <cell r="B749" t="str">
            <v>Araripina</v>
          </cell>
        </row>
        <row r="750">
          <cell r="A750" t="str">
            <v>Consórcio Intermunicipal do Sertão do Araripe Pernambucano - CISAPE</v>
          </cell>
          <cell r="B750" t="str">
            <v>Bodocó</v>
          </cell>
        </row>
        <row r="751">
          <cell r="A751" t="str">
            <v>Consórcio Intermunicipal do Sertão do Araripe Pernambucano - CISAPE</v>
          </cell>
          <cell r="B751" t="str">
            <v>Dormentes</v>
          </cell>
        </row>
        <row r="752">
          <cell r="A752" t="str">
            <v>Consórcio Intermunicipal do Sertão do Araripe Pernambucano - CISAPE</v>
          </cell>
          <cell r="B752" t="str">
            <v>Exu</v>
          </cell>
        </row>
        <row r="753">
          <cell r="A753" t="str">
            <v>Consórcio Intermunicipal do Sertão do Araripe Pernambucano - CISAPE</v>
          </cell>
          <cell r="B753" t="str">
            <v>Granito</v>
          </cell>
        </row>
        <row r="754">
          <cell r="A754" t="str">
            <v>Consórcio Intermunicipal do Sertão do Araripe Pernambucano - CISAPE</v>
          </cell>
          <cell r="B754" t="str">
            <v>Ipubi</v>
          </cell>
        </row>
        <row r="755">
          <cell r="A755" t="str">
            <v>Consórcio Intermunicipal do Sertão do Araripe Pernambucano - CISAPE</v>
          </cell>
          <cell r="B755" t="str">
            <v>Moreilândia</v>
          </cell>
        </row>
        <row r="756">
          <cell r="A756" t="str">
            <v>Consórcio Intermunicipal do Sertão do Araripe Pernambucano - CISAPE</v>
          </cell>
          <cell r="B756" t="str">
            <v>Ouricuri</v>
          </cell>
        </row>
        <row r="757">
          <cell r="A757" t="str">
            <v>Consórcio Intermunicipal do Sertão do Araripe Pernambucano - CISAPE</v>
          </cell>
          <cell r="B757" t="str">
            <v>Parnamirim/PE</v>
          </cell>
        </row>
        <row r="758">
          <cell r="A758" t="str">
            <v>Consórcio Intermunicipal do Sertão do Araripe Pernambucano - CISAPE</v>
          </cell>
          <cell r="B758" t="str">
            <v>Santa Cruz/PE</v>
          </cell>
        </row>
        <row r="759">
          <cell r="A759" t="str">
            <v>Consórcio Intermunicipal do Sertão do Araripe Pernambucano - CISAPE</v>
          </cell>
          <cell r="B759" t="str">
            <v>Santa Filomena/PE</v>
          </cell>
        </row>
        <row r="760">
          <cell r="A760" t="str">
            <v>Consórcio Intermunicipal do Sertão do Araripe Pernambucano - CISAPE</v>
          </cell>
          <cell r="B760" t="str">
            <v>Trindade/PE</v>
          </cell>
        </row>
        <row r="761">
          <cell r="A761" t="str">
            <v>Consórcio dos Municípios do Sertão de Itaparica e Moxotó - COMSIM</v>
          </cell>
          <cell r="B761" t="str">
            <v>Belém do São Francisco</v>
          </cell>
        </row>
        <row r="762">
          <cell r="A762" t="str">
            <v>Consórcio dos Municípios do Sertão de Itaparica e Moxotó - COMSIM</v>
          </cell>
          <cell r="B762" t="str">
            <v>Carnaubeira da Penha</v>
          </cell>
        </row>
        <row r="763">
          <cell r="A763" t="str">
            <v>Consórcio dos Municípios do Sertão de Itaparica e Moxotó - COMSIM</v>
          </cell>
          <cell r="B763" t="str">
            <v>Floresta</v>
          </cell>
        </row>
        <row r="764">
          <cell r="A764" t="str">
            <v>Consórcio dos Municípios do Sertão de Itaparica e Moxotó - COMSIM</v>
          </cell>
          <cell r="B764" t="str">
            <v>Ibimirim</v>
          </cell>
        </row>
        <row r="765">
          <cell r="A765" t="str">
            <v>Consórcio dos Municípios do Sertão de Itaparica e Moxotó - COMSIM</v>
          </cell>
          <cell r="B765" t="str">
            <v>Itacuruba</v>
          </cell>
        </row>
        <row r="766">
          <cell r="A766" t="str">
            <v>Consórcio dos Municípios do Sertão de Itaparica e Moxotó - COMSIM</v>
          </cell>
          <cell r="B766" t="str">
            <v>Jatobá/PE</v>
          </cell>
        </row>
        <row r="767">
          <cell r="A767" t="str">
            <v>Consórcio dos Municípios do Sertão de Itaparica e Moxotó - COMSIM</v>
          </cell>
          <cell r="B767" t="str">
            <v>Petrolândia/PE</v>
          </cell>
        </row>
        <row r="768">
          <cell r="A768" t="str">
            <v>Consórcio de Integração dos Municípios do Pajeú - CIMPAJEÚ</v>
          </cell>
          <cell r="B768" t="str">
            <v>Afogados da Ingazeira</v>
          </cell>
        </row>
        <row r="769">
          <cell r="A769" t="str">
            <v>Consórcio de Integração dos Municípios do Pajeú - CIMPAJEÚ</v>
          </cell>
          <cell r="B769" t="str">
            <v>Betânia</v>
          </cell>
        </row>
        <row r="770">
          <cell r="A770" t="str">
            <v>Consórcio de Integração dos Municípios do Pajeú - CIMPAJEÚ</v>
          </cell>
          <cell r="B770" t="str">
            <v>Brejinho/PE</v>
          </cell>
        </row>
        <row r="771">
          <cell r="A771" t="str">
            <v>Consórcio de Integração dos Municípios do Pajeú - CIMPAJEÚ</v>
          </cell>
          <cell r="B771" t="str">
            <v>Calumbi</v>
          </cell>
        </row>
        <row r="772">
          <cell r="A772" t="str">
            <v>Consórcio de Integração dos Municípios do Pajeú - CIMPAJEÚ</v>
          </cell>
          <cell r="B772" t="str">
            <v>Carnaíba</v>
          </cell>
        </row>
        <row r="773">
          <cell r="A773" t="str">
            <v>Consórcio de Integração dos Municípios do Pajeú - CIMPAJEÚ</v>
          </cell>
          <cell r="B773" t="str">
            <v>Custódia</v>
          </cell>
        </row>
        <row r="774">
          <cell r="A774" t="str">
            <v>Consórcio de Integração dos Municípios do Pajeú - CIMPAJEÚ</v>
          </cell>
          <cell r="B774" t="str">
            <v>Flores</v>
          </cell>
        </row>
        <row r="775">
          <cell r="A775" t="str">
            <v>Consórcio de Integração dos Municípios do Pajeú - CIMPAJEÚ</v>
          </cell>
          <cell r="B775" t="str">
            <v>Iguaracy</v>
          </cell>
        </row>
        <row r="776">
          <cell r="A776" t="str">
            <v>Consórcio de Integração dos Municípios do Pajeú - CIMPAJEÚ</v>
          </cell>
          <cell r="B776" t="str">
            <v>Ingazeira</v>
          </cell>
        </row>
        <row r="777">
          <cell r="A777" t="str">
            <v>Consórcio de Integração dos Municípios do Pajeú - CIMPAJEÚ</v>
          </cell>
          <cell r="B777" t="str">
            <v>Itapetim</v>
          </cell>
        </row>
        <row r="778">
          <cell r="A778" t="str">
            <v>Consórcio de Integração dos Municípios do Pajeú - CIMPAJEÚ</v>
          </cell>
          <cell r="B778" t="str">
            <v>Quixaba/PE</v>
          </cell>
        </row>
        <row r="779">
          <cell r="A779" t="str">
            <v>Consórcio de Integração dos Municípios do Pajeú - CIMPAJEÚ</v>
          </cell>
          <cell r="B779" t="str">
            <v>Santa Cruz da Baixa Verde</v>
          </cell>
        </row>
        <row r="780">
          <cell r="A780" t="str">
            <v>Consórcio de Integração dos Municípios do Pajeú - CIMPAJEÚ</v>
          </cell>
          <cell r="B780" t="str">
            <v>Santa Terezinha/PE</v>
          </cell>
        </row>
        <row r="781">
          <cell r="A781" t="str">
            <v>Consórcio de Integração dos Municípios do Pajeú - CIMPAJEÚ</v>
          </cell>
          <cell r="B781" t="str">
            <v>Serra Talhada</v>
          </cell>
        </row>
        <row r="782">
          <cell r="A782" t="str">
            <v>Consórcio de Integração dos Municípios do Pajeú - CIMPAJEÚ</v>
          </cell>
          <cell r="B782" t="str">
            <v>Sertânia</v>
          </cell>
        </row>
        <row r="783">
          <cell r="A783" t="str">
            <v>Consórcio de Integração dos Municípios do Pajeú - CIMPAJEÚ</v>
          </cell>
          <cell r="B783" t="str">
            <v>Solidão</v>
          </cell>
        </row>
        <row r="784">
          <cell r="A784" t="str">
            <v>Consórcio de Integração dos Municípios do Pajeú - CIMPAJEÚ</v>
          </cell>
          <cell r="B784" t="str">
            <v>Tabira</v>
          </cell>
        </row>
        <row r="785">
          <cell r="A785" t="str">
            <v>Consórcio de Integração dos Municípios do Pajeú - CIMPAJEÚ</v>
          </cell>
          <cell r="B785" t="str">
            <v>Triunfo</v>
          </cell>
        </row>
        <row r="786">
          <cell r="A786" t="str">
            <v>Consórcio de Integração dos Municípios do Pajeú - CIMPAJEÚ</v>
          </cell>
          <cell r="B786" t="str">
            <v>Tuparetama</v>
          </cell>
        </row>
        <row r="787">
          <cell r="A787" t="str">
            <v>Consórcio Público para o Desenvolvimento da Região Agreste Meridional de Pernambuco - CODEAM</v>
          </cell>
          <cell r="B787" t="str">
            <v>Águas Belas</v>
          </cell>
        </row>
        <row r="788">
          <cell r="A788" t="str">
            <v>Consórcio Público para o Desenvolvimento da Região Agreste Meridional de Pernambuco - CODEAM</v>
          </cell>
          <cell r="B788" t="str">
            <v>Angelim</v>
          </cell>
        </row>
        <row r="789">
          <cell r="A789" t="str">
            <v>Consórcio Público para o Desenvolvimento da Região Agreste Meridional de Pernambuco - CODEAM</v>
          </cell>
          <cell r="B789" t="str">
            <v>Bom Conselho</v>
          </cell>
        </row>
        <row r="790">
          <cell r="A790" t="str">
            <v>Consórcio Público para o Desenvolvimento da Região Agreste Meridional de Pernambuco - CODEAM</v>
          </cell>
          <cell r="B790" t="str">
            <v>Brejão</v>
          </cell>
        </row>
        <row r="791">
          <cell r="A791" t="str">
            <v>Consórcio Público para o Desenvolvimento da Região Agreste Meridional de Pernambuco - CODEAM</v>
          </cell>
          <cell r="B791" t="str">
            <v>Buíque</v>
          </cell>
        </row>
        <row r="792">
          <cell r="A792" t="str">
            <v>Consórcio Público para o Desenvolvimento da Região Agreste Meridional de Pernambuco - CODEAM</v>
          </cell>
          <cell r="B792" t="str">
            <v>Calçado</v>
          </cell>
        </row>
        <row r="793">
          <cell r="A793" t="str">
            <v>Consórcio Público para o Desenvolvimento da Região Agreste Meridional de Pernambuco - CODEAM</v>
          </cell>
          <cell r="B793" t="str">
            <v>Canhotinho</v>
          </cell>
        </row>
        <row r="794">
          <cell r="A794" t="str">
            <v>Consórcio Público para o Desenvolvimento da Região Agreste Meridional de Pernambuco - CODEAM</v>
          </cell>
          <cell r="B794" t="str">
            <v>Capoeiras</v>
          </cell>
        </row>
        <row r="795">
          <cell r="A795" t="str">
            <v>Consórcio Público para o Desenvolvimento da Região Agreste Meridional de Pernambuco - CODEAM</v>
          </cell>
          <cell r="B795" t="str">
            <v>Correntes</v>
          </cell>
        </row>
        <row r="796">
          <cell r="A796" t="str">
            <v>Consórcio Público para o Desenvolvimento da Região Agreste Meridional de Pernambuco - CODEAM</v>
          </cell>
          <cell r="B796" t="str">
            <v>Garanhuns</v>
          </cell>
        </row>
        <row r="797">
          <cell r="A797" t="str">
            <v>Consórcio Público para o Desenvolvimento da Região Agreste Meridional de Pernambuco - CODEAM</v>
          </cell>
          <cell r="B797" t="str">
            <v>Iati</v>
          </cell>
        </row>
        <row r="798">
          <cell r="A798" t="str">
            <v>Consórcio Público para o Desenvolvimento da Região Agreste Meridional de Pernambuco - CODEAM</v>
          </cell>
          <cell r="B798" t="str">
            <v>Ibimirim</v>
          </cell>
        </row>
        <row r="799">
          <cell r="A799" t="str">
            <v>Consórcio Público para o Desenvolvimento da Região Agreste Meridional de Pernambuco - CODEAM</v>
          </cell>
          <cell r="B799" t="str">
            <v>Ibirajuba</v>
          </cell>
        </row>
        <row r="800">
          <cell r="A800" t="str">
            <v>Consórcio Público para o Desenvolvimento da Região Agreste Meridional de Pernambuco - CODEAM</v>
          </cell>
          <cell r="B800" t="str">
            <v>Inajá</v>
          </cell>
        </row>
        <row r="801">
          <cell r="A801" t="str">
            <v>Consórcio Público para o Desenvolvimento da Região Agreste Meridional de Pernambuco - CODEAM</v>
          </cell>
          <cell r="B801" t="str">
            <v>Itaíba</v>
          </cell>
        </row>
        <row r="802">
          <cell r="A802" t="str">
            <v>Consórcio Público para o Desenvolvimento da Região Agreste Meridional de Pernambuco - CODEAM</v>
          </cell>
          <cell r="B802" t="str">
            <v>Jucati</v>
          </cell>
        </row>
        <row r="803">
          <cell r="A803" t="str">
            <v>Consórcio Público para o Desenvolvimento da Região Agreste Meridional de Pernambuco - CODEAM</v>
          </cell>
          <cell r="B803" t="str">
            <v>Jupi</v>
          </cell>
        </row>
        <row r="804">
          <cell r="A804" t="str">
            <v>Consórcio Público para o Desenvolvimento da Região Agreste Meridional de Pernambuco - CODEAM</v>
          </cell>
          <cell r="B804" t="str">
            <v>Lajedo</v>
          </cell>
        </row>
        <row r="805">
          <cell r="A805" t="str">
            <v>Consórcio Público para o Desenvolvimento da Região Agreste Meridional de Pernambuco - CODEAM</v>
          </cell>
          <cell r="B805" t="str">
            <v>Manari</v>
          </cell>
        </row>
        <row r="806">
          <cell r="A806" t="str">
            <v>Consórcio Público para o Desenvolvimento da Região Agreste Meridional de Pernambuco - CODEAM</v>
          </cell>
          <cell r="B806" t="str">
            <v>Palmeirina</v>
          </cell>
        </row>
        <row r="807">
          <cell r="A807" t="str">
            <v>Consórcio Público para o Desenvolvimento da Região Agreste Meridional de Pernambuco - CODEAM</v>
          </cell>
          <cell r="B807" t="str">
            <v>Paranatama</v>
          </cell>
        </row>
        <row r="808">
          <cell r="A808" t="str">
            <v>Consórcio Público para o Desenvolvimento da Região Agreste Meridional de Pernambuco - CODEAM</v>
          </cell>
          <cell r="B808" t="str">
            <v>Pedra</v>
          </cell>
        </row>
        <row r="809">
          <cell r="A809" t="str">
            <v>Consórcio Público para o Desenvolvimento da Região Agreste Meridional de Pernambuco - CODEAM</v>
          </cell>
          <cell r="B809" t="str">
            <v>Pesqueira</v>
          </cell>
        </row>
        <row r="810">
          <cell r="A810" t="str">
            <v>Consórcio Público para o Desenvolvimento da Região Agreste Meridional de Pernambuco - CODEAM</v>
          </cell>
          <cell r="B810" t="str">
            <v>Quipapá</v>
          </cell>
        </row>
        <row r="811">
          <cell r="A811" t="str">
            <v>Consórcio Público para o Desenvolvimento da Região Agreste Meridional de Pernambuco - CODEAM</v>
          </cell>
          <cell r="B811" t="str">
            <v>Saloá</v>
          </cell>
        </row>
        <row r="812">
          <cell r="A812" t="str">
            <v>Consórcio Público para o Desenvolvimento da Região Agreste Meridional de Pernambuco - CODEAM</v>
          </cell>
          <cell r="B812" t="str">
            <v>São Bento do Una</v>
          </cell>
        </row>
        <row r="813">
          <cell r="A813" t="str">
            <v>Consórcio Público para o Desenvolvimento da Região Agreste Meridional de Pernambuco - CODEAM</v>
          </cell>
          <cell r="B813" t="str">
            <v>São CaItano</v>
          </cell>
        </row>
        <row r="814">
          <cell r="A814" t="str">
            <v>Consórcio Público para o Desenvolvimento da Região Agreste Meridional de Pernambuco - CODEAM</v>
          </cell>
          <cell r="B814" t="str">
            <v>São João</v>
          </cell>
        </row>
        <row r="815">
          <cell r="A815" t="str">
            <v>Consórcio Público para o Desenvolvimento da Região Agreste Meridional de Pernambuco - CODEAM</v>
          </cell>
          <cell r="B815" t="str">
            <v>Terezinha</v>
          </cell>
        </row>
        <row r="816">
          <cell r="A816" t="str">
            <v>Consórcio de Municípios do Agreste e Mata Sul do Estado de Pernambuco - COMAGSUL</v>
          </cell>
          <cell r="B816" t="str">
            <v>Agrestina</v>
          </cell>
        </row>
        <row r="817">
          <cell r="A817" t="str">
            <v>Consórcio de Municípios do Agreste e Mata Sul do Estado de Pernambuco - COMAGSUL</v>
          </cell>
          <cell r="B817" t="str">
            <v>Altinho</v>
          </cell>
        </row>
        <row r="818">
          <cell r="A818" t="str">
            <v>Consórcio de Municípios do Agreste e Mata Sul do Estado de Pernambuco - COMAGSUL</v>
          </cell>
          <cell r="B818" t="str">
            <v>Barra de Guabiraba</v>
          </cell>
        </row>
        <row r="819">
          <cell r="A819" t="str">
            <v>Consórcio de Municípios do Agreste e Mata Sul do Estado de Pernambuco - COMAGSUL</v>
          </cell>
          <cell r="B819" t="str">
            <v>Belém de Maria</v>
          </cell>
        </row>
        <row r="820">
          <cell r="A820" t="str">
            <v>Consórcio de Municípios do Agreste e Mata Sul do Estado de Pernambuco - COMAGSUL</v>
          </cell>
          <cell r="B820" t="str">
            <v>Bonito/PE</v>
          </cell>
        </row>
        <row r="821">
          <cell r="A821" t="str">
            <v>Consórcio de Municípios do Agreste e Mata Sul do Estado de Pernambuco - COMAGSUL</v>
          </cell>
          <cell r="B821" t="str">
            <v>Cachoeirinha/PE</v>
          </cell>
        </row>
        <row r="822">
          <cell r="A822" t="str">
            <v>Consórcio de Municípios do Agreste e Mata Sul do Estado de Pernambuco - COMAGSUL</v>
          </cell>
          <cell r="B822" t="str">
            <v>Camocim de São Félix</v>
          </cell>
        </row>
        <row r="823">
          <cell r="A823" t="str">
            <v>Consórcio de Municípios do Agreste e Mata Sul do Estado de Pernambuco - COMAGSUL</v>
          </cell>
          <cell r="B823" t="str">
            <v>Catende</v>
          </cell>
        </row>
        <row r="824">
          <cell r="A824" t="str">
            <v>Consórcio de Municípios do Agreste e Mata Sul do Estado de Pernambuco - COMAGSUL</v>
          </cell>
          <cell r="B824" t="str">
            <v>Cupira</v>
          </cell>
        </row>
        <row r="825">
          <cell r="A825" t="str">
            <v>Consórcio de Municípios do Agreste e Mata Sul do Estado de Pernambuco - COMAGSUL</v>
          </cell>
          <cell r="B825" t="str">
            <v>Ibirajuba</v>
          </cell>
        </row>
        <row r="826">
          <cell r="A826" t="str">
            <v>Consórcio de Municípios do Agreste e Mata Sul do Estado de Pernambuco - COMAGSUL</v>
          </cell>
          <cell r="B826" t="str">
            <v>Jaqueira</v>
          </cell>
        </row>
        <row r="827">
          <cell r="A827" t="str">
            <v>Consórcio de Municípios do Agreste e Mata Sul do Estado de Pernambuco - COMAGSUL</v>
          </cell>
          <cell r="B827" t="str">
            <v>Jurema/PE</v>
          </cell>
        </row>
        <row r="828">
          <cell r="A828" t="str">
            <v>Consórcio de Municípios do Agreste e Mata Sul do Estado de Pernambuco - COMAGSUL</v>
          </cell>
          <cell r="B828" t="str">
            <v>Lagoa dos Gatos</v>
          </cell>
        </row>
        <row r="829">
          <cell r="A829" t="str">
            <v>Consórcio de Municípios do Agreste e Mata Sul do Estado de Pernambuco - COMAGSUL</v>
          </cell>
          <cell r="B829" t="str">
            <v>Lajedo</v>
          </cell>
        </row>
        <row r="830">
          <cell r="A830" t="str">
            <v>Consórcio de Municípios do Agreste e Mata Sul do Estado de Pernambuco - COMAGSUL</v>
          </cell>
          <cell r="B830" t="str">
            <v>Maraial</v>
          </cell>
        </row>
        <row r="831">
          <cell r="A831" t="str">
            <v>Consórcio de Municípios do Agreste e Mata Sul do Estado de Pernambuco - COMAGSUL</v>
          </cell>
          <cell r="B831" t="str">
            <v>Panelas</v>
          </cell>
        </row>
        <row r="832">
          <cell r="A832" t="str">
            <v>Consórcio de Municípios do Agreste e Mata Sul do Estado de Pernambuco - COMAGSUL</v>
          </cell>
          <cell r="B832" t="str">
            <v>Quipapá</v>
          </cell>
        </row>
        <row r="833">
          <cell r="A833" t="str">
            <v>Consórcio de Municípios do Agreste e Mata Sul do Estado de Pernambuco - COMAGSUL</v>
          </cell>
          <cell r="B833" t="str">
            <v>Riacho das Almas</v>
          </cell>
        </row>
        <row r="834">
          <cell r="A834" t="str">
            <v>Consórcio de Municípios do Agreste e Mata Sul do Estado de Pernambuco - COMAGSUL</v>
          </cell>
          <cell r="B834" t="str">
            <v>São Benedito do Sul</v>
          </cell>
        </row>
        <row r="835">
          <cell r="A835" t="str">
            <v>Consórcio de Municípios do Agreste e Mata Sul do Estado de Pernambuco - COMAGSUL</v>
          </cell>
          <cell r="B835" t="str">
            <v>São Joaquim do Monte</v>
          </cell>
        </row>
        <row r="836">
          <cell r="A836" t="str">
            <v>Consórcio de Municípios do Agreste e Mata Sul do Estado de Pernambuco - COMAGSUL</v>
          </cell>
          <cell r="B836" t="str">
            <v>São João</v>
          </cell>
        </row>
        <row r="837">
          <cell r="A837" t="str">
            <v>Consórcio de Municípios do Agreste e Mata Sul do Estado de Pernambuco - COMAGSUL</v>
          </cell>
          <cell r="B837" t="str">
            <v>Tacaimbó</v>
          </cell>
        </row>
        <row r="838">
          <cell r="A838" t="str">
            <v>Consórcio Público Intermunicipal do Agreste Pernambucano e Fronteiras - CONIAPE</v>
          </cell>
          <cell r="B838" t="str">
            <v>Altinho</v>
          </cell>
        </row>
        <row r="839">
          <cell r="A839" t="str">
            <v>Consórcio Público Intermunicipal do Agreste Pernambucano e Fronteiras - CONIAPE</v>
          </cell>
          <cell r="B839" t="str">
            <v>Bezerros</v>
          </cell>
        </row>
        <row r="840">
          <cell r="A840" t="str">
            <v>Consórcio Público Intermunicipal do Agreste Pernambucano e Fronteiras - CONIAPE</v>
          </cell>
          <cell r="B840" t="str">
            <v>Brejo da Madre de Deus</v>
          </cell>
        </row>
        <row r="841">
          <cell r="A841" t="str">
            <v>Consórcio Público Intermunicipal do Agreste Pernambucano e Fronteiras - CONIAPE</v>
          </cell>
          <cell r="B841" t="str">
            <v>Casinhas</v>
          </cell>
        </row>
        <row r="842">
          <cell r="A842" t="str">
            <v>Consórcio Público Intermunicipal do Agreste Pernambucano e Fronteiras - CONIAPE</v>
          </cell>
          <cell r="B842" t="str">
            <v>Cupira</v>
          </cell>
        </row>
        <row r="843">
          <cell r="A843" t="str">
            <v>Consórcio Público Intermunicipal do Agreste Pernambucano e Fronteiras - CONIAPE</v>
          </cell>
          <cell r="B843" t="str">
            <v>Frei Miguelinho</v>
          </cell>
        </row>
        <row r="844">
          <cell r="A844" t="str">
            <v>Consórcio Público Intermunicipal do Agreste Pernambucano e Fronteiras - CONIAPE</v>
          </cell>
          <cell r="B844" t="str">
            <v>Jataúba</v>
          </cell>
        </row>
        <row r="845">
          <cell r="A845" t="str">
            <v>Consórcio Público Intermunicipal do Agreste Pernambucano e Fronteiras - CONIAPE</v>
          </cell>
          <cell r="B845" t="str">
            <v>João Alfredo</v>
          </cell>
        </row>
        <row r="846">
          <cell r="A846" t="str">
            <v>Consórcio Público Intermunicipal do Agreste Pernambucano e Fronteiras - CONIAPE</v>
          </cell>
          <cell r="B846" t="str">
            <v>Limoeiro</v>
          </cell>
        </row>
        <row r="847">
          <cell r="A847" t="str">
            <v>Consórcio Público Intermunicipal do Agreste Pernambucano e Fronteiras - CONIAPE</v>
          </cell>
          <cell r="B847" t="str">
            <v>Panelas</v>
          </cell>
        </row>
        <row r="848">
          <cell r="A848" t="str">
            <v>Consórcio Público Intermunicipal do Agreste Pernambucano e Fronteiras - CONIAPE</v>
          </cell>
          <cell r="B848" t="str">
            <v>Pesqueira</v>
          </cell>
        </row>
        <row r="849">
          <cell r="A849" t="str">
            <v>Consórcio Público Intermunicipal do Agreste Pernambucano e Fronteiras - CONIAPE</v>
          </cell>
          <cell r="B849" t="str">
            <v>Poção</v>
          </cell>
        </row>
        <row r="850">
          <cell r="A850" t="str">
            <v>Consórcio Público Intermunicipal do Agreste Pernambucano e Fronteiras - CONIAPE</v>
          </cell>
          <cell r="B850" t="str">
            <v>Riacho das Almas</v>
          </cell>
        </row>
        <row r="851">
          <cell r="A851" t="str">
            <v>Consórcio Público Intermunicipal do Agreste Pernambucano e Fronteiras - CONIAPE</v>
          </cell>
          <cell r="B851" t="str">
            <v>Santa Cruz do Capibaribe</v>
          </cell>
        </row>
        <row r="852">
          <cell r="A852" t="str">
            <v>Consórcio Público Intermunicipal do Agreste Pernambucano e Fronteiras - CONIAPE</v>
          </cell>
          <cell r="B852" t="str">
            <v>Santa Maria do Cambucá</v>
          </cell>
        </row>
        <row r="853">
          <cell r="A853" t="str">
            <v>Consórcio Público Intermunicipal do Agreste Pernambucano e Fronteiras - CONIAPE</v>
          </cell>
          <cell r="B853" t="str">
            <v>Surubim</v>
          </cell>
        </row>
        <row r="854">
          <cell r="A854" t="str">
            <v>Consórcio Público Intermunicipal do Agreste Pernambucano e Fronteiras - CONIAPE</v>
          </cell>
          <cell r="B854" t="str">
            <v>São Caitano</v>
          </cell>
        </row>
        <row r="855">
          <cell r="A855" t="str">
            <v>Consórcio Público Intermunicipal do Agreste Pernambucano e Fronteiras - CONIAPE</v>
          </cell>
          <cell r="B855" t="str">
            <v>São Joaquim do Monte</v>
          </cell>
        </row>
        <row r="856">
          <cell r="A856" t="str">
            <v>Consórcio Público Intermunicipal do Agreste Pernambucano e Fronteiras - CONIAPE</v>
          </cell>
          <cell r="B856" t="str">
            <v>Tacaimbó</v>
          </cell>
        </row>
        <row r="857">
          <cell r="A857" t="str">
            <v>Consórcio Público Intermunicipal do Agreste Pernambucano e Fronteiras - CONIAPE</v>
          </cell>
          <cell r="B857" t="str">
            <v>Taquaritinga do Norte</v>
          </cell>
        </row>
        <row r="858">
          <cell r="A858" t="str">
            <v>Consórcio Público Intermunicipal do Agreste Pernambucano e Fronteiras - CONIAPE</v>
          </cell>
          <cell r="B858" t="str">
            <v>Toritama</v>
          </cell>
        </row>
        <row r="859">
          <cell r="A859" t="str">
            <v>Consórcio Público Intermunicipal do Agreste Pernambucano e Fronteiras - CONIAPE</v>
          </cell>
          <cell r="B859" t="str">
            <v>Vertentes</v>
          </cell>
        </row>
        <row r="860">
          <cell r="A860" t="str">
            <v>Consórcio Intermunicipal Portal da Mata Sul - PORTAL SUL CONSORCIO</v>
          </cell>
          <cell r="B860" t="str">
            <v>Barreiros</v>
          </cell>
        </row>
        <row r="861">
          <cell r="A861" t="str">
            <v>Consórcio Intermunicipal Portal da Mata Sul - PORTAL SUL CONSORCIO</v>
          </cell>
          <cell r="B861" t="str">
            <v>Rio Formoso</v>
          </cell>
        </row>
        <row r="862">
          <cell r="A862" t="str">
            <v>Consórcio Intermunicipal Portal da Mata Sul - PORTAL SUL CONSORCIO</v>
          </cell>
          <cell r="B862" t="str">
            <v>Sirinhaém</v>
          </cell>
        </row>
        <row r="863">
          <cell r="A863" t="str">
            <v>Consórcio Intermunicipal Portal da Mata Sul - PORTAL SUL CONSORCIO</v>
          </cell>
          <cell r="B863" t="str">
            <v>São José da Coroa Grande</v>
          </cell>
        </row>
        <row r="864">
          <cell r="A864" t="str">
            <v>Consórcio Intermunicipal Portal da Mata Sul - PORTAL SUL CONSORCIO</v>
          </cell>
          <cell r="B864" t="str">
            <v>Gameleira</v>
          </cell>
        </row>
        <row r="865">
          <cell r="A865" t="str">
            <v>Consórcio Intermunicipal Portal da Mata Sul - PORTAL SUL CONSORCIO</v>
          </cell>
          <cell r="B865" t="str">
            <v>Tamandaré</v>
          </cell>
        </row>
        <row r="866">
          <cell r="A866" t="str">
            <v>Consórcio Intermunicipal de Desenvolvimento Sustentável do Sertão Central - CINDESC</v>
          </cell>
          <cell r="B866" t="str">
            <v>Cedro/PE</v>
          </cell>
        </row>
        <row r="867">
          <cell r="A867" t="str">
            <v>Consórcio Intermunicipal de Desenvolvimento Sustentável do Sertão Central - CINDESC</v>
          </cell>
          <cell r="B867" t="str">
            <v>Mirandiba</v>
          </cell>
        </row>
        <row r="868">
          <cell r="A868" t="str">
            <v>Consórcio Intermunicipal de Desenvolvimento Sustentável do Sertão Central - CINDESC</v>
          </cell>
          <cell r="B868" t="str">
            <v>São José do Belmonte</v>
          </cell>
        </row>
        <row r="869">
          <cell r="A869" t="str">
            <v>Consórcio Intermunicipal de Desenvolvimento Sustentável do Sertão Central - CINDESC</v>
          </cell>
          <cell r="B869" t="str">
            <v>Salgueiro</v>
          </cell>
        </row>
        <row r="870">
          <cell r="A870" t="str">
            <v>Consórcio Intermunicipal de Desenvolvimento Sustentável do Sertão Central - CINDESC</v>
          </cell>
          <cell r="B870" t="str">
            <v>Serrita</v>
          </cell>
        </row>
        <row r="871">
          <cell r="A871" t="str">
            <v>Consórcio Intermunicipal de Desenvolvimento Sustentável do Sertão Central - CINDESC</v>
          </cell>
          <cell r="B871" t="str">
            <v>Terra Nova</v>
          </cell>
        </row>
        <row r="872">
          <cell r="A872" t="str">
            <v>Consórcio Intermunicipal de Desenvolvimento Sustentável do Sertão Central - CINDESC</v>
          </cell>
          <cell r="B872" t="str">
            <v>Verdejante</v>
          </cell>
        </row>
        <row r="873">
          <cell r="A873" t="str">
            <v>Consórcio dos Municípios da Mata Norte e Agreste Setentrional de Pernambuco - COMANAS</v>
          </cell>
          <cell r="B873" t="str">
            <v>Aliança</v>
          </cell>
        </row>
        <row r="874">
          <cell r="A874" t="str">
            <v>Consórcio dos Municípios da Mata Norte e Agreste Setentrional de Pernambuco - COMANAS</v>
          </cell>
          <cell r="B874" t="str">
            <v>Buenos Aires</v>
          </cell>
        </row>
        <row r="875">
          <cell r="A875" t="str">
            <v>Consórcio dos Municípios da Mata Norte e Agreste Setentrional de Pernambuco - COMANAS</v>
          </cell>
          <cell r="B875" t="str">
            <v>Carpina</v>
          </cell>
        </row>
        <row r="876">
          <cell r="A876" t="str">
            <v>Consórcio dos Municípios da Mata Norte e Agreste Setentrional de Pernambuco - COMANAS</v>
          </cell>
          <cell r="B876" t="str">
            <v>Casinhas</v>
          </cell>
        </row>
        <row r="877">
          <cell r="A877" t="str">
            <v>Consórcio dos Municípios da Mata Norte e Agreste Setentrional de Pernambuco - COMANAS</v>
          </cell>
          <cell r="B877" t="str">
            <v>Camutanga</v>
          </cell>
        </row>
        <row r="878">
          <cell r="A878" t="str">
            <v>Consórcio dos Municípios da Mata Norte e Agreste Setentrional de Pernambuco - COMANAS</v>
          </cell>
          <cell r="B878" t="str">
            <v>Chã de Alegria</v>
          </cell>
        </row>
        <row r="879">
          <cell r="A879" t="str">
            <v>Consórcio dos Municípios da Mata Norte e Agreste Setentrional de Pernambuco - COMANAS</v>
          </cell>
          <cell r="B879" t="str">
            <v>Condado/PE</v>
          </cell>
        </row>
        <row r="880">
          <cell r="A880" t="str">
            <v>Consórcio dos Municípios da Mata Norte e Agreste Setentrional de Pernambuco - COMANAS</v>
          </cell>
          <cell r="B880" t="str">
            <v>Feira Nova</v>
          </cell>
        </row>
        <row r="881">
          <cell r="A881" t="str">
            <v>Consórcio dos Municípios da Mata Norte e Agreste Setentrional de Pernambuco - COMANAS</v>
          </cell>
          <cell r="B881" t="str">
            <v>Ferreiros</v>
          </cell>
        </row>
        <row r="882">
          <cell r="A882" t="str">
            <v>Consórcio dos Municípios da Mata Norte e Agreste Setentrional de Pernambuco - COMANAS</v>
          </cell>
          <cell r="B882" t="str">
            <v>Glória do Goitá</v>
          </cell>
        </row>
        <row r="883">
          <cell r="A883" t="str">
            <v>Consórcio dos Municípios da Mata Norte e Agreste Setentrional de Pernambuco - COMANAS</v>
          </cell>
          <cell r="B883" t="str">
            <v>Goiana</v>
          </cell>
        </row>
        <row r="884">
          <cell r="A884" t="str">
            <v>Consórcio dos Municípios da Mata Norte e Agreste Setentrional de Pernambuco - COMANAS</v>
          </cell>
          <cell r="B884" t="str">
            <v>Itambé</v>
          </cell>
        </row>
        <row r="885">
          <cell r="A885" t="str">
            <v>Consórcio dos Municípios da Mata Norte e Agreste Setentrional de Pernambuco - COMANAS</v>
          </cell>
          <cell r="B885" t="str">
            <v>Itaquitinga</v>
          </cell>
        </row>
        <row r="886">
          <cell r="A886" t="str">
            <v>Consórcio dos Municípios da Mata Norte e Agreste Setentrional de Pernambuco - COMANAS</v>
          </cell>
          <cell r="B886" t="str">
            <v>Lagoa de Itaenga</v>
          </cell>
        </row>
        <row r="887">
          <cell r="A887" t="str">
            <v>Consórcio dos Municípios da Mata Norte e Agreste Setentrional de Pernambuco - COMANAS</v>
          </cell>
          <cell r="B887" t="str">
            <v>Lagoa do Carro</v>
          </cell>
        </row>
        <row r="888">
          <cell r="A888" t="str">
            <v>Consórcio dos Municípios da Mata Norte e Agreste Setentrional de Pernambuco - COMANAS</v>
          </cell>
          <cell r="B888" t="str">
            <v>Limoeiro</v>
          </cell>
        </row>
        <row r="889">
          <cell r="A889" t="str">
            <v>Consórcio dos Municípios da Mata Norte e Agreste Setentrional de Pernambuco - COMANAS</v>
          </cell>
          <cell r="B889" t="str">
            <v>Macaparana</v>
          </cell>
        </row>
        <row r="890">
          <cell r="A890" t="str">
            <v>Consórcio dos Municípios da Mata Norte e Agreste Setentrional de Pernambuco - COMANAS</v>
          </cell>
          <cell r="B890" t="str">
            <v>Machados</v>
          </cell>
        </row>
        <row r="891">
          <cell r="A891" t="str">
            <v>Consórcio dos Municípios da Mata Norte e Agreste Setentrional de Pernambuco - COMANAS</v>
          </cell>
          <cell r="B891" t="str">
            <v>Nazaré da Mata</v>
          </cell>
        </row>
        <row r="892">
          <cell r="A892" t="str">
            <v>Consórcio dos Municípios da Mata Norte e Agreste Setentrional de Pernambuco - COMANAS</v>
          </cell>
          <cell r="B892" t="str">
            <v>Paudalho</v>
          </cell>
        </row>
        <row r="893">
          <cell r="A893" t="str">
            <v>Consórcio dos Municípios da Mata Norte e Agreste Setentrional de Pernambuco - COMANAS</v>
          </cell>
          <cell r="B893" t="str">
            <v>Salgadinho</v>
          </cell>
        </row>
        <row r="894">
          <cell r="A894" t="str">
            <v>Consórcio dos Municípios da Mata Norte e Agreste Setentrional de Pernambuco - COMANAS</v>
          </cell>
          <cell r="B894" t="str">
            <v>Timbaúba</v>
          </cell>
        </row>
        <row r="895">
          <cell r="A895" t="str">
            <v>Consórcio dos Municípios da Mata Norte e Agreste Setentrional de Pernambuco - COMANAS</v>
          </cell>
          <cell r="B895" t="str">
            <v>Tracunhaém</v>
          </cell>
        </row>
        <row r="896">
          <cell r="A896" t="str">
            <v>Consórcio dos Municípios da Mata Norte e Agreste Setentrional de Pernambuco - COMANAS</v>
          </cell>
          <cell r="B896" t="str">
            <v>Vicência</v>
          </cell>
        </row>
        <row r="897">
          <cell r="A897" t="str">
            <v>Consórcio dos Municípios da Mata Norte e Agreste Setentrional de Pernambuco - COMANAS</v>
          </cell>
          <cell r="B897" t="str">
            <v>Vertente do Lério</v>
          </cell>
        </row>
        <row r="898">
          <cell r="A898" t="str">
            <v>Consórcio Intermunicipal do Submédio São Francisco - COMRIO</v>
          </cell>
          <cell r="B898" t="str">
            <v>Cabrobó</v>
          </cell>
        </row>
        <row r="899">
          <cell r="A899" t="str">
            <v>Consórcio Intermunicipal do Submédio São Francisco - COMRIO</v>
          </cell>
          <cell r="B899" t="str">
            <v>Lagoa Grande/PE</v>
          </cell>
        </row>
        <row r="900">
          <cell r="A900" t="str">
            <v>Consórcio Intermunicipal do Submédio São Francisco - COMRIO</v>
          </cell>
          <cell r="B900" t="str">
            <v>Orocó</v>
          </cell>
        </row>
        <row r="901">
          <cell r="A901" t="str">
            <v>Consórcio Intermunicipal do Submédio São Francisco - COMRIO</v>
          </cell>
          <cell r="B901" t="str">
            <v>Santa Maria da Boa Vista</v>
          </cell>
        </row>
        <row r="902">
          <cell r="A902" t="str">
            <v>Consórcio Público dos Municípios da Mata Sul Pernambucana - COMSUL</v>
          </cell>
          <cell r="B902" t="str">
            <v>Água Preta</v>
          </cell>
        </row>
        <row r="903">
          <cell r="A903" t="str">
            <v>Consórcio Público dos Municípios da Mata Sul Pernambucana - COMSUL</v>
          </cell>
          <cell r="B903" t="str">
            <v>Amaraji</v>
          </cell>
        </row>
        <row r="904">
          <cell r="A904" t="str">
            <v>Consórcio Público dos Municípios da Mata Sul Pernambucana - COMSUL</v>
          </cell>
          <cell r="B904" t="str">
            <v>Catende</v>
          </cell>
        </row>
        <row r="905">
          <cell r="A905" t="str">
            <v>Consórcio Público dos Municípios da Mata Sul Pernambucana - COMSUL</v>
          </cell>
          <cell r="B905" t="str">
            <v>Chã Grande</v>
          </cell>
        </row>
        <row r="906">
          <cell r="A906" t="str">
            <v>Consórcio Público dos Municípios da Mata Sul Pernambucana - COMSUL</v>
          </cell>
          <cell r="B906" t="str">
            <v>Cortês</v>
          </cell>
        </row>
        <row r="907">
          <cell r="A907" t="str">
            <v>Consórcio Público dos Municípios da Mata Sul Pernambucana - COMSUL</v>
          </cell>
          <cell r="B907" t="str">
            <v>Escada</v>
          </cell>
        </row>
        <row r="908">
          <cell r="A908" t="str">
            <v>Consórcio Público dos Municípios da Mata Sul Pernambucana - COMSUL</v>
          </cell>
          <cell r="B908" t="str">
            <v>Gameleira</v>
          </cell>
        </row>
        <row r="909">
          <cell r="A909" t="str">
            <v>Consórcio Público dos Municípios da Mata Sul Pernambucana - COMSUL</v>
          </cell>
          <cell r="B909" t="str">
            <v>jaqueira</v>
          </cell>
        </row>
        <row r="910">
          <cell r="A910" t="str">
            <v>Consórcio Público dos Municípios da Mata Sul Pernambucana - COMSUL</v>
          </cell>
          <cell r="B910" t="str">
            <v>Joaquim Nabuco</v>
          </cell>
        </row>
        <row r="911">
          <cell r="A911" t="str">
            <v>Consórcio Público dos Municípios da Mata Sul Pernambucana - COMSUL</v>
          </cell>
          <cell r="B911" t="str">
            <v>Maraial</v>
          </cell>
        </row>
        <row r="912">
          <cell r="A912" t="str">
            <v>Consórcio Público dos Municípios da Mata Sul Pernambucana - COMSUL</v>
          </cell>
          <cell r="B912" t="str">
            <v>Palmares</v>
          </cell>
        </row>
        <row r="913">
          <cell r="A913" t="str">
            <v>Consórcio Público dos Municípios da Mata Sul Pernambucana - COMSUL</v>
          </cell>
          <cell r="B913" t="str">
            <v>Primavera/PE</v>
          </cell>
        </row>
        <row r="914">
          <cell r="A914" t="str">
            <v>Consórcio Público dos Municípios da Mata Sul Pernambucana - COMSUL</v>
          </cell>
          <cell r="B914" t="str">
            <v>Quipapá</v>
          </cell>
        </row>
        <row r="915">
          <cell r="A915" t="str">
            <v>Consórcio Público dos Municípios da Mata Sul Pernambucana - COMSUL</v>
          </cell>
          <cell r="B915" t="str">
            <v>Ribeirão</v>
          </cell>
        </row>
        <row r="916">
          <cell r="A916" t="str">
            <v>Consórcio Público dos Municípios da Mata Sul Pernambucana - COMSUL</v>
          </cell>
          <cell r="B916" t="str">
            <v>Vitória de Santo Antão</v>
          </cell>
        </row>
        <row r="917">
          <cell r="A917" t="str">
            <v>Consórcio Público dos Municípios da Mata Sul Pernambucana - COMSUL</v>
          </cell>
          <cell r="B917" t="str">
            <v>Xexéu</v>
          </cell>
        </row>
        <row r="918">
          <cell r="A918" t="str">
            <v>Consórcio dos Municípios Pernambucanos - COMUPE</v>
          </cell>
          <cell r="B918" t="str">
            <v>Afogados da Ingazeira</v>
          </cell>
        </row>
        <row r="919">
          <cell r="A919" t="str">
            <v>Consórcio dos Municípios Pernambucanos - COMUPE</v>
          </cell>
          <cell r="B919" t="str">
            <v>Águas Belas</v>
          </cell>
        </row>
        <row r="920">
          <cell r="A920" t="str">
            <v>Consórcio dos Municípios Pernambucanos - COMUPE</v>
          </cell>
          <cell r="B920" t="str">
            <v>Arcoverde</v>
          </cell>
        </row>
        <row r="921">
          <cell r="A921" t="str">
            <v>Consórcio dos Municípios Pernambucanos - COMUPE</v>
          </cell>
          <cell r="B921" t="str">
            <v>Bezerros</v>
          </cell>
        </row>
        <row r="922">
          <cell r="A922" t="str">
            <v>Consórcio dos Municípios Pernambucanos - COMUPE</v>
          </cell>
          <cell r="B922" t="str">
            <v>Buenos Aires</v>
          </cell>
        </row>
        <row r="923">
          <cell r="A923" t="str">
            <v>Consórcio dos Municípios Pernambucanos - COMUPE</v>
          </cell>
          <cell r="B923" t="str">
            <v>Chã de Alegria</v>
          </cell>
        </row>
        <row r="924">
          <cell r="A924" t="str">
            <v>Consórcio dos Municípios Pernambucanos - COMUPE</v>
          </cell>
          <cell r="B924" t="str">
            <v>Inajá</v>
          </cell>
        </row>
        <row r="925">
          <cell r="A925" t="str">
            <v>Consórcio dos Municípios Pernambucanos - COMUPE</v>
          </cell>
          <cell r="B925" t="str">
            <v>Itaíba</v>
          </cell>
        </row>
        <row r="926">
          <cell r="A926" t="str">
            <v>Consórcio dos Municípios Pernambucanos - COMUPE</v>
          </cell>
          <cell r="B926" t="str">
            <v>João Alfredo</v>
          </cell>
        </row>
        <row r="927">
          <cell r="A927" t="str">
            <v>Consórcio dos Municípios Pernambucanos - COMUPE</v>
          </cell>
          <cell r="B927" t="str">
            <v>Lagoa Grande/PE</v>
          </cell>
        </row>
        <row r="928">
          <cell r="A928" t="str">
            <v>Consórcio dos Municípios Pernambucanos - COMUPE</v>
          </cell>
          <cell r="B928" t="str">
            <v>Moreno</v>
          </cell>
        </row>
        <row r="929">
          <cell r="A929" t="str">
            <v>Consórcio dos Municípios Pernambucanos - COMUPE</v>
          </cell>
          <cell r="B929" t="str">
            <v>São Bento do Una</v>
          </cell>
        </row>
        <row r="930">
          <cell r="A930" t="str">
            <v>Consórcio dos Municípios Pernambucanos - COMUPE</v>
          </cell>
          <cell r="B930" t="str">
            <v>Serra Talhada</v>
          </cell>
        </row>
        <row r="931">
          <cell r="A931" t="str">
            <v>Consórcio Intermunicipal Dom Mariano- CONDOMAR</v>
          </cell>
          <cell r="B931" t="str">
            <v>Alagoinha</v>
          </cell>
        </row>
        <row r="932">
          <cell r="A932" t="str">
            <v>Consórcio Intermunicipal Dom Mariano- CONDOMAR</v>
          </cell>
          <cell r="B932" t="str">
            <v>Arcoverde</v>
          </cell>
        </row>
        <row r="933">
          <cell r="A933" t="str">
            <v>Consórcio Intermunicipal Dom Mariano- CONDOMAR</v>
          </cell>
          <cell r="B933" t="str">
            <v>Belo Jardim</v>
          </cell>
        </row>
        <row r="934">
          <cell r="A934" t="str">
            <v>Consórcio Intermunicipal Dom Mariano- CONDOMAR</v>
          </cell>
          <cell r="B934" t="str">
            <v>Brejo da Madre de Deus</v>
          </cell>
        </row>
        <row r="935">
          <cell r="A935" t="str">
            <v>Consórcio Intermunicipal Dom Mariano- CONDOMAR</v>
          </cell>
          <cell r="B935" t="str">
            <v>Buíque</v>
          </cell>
        </row>
        <row r="936">
          <cell r="A936" t="str">
            <v>Consórcio Intermunicipal Dom Mariano- CONDOMAR</v>
          </cell>
          <cell r="B936" t="str">
            <v>Jataúba</v>
          </cell>
        </row>
        <row r="937">
          <cell r="A937" t="str">
            <v>Consórcio Intermunicipal Dom Mariano- CONDOMAR</v>
          </cell>
          <cell r="B937" t="str">
            <v>Pedra</v>
          </cell>
        </row>
        <row r="938">
          <cell r="A938" t="str">
            <v>Consórcio Intermunicipal Dom Mariano- CONDOMAR</v>
          </cell>
          <cell r="B938" t="str">
            <v>Pesqueira</v>
          </cell>
        </row>
        <row r="939">
          <cell r="A939" t="str">
            <v>Consórcio Intermunicipal Dom Mariano- CONDOMAR</v>
          </cell>
          <cell r="B939" t="str">
            <v>Poção</v>
          </cell>
        </row>
        <row r="940">
          <cell r="A940" t="str">
            <v>Consórcio Intermunicipal Dom Mariano- CONDOMAR</v>
          </cell>
          <cell r="B940" t="str">
            <v>Sanharó</v>
          </cell>
        </row>
        <row r="941">
          <cell r="A941" t="str">
            <v>Consórcio Intermunicipal Dom Mariano- CONDOMAR</v>
          </cell>
          <cell r="B941" t="str">
            <v>Sertânia</v>
          </cell>
        </row>
        <row r="942">
          <cell r="A942" t="str">
            <v>Consórcio Intermunicipal Dom Mariano- CONDOMAR</v>
          </cell>
          <cell r="B942" t="str">
            <v>Tupanatinga</v>
          </cell>
        </row>
        <row r="943">
          <cell r="A943" t="str">
            <v>Consórcio Intermunicipal Dom Mariano- CONDOMAR</v>
          </cell>
          <cell r="B943" t="str">
            <v>Venturosa</v>
          </cell>
        </row>
        <row r="944">
          <cell r="A944" t="str">
            <v>Consórcio Metropolitano de Resíduos Sólidos de Pernambuco*</v>
          </cell>
          <cell r="B944" t="str">
            <v>Olinda</v>
          </cell>
        </row>
        <row r="945">
          <cell r="A945" t="str">
            <v>Consórcio Metropolitano de Resíduos Sólidos de Pernambuco*</v>
          </cell>
          <cell r="B945" t="str">
            <v>Paulista/PE</v>
          </cell>
        </row>
        <row r="946">
          <cell r="A946" t="str">
            <v>Consórcio Metropolitano de Resíduos Sólidos de Pernambuco*</v>
          </cell>
          <cell r="B946" t="str">
            <v>Abreu e Lima</v>
          </cell>
        </row>
        <row r="947">
          <cell r="A947" t="str">
            <v>Consórcio Metropolitano de Resíduos Sólidos de Pernambuco*</v>
          </cell>
          <cell r="B947" t="str">
            <v>Igarassu</v>
          </cell>
        </row>
        <row r="948">
          <cell r="A948" t="str">
            <v>Consórcio Metropolitano de Resíduos Sólidos de Pernambuco*</v>
          </cell>
          <cell r="B948" t="str">
            <v>Itapissuma</v>
          </cell>
        </row>
        <row r="949">
          <cell r="A949" t="str">
            <v>Consórcio Metropolitano de Resíduos Sólidos de Pernambuco*</v>
          </cell>
          <cell r="B949" t="str">
            <v>Ilha de Itamaracá</v>
          </cell>
        </row>
        <row r="950">
          <cell r="A950" t="str">
            <v>Consórcio Metropolitano de Resíduos Sólidos de Pernambuco*</v>
          </cell>
          <cell r="B950" t="str">
            <v>Araçoiaba</v>
          </cell>
        </row>
        <row r="951">
          <cell r="A951" t="str">
            <v>Consórcio Metropolitano de Resíduos Sólidos de Pernambuco*</v>
          </cell>
          <cell r="B951" t="str">
            <v>Ipojuca</v>
          </cell>
        </row>
        <row r="952">
          <cell r="A952" t="str">
            <v>Consórcio Metropolitano de Resíduos Sólidos de Pernambuco*</v>
          </cell>
          <cell r="B952" t="str">
            <v>Cabo de Santo Agostinho</v>
          </cell>
        </row>
        <row r="953">
          <cell r="A953" t="str">
            <v>Consórcio Metropolitano de Resíduos Sólidos de Pernambuco*</v>
          </cell>
          <cell r="B953" t="str">
            <v>Moreno</v>
          </cell>
        </row>
        <row r="954">
          <cell r="A954" t="str">
            <v>Consórcio Metropolitano de Resíduos Sólidos de Pernambuco*</v>
          </cell>
          <cell r="B954" t="str">
            <v>Jaboatão dos Guararapes</v>
          </cell>
        </row>
        <row r="955">
          <cell r="A955" t="str">
            <v>Consórcio Metropolitano de Resíduos Sólidos de Pernambuco*</v>
          </cell>
          <cell r="B955" t="str">
            <v>São Lourenço da Mata</v>
          </cell>
        </row>
        <row r="956">
          <cell r="A956" t="str">
            <v>Consórcio Metropolitano de Resíduos Sólidos de Pernambuco*</v>
          </cell>
          <cell r="B956" t="str">
            <v>Camaragibe</v>
          </cell>
        </row>
        <row r="957">
          <cell r="A957" t="str">
            <v>Consórcio Metropolitano de Resíduos Sólidos de Pernambuco*</v>
          </cell>
          <cell r="B957" t="str">
            <v>Recife</v>
          </cell>
        </row>
        <row r="958">
          <cell r="A958" t="str">
            <v>Consórcio Metropolitano de Resíduos Sólidos de Pernambuco*</v>
          </cell>
          <cell r="B958" t="str">
            <v>Fernando de Noronha</v>
          </cell>
        </row>
        <row r="959">
          <cell r="A959" t="str">
            <v>Consórcio dos Municípios do Médio Parnaíba-PI - COMEPA</v>
          </cell>
          <cell r="B959" t="str">
            <v>Água Branca</v>
          </cell>
        </row>
        <row r="960">
          <cell r="A960" t="str">
            <v>Consórcio dos Municípios do Médio Parnaíba-PI - COMEPA</v>
          </cell>
          <cell r="B960" t="str">
            <v>Barro Duro</v>
          </cell>
        </row>
        <row r="961">
          <cell r="A961" t="str">
            <v>Consórcio dos Municípios do Médio Parnaíba-PI - COMEPA</v>
          </cell>
          <cell r="B961" t="str">
            <v>Hugo Napoleão</v>
          </cell>
        </row>
        <row r="962">
          <cell r="A962" t="str">
            <v>Consórcio dos Municípios do Médio Parnaíba-PI - COMEPA</v>
          </cell>
          <cell r="B962" t="str">
            <v>Lagoinha do Piauí</v>
          </cell>
        </row>
        <row r="963">
          <cell r="A963" t="str">
            <v>Consórcio dos Municípios do Médio Parnaíba-PI - COMEPA</v>
          </cell>
          <cell r="B963" t="str">
            <v>Olho D'Água do Piauí</v>
          </cell>
        </row>
        <row r="964">
          <cell r="A964" t="str">
            <v>Consórcio dos Municípios do Médio Parnaíba-PI - COMEPA</v>
          </cell>
          <cell r="B964" t="str">
            <v>Passagem Franca do Piauí</v>
          </cell>
        </row>
        <row r="965">
          <cell r="A965" t="str">
            <v>Consórcio dos Municípios do Médio Parnaíba-PI - COMEPA</v>
          </cell>
          <cell r="B965" t="str">
            <v>São Pedro do Piauí</v>
          </cell>
        </row>
        <row r="966">
          <cell r="A966" t="str">
            <v>Consórcio Intermunicipal Buritis</v>
          </cell>
          <cell r="B966" t="str">
            <v>Dom Expedito Lopes</v>
          </cell>
        </row>
        <row r="967">
          <cell r="A967" t="str">
            <v>Consórcio Intermunicipal Buritis</v>
          </cell>
          <cell r="B967" t="str">
            <v>Inhuma</v>
          </cell>
        </row>
        <row r="968">
          <cell r="A968" t="str">
            <v>Consórcio Intermunicipal Buritis</v>
          </cell>
          <cell r="B968" t="str">
            <v>Ipiranga do Piauí</v>
          </cell>
        </row>
        <row r="969">
          <cell r="A969" t="str">
            <v>Consórcio Intermunicipal Buritis</v>
          </cell>
          <cell r="B969" t="str">
            <v>São João da Varjota</v>
          </cell>
        </row>
        <row r="970">
          <cell r="A970" t="str">
            <v>Consorcio Público Regional de Saneamento Básico do Alto Oeste Potiguar</v>
          </cell>
          <cell r="B970" t="str">
            <v>Água Nova</v>
          </cell>
        </row>
        <row r="971">
          <cell r="A971" t="str">
            <v>Consorcio Público Regional de Saneamento Básico do Alto Oeste Potiguar</v>
          </cell>
          <cell r="B971" t="str">
            <v>Alexandria</v>
          </cell>
        </row>
        <row r="972">
          <cell r="A972" t="str">
            <v>Consorcio Público Regional de Saneamento Básico do Alto Oeste Potiguar</v>
          </cell>
          <cell r="B972" t="str">
            <v>Almino Afonso</v>
          </cell>
        </row>
        <row r="973">
          <cell r="A973" t="str">
            <v>Consorcio Público Regional de Saneamento Básico do Alto Oeste Potiguar</v>
          </cell>
          <cell r="B973" t="str">
            <v>Antônio Martins</v>
          </cell>
        </row>
        <row r="974">
          <cell r="A974" t="str">
            <v>Consorcio Público Regional de Saneamento Básico do Alto Oeste Potiguar</v>
          </cell>
          <cell r="B974" t="str">
            <v>Apodi</v>
          </cell>
        </row>
        <row r="975">
          <cell r="A975" t="str">
            <v>Consorcio Público Regional de Saneamento Básico do Alto Oeste Potiguar</v>
          </cell>
          <cell r="B975" t="str">
            <v>Caraúbas</v>
          </cell>
        </row>
        <row r="976">
          <cell r="A976" t="str">
            <v>Consorcio Público Regional de Saneamento Básico do Alto Oeste Potiguar</v>
          </cell>
          <cell r="B976" t="str">
            <v>Coronel João Pessoa</v>
          </cell>
        </row>
        <row r="977">
          <cell r="A977" t="str">
            <v>Consorcio Público Regional de Saneamento Básico do Alto Oeste Potiguar</v>
          </cell>
          <cell r="B977" t="str">
            <v>Doutor Severiano</v>
          </cell>
        </row>
        <row r="978">
          <cell r="A978" t="str">
            <v>Consorcio Público Regional de Saneamento Básico do Alto Oeste Potiguar</v>
          </cell>
          <cell r="B978" t="str">
            <v>Encanto</v>
          </cell>
        </row>
        <row r="979">
          <cell r="A979" t="str">
            <v>Consorcio Público Regional de Saneamento Básico do Alto Oeste Potiguar</v>
          </cell>
          <cell r="B979" t="str">
            <v>Felipe Guerra</v>
          </cell>
        </row>
        <row r="980">
          <cell r="A980" t="str">
            <v>Consorcio Público Regional de Saneamento Básico do Alto Oeste Potiguar</v>
          </cell>
          <cell r="B980" t="str">
            <v>Francisco Dantas</v>
          </cell>
        </row>
        <row r="981">
          <cell r="A981" t="str">
            <v>Consorcio Público Regional de Saneamento Básico do Alto Oeste Potiguar</v>
          </cell>
          <cell r="B981" t="str">
            <v>Frutuoso Gomes</v>
          </cell>
        </row>
        <row r="982">
          <cell r="A982" t="str">
            <v>Consorcio Público Regional de Saneamento Básico do Alto Oeste Potiguar</v>
          </cell>
          <cell r="B982" t="str">
            <v>Governador Dix-Sept Rosado</v>
          </cell>
        </row>
        <row r="983">
          <cell r="A983" t="str">
            <v>Consorcio Público Regional de Saneamento Básico do Alto Oeste Potiguar</v>
          </cell>
          <cell r="B983" t="str">
            <v>Itaú</v>
          </cell>
        </row>
        <row r="984">
          <cell r="A984" t="str">
            <v>Consorcio Público Regional de Saneamento Básico do Alto Oeste Potiguar</v>
          </cell>
          <cell r="B984" t="str">
            <v>Janduís</v>
          </cell>
        </row>
        <row r="985">
          <cell r="A985" t="str">
            <v>Consorcio Público Regional de Saneamento Básico do Alto Oeste Potiguar</v>
          </cell>
          <cell r="B985" t="str">
            <v>João Dias</v>
          </cell>
        </row>
        <row r="986">
          <cell r="A986" t="str">
            <v>Consorcio Público Regional de Saneamento Básico do Alto Oeste Potiguar</v>
          </cell>
          <cell r="B986" t="str">
            <v>José da Penha</v>
          </cell>
        </row>
        <row r="987">
          <cell r="A987" t="str">
            <v>Consorcio Público Regional de Saneamento Básico do Alto Oeste Potiguar</v>
          </cell>
          <cell r="B987" t="str">
            <v>Lucrécia</v>
          </cell>
        </row>
        <row r="988">
          <cell r="A988" t="str">
            <v>Consorcio Público Regional de Saneamento Básico do Alto Oeste Potiguar</v>
          </cell>
          <cell r="B988" t="str">
            <v>Luís Gomes</v>
          </cell>
        </row>
        <row r="989">
          <cell r="A989" t="str">
            <v>Consórcio Público Intermunicipal de Saneamento Básico da Região do Mato Grande - CISMAG</v>
          </cell>
          <cell r="B989" t="str">
            <v>Touros</v>
          </cell>
        </row>
        <row r="990">
          <cell r="A990" t="str">
            <v>Consórcio Público Intermunicipal de Saneamento Básico da Região do Mato Grande - CISMAG</v>
          </cell>
          <cell r="B990" t="str">
            <v>São Miguel do Gostoso</v>
          </cell>
        </row>
        <row r="991">
          <cell r="A991" t="str">
            <v>Consórcio Público Intermunicipal de Saneamento Básico da Região do Mato Grande - CISMAG</v>
          </cell>
          <cell r="B991" t="str">
            <v>Jandaíra</v>
          </cell>
        </row>
        <row r="992">
          <cell r="A992" t="str">
            <v>Consórcio Público Intermunicipal de Saneamento Básico da Região do Mato Grande - CISMAG</v>
          </cell>
          <cell r="B992" t="str">
            <v>Parazinho</v>
          </cell>
        </row>
        <row r="993">
          <cell r="A993" t="str">
            <v>Consórcio Público Intermunicipal de Saneamento Básico da Região do Mato Grande - CISMAG</v>
          </cell>
          <cell r="B993" t="str">
            <v>Bento Fernandes</v>
          </cell>
        </row>
        <row r="994">
          <cell r="A994" t="str">
            <v>Consórcio Público Intermunicipal de Saneamento Básico da Região do Mato Grande - CISMAG</v>
          </cell>
          <cell r="B994" t="str">
            <v>Pureza</v>
          </cell>
        </row>
        <row r="995">
          <cell r="A995" t="str">
            <v>Consórcio Público Intermunicipal de Saneamento Básico da Região do Mato Grande - CISMAG</v>
          </cell>
          <cell r="B995" t="str">
            <v>Pedra Grande</v>
          </cell>
        </row>
        <row r="996">
          <cell r="A996" t="str">
            <v>Consórcio Público Intermunicipal de Saneamento Básico da Região do Mato Grande - CISMAG</v>
          </cell>
          <cell r="B996" t="str">
            <v>Jardim de Angicos</v>
          </cell>
        </row>
        <row r="997">
          <cell r="A997" t="str">
            <v>Consórcio Público Intermunicipal de Saneamento Básico da Região do Mato Grande - CISMAG</v>
          </cell>
          <cell r="B997" t="str">
            <v>São Bento do Norte</v>
          </cell>
        </row>
        <row r="998">
          <cell r="A998" t="str">
            <v>Consórcio Público Intermunicipal de Saneamento Básico da Região do Mato Grande - CISMAG</v>
          </cell>
          <cell r="B998" t="str">
            <v>João Câmara</v>
          </cell>
        </row>
        <row r="999">
          <cell r="A999" t="str">
            <v>Consórcio Público Intermunicipal de Saneamento Básico da Região do Mato Grande - CISMAG</v>
          </cell>
          <cell r="B999" t="str">
            <v>Caiçara do Norte</v>
          </cell>
        </row>
        <row r="1000">
          <cell r="A1000" t="str">
            <v>Consórcio Público Intermunicipal do Rio Grande do Norte - COPIRN</v>
          </cell>
          <cell r="B1000" t="str">
            <v>Acari</v>
          </cell>
        </row>
        <row r="1001">
          <cell r="A1001" t="str">
            <v>Consórcio Público Intermunicipal do Rio Grande do Norte - COPIRN</v>
          </cell>
          <cell r="B1001" t="str">
            <v>Afonso Bezerra</v>
          </cell>
        </row>
        <row r="1002">
          <cell r="A1002" t="str">
            <v>Consórcio Público Intermunicipal do Rio Grande do Norte - COPIRN</v>
          </cell>
          <cell r="B1002" t="str">
            <v>Alexandria</v>
          </cell>
        </row>
        <row r="1003">
          <cell r="A1003" t="str">
            <v>Consórcio Público Intermunicipal do Rio Grande do Norte - COPIRN</v>
          </cell>
          <cell r="B1003" t="str">
            <v>Almino Afonso</v>
          </cell>
        </row>
        <row r="1004">
          <cell r="A1004" t="str">
            <v>Consórcio Público Intermunicipal do Rio Grande do Norte - COPIRN</v>
          </cell>
          <cell r="B1004" t="str">
            <v>Alto do Rodrigues</v>
          </cell>
        </row>
        <row r="1005">
          <cell r="A1005" t="str">
            <v>Consórcio Público Intermunicipal do Rio Grande do Norte - COPIRN</v>
          </cell>
          <cell r="B1005" t="str">
            <v>Caiçara do Rio do Vento</v>
          </cell>
        </row>
        <row r="1006">
          <cell r="A1006" t="str">
            <v>Consórcio Público Intermunicipal do Rio Grande do Norte - COPIRN</v>
          </cell>
          <cell r="B1006" t="str">
            <v>Campo Grande/RN</v>
          </cell>
        </row>
        <row r="1007">
          <cell r="A1007" t="str">
            <v>Consórcio Público Intermunicipal do Rio Grande do Norte - COPIRN</v>
          </cell>
          <cell r="B1007" t="str">
            <v>Campo Redondo</v>
          </cell>
        </row>
        <row r="1008">
          <cell r="A1008" t="str">
            <v>Consórcio Público Intermunicipal do Rio Grande do Norte - COPIRN</v>
          </cell>
          <cell r="B1008" t="str">
            <v>Canguaretama</v>
          </cell>
        </row>
        <row r="1009">
          <cell r="A1009" t="str">
            <v>Consórcio Público Intermunicipal do Rio Grande do Norte - COPIRN</v>
          </cell>
          <cell r="B1009" t="str">
            <v>Caraúbas</v>
          </cell>
        </row>
        <row r="1010">
          <cell r="A1010" t="str">
            <v>Consórcio Público Intermunicipal do Rio Grande do Norte - COPIRN</v>
          </cell>
          <cell r="B1010" t="str">
            <v>Carnaubais</v>
          </cell>
        </row>
        <row r="1011">
          <cell r="A1011" t="str">
            <v>Consórcio Público Intermunicipal do Rio Grande do Norte - COPIRN</v>
          </cell>
          <cell r="B1011" t="str">
            <v>Carnaúba dos Dantas</v>
          </cell>
        </row>
        <row r="1012">
          <cell r="A1012" t="str">
            <v>Consórcio Público Intermunicipal do Rio Grande do Norte - COPIRN</v>
          </cell>
          <cell r="B1012" t="str">
            <v>Ceará-Mirim</v>
          </cell>
        </row>
        <row r="1013">
          <cell r="A1013" t="str">
            <v>Consórcio Público Intermunicipal do Rio Grande do Norte - COPIRN</v>
          </cell>
          <cell r="B1013" t="str">
            <v>Cerro Corá</v>
          </cell>
        </row>
        <row r="1014">
          <cell r="A1014" t="str">
            <v>Consórcio Público Intermunicipal do Rio Grande do Norte - COPIRN</v>
          </cell>
          <cell r="B1014" t="str">
            <v>Coronel João Pessoa</v>
          </cell>
        </row>
        <row r="1015">
          <cell r="A1015" t="str">
            <v>Consórcio Público Intermunicipal do Rio Grande do Norte - COPIRN</v>
          </cell>
          <cell r="B1015" t="str">
            <v>Cruzeta</v>
          </cell>
        </row>
        <row r="1016">
          <cell r="A1016" t="str">
            <v>Consórcio Público Intermunicipal do Rio Grande do Norte - COPIRN</v>
          </cell>
          <cell r="B1016" t="str">
            <v>Currais Novos</v>
          </cell>
        </row>
        <row r="1017">
          <cell r="A1017" t="str">
            <v>Consórcio Público Intermunicipal do Rio Grande do Norte - COPIRN</v>
          </cell>
          <cell r="B1017" t="str">
            <v>Doutor Severiano</v>
          </cell>
        </row>
        <row r="1018">
          <cell r="A1018" t="str">
            <v>Consórcio Público Intermunicipal do Rio Grande do Norte - COPIRN</v>
          </cell>
          <cell r="B1018" t="str">
            <v>Encanto</v>
          </cell>
        </row>
        <row r="1019">
          <cell r="A1019" t="str">
            <v>Consórcio Público Intermunicipal do Rio Grande do Norte - COPIRN</v>
          </cell>
          <cell r="B1019" t="str">
            <v>Espírito Santo</v>
          </cell>
        </row>
        <row r="1020">
          <cell r="A1020" t="str">
            <v>Consórcio Público Intermunicipal do Rio Grande do Norte - COPIRN</v>
          </cell>
          <cell r="B1020" t="str">
            <v>Extremoz</v>
          </cell>
        </row>
        <row r="1021">
          <cell r="A1021" t="str">
            <v>Consórcio Público Intermunicipal do Rio Grande do Norte - COPIRN</v>
          </cell>
          <cell r="B1021" t="str">
            <v>Felipe Guerra</v>
          </cell>
        </row>
        <row r="1022">
          <cell r="A1022" t="str">
            <v>Consórcio Público Intermunicipal do Rio Grande do Norte - COPIRN</v>
          </cell>
          <cell r="B1022" t="str">
            <v>Fernando Pedroza</v>
          </cell>
        </row>
        <row r="1023">
          <cell r="A1023" t="str">
            <v>Consórcio Público Intermunicipal do Rio Grande do Norte - COPIRN</v>
          </cell>
          <cell r="B1023" t="str">
            <v>Florânia</v>
          </cell>
        </row>
        <row r="1024">
          <cell r="A1024" t="str">
            <v>Consórcio Público Intermunicipal do Rio Grande do Norte - COPIRN</v>
          </cell>
          <cell r="B1024" t="str">
            <v>Francisco Dantas</v>
          </cell>
        </row>
        <row r="1025">
          <cell r="A1025" t="str">
            <v>Consórcio Público Intermunicipal do Rio Grande do Norte - COPIRN</v>
          </cell>
          <cell r="B1025" t="str">
            <v>Frutuoso Gomes</v>
          </cell>
        </row>
        <row r="1026">
          <cell r="A1026" t="str">
            <v>Consórcio Público Intermunicipal do Rio Grande do Norte - COPIRN</v>
          </cell>
          <cell r="B1026" t="str">
            <v>Galinhos</v>
          </cell>
        </row>
        <row r="1027">
          <cell r="A1027" t="str">
            <v>Consórcio Público Intermunicipal do Rio Grande do Norte - COPIRN</v>
          </cell>
          <cell r="B1027" t="str">
            <v>Goianinha</v>
          </cell>
        </row>
        <row r="1028">
          <cell r="A1028" t="str">
            <v>Consórcio Público Intermunicipal do Rio Grande do Norte - COPIRN</v>
          </cell>
          <cell r="B1028" t="str">
            <v>Governador Dix-Sept Rosado</v>
          </cell>
        </row>
        <row r="1029">
          <cell r="A1029" t="str">
            <v>Consórcio Público Intermunicipal do Rio Grande do Norte - COPIRN</v>
          </cell>
          <cell r="B1029" t="str">
            <v>Grossos</v>
          </cell>
        </row>
        <row r="1030">
          <cell r="A1030" t="str">
            <v>Consórcio Público Intermunicipal do Rio Grande do Norte - COPIRN</v>
          </cell>
          <cell r="B1030" t="str">
            <v>Guamaré</v>
          </cell>
        </row>
        <row r="1031">
          <cell r="A1031" t="str">
            <v>Consórcio Público Intermunicipal do Rio Grande do Norte - COPIRN</v>
          </cell>
          <cell r="B1031" t="str">
            <v>Ielmo Marinho</v>
          </cell>
        </row>
        <row r="1032">
          <cell r="A1032" t="str">
            <v>Consórcio Público Intermunicipal do Rio Grande do Norte - COPIRN</v>
          </cell>
          <cell r="B1032" t="str">
            <v>Ipanguaçu</v>
          </cell>
        </row>
        <row r="1033">
          <cell r="A1033" t="str">
            <v>Consórcio Público Intermunicipal do Rio Grande do Norte - COPIRN</v>
          </cell>
          <cell r="B1033" t="str">
            <v>Ipueira</v>
          </cell>
        </row>
        <row r="1034">
          <cell r="A1034" t="str">
            <v>Consórcio Público Intermunicipal do Rio Grande do Norte - COPIRN</v>
          </cell>
          <cell r="B1034" t="str">
            <v>Itajá</v>
          </cell>
        </row>
        <row r="1035">
          <cell r="A1035" t="str">
            <v>Consórcio Público Intermunicipal do Rio Grande do Norte - COPIRN</v>
          </cell>
          <cell r="B1035" t="str">
            <v>Itaú</v>
          </cell>
        </row>
        <row r="1036">
          <cell r="A1036" t="str">
            <v>Consórcio Público Intermunicipal do Rio Grande do Norte - COPIRN</v>
          </cell>
          <cell r="B1036" t="str">
            <v>Jandaíra</v>
          </cell>
        </row>
        <row r="1037">
          <cell r="A1037" t="str">
            <v>Consórcio Público Intermunicipal do Rio Grande do Norte - COPIRN</v>
          </cell>
          <cell r="B1037" t="str">
            <v>Janduís</v>
          </cell>
        </row>
        <row r="1038">
          <cell r="A1038" t="str">
            <v>Consórcio Público Intermunicipal do Rio Grande do Norte - COPIRN</v>
          </cell>
          <cell r="B1038" t="str">
            <v>Japi</v>
          </cell>
        </row>
        <row r="1039">
          <cell r="A1039" t="str">
            <v>Consórcio Público Intermunicipal do Rio Grande do Norte - COPIRN</v>
          </cell>
          <cell r="B1039" t="str">
            <v>Jardim de Angicos</v>
          </cell>
        </row>
        <row r="1040">
          <cell r="A1040" t="str">
            <v>Consórcio Público Intermunicipal do Rio Grande do Norte - COPIRN</v>
          </cell>
          <cell r="B1040" t="str">
            <v>Jardim de Piranhas</v>
          </cell>
        </row>
        <row r="1041">
          <cell r="A1041" t="str">
            <v>Consórcio Público Intermunicipal do Rio Grande do Norte - COPIRN</v>
          </cell>
          <cell r="B1041" t="str">
            <v>Jardim do Seridó</v>
          </cell>
        </row>
        <row r="1042">
          <cell r="A1042" t="str">
            <v>Consórcio Público Intermunicipal do Rio Grande do Norte - COPIRN</v>
          </cell>
          <cell r="B1042" t="str">
            <v>Jaçanã</v>
          </cell>
        </row>
        <row r="1043">
          <cell r="A1043" t="str">
            <v>Consórcio Público Intermunicipal do Rio Grande do Norte - COPIRN</v>
          </cell>
          <cell r="B1043" t="str">
            <v>José da Penha</v>
          </cell>
        </row>
        <row r="1044">
          <cell r="A1044" t="str">
            <v>Consórcio Público Intermunicipal do Rio Grande do Norte - COPIRN</v>
          </cell>
          <cell r="B1044" t="str">
            <v>João Câmara</v>
          </cell>
        </row>
        <row r="1045">
          <cell r="A1045" t="str">
            <v>Consórcio Público Intermunicipal do Rio Grande do Norte - COPIRN</v>
          </cell>
          <cell r="B1045" t="str">
            <v>João Dias</v>
          </cell>
        </row>
        <row r="1046">
          <cell r="A1046" t="str">
            <v>Consórcio Público Intermunicipal do Rio Grande do Norte - COPIRN</v>
          </cell>
          <cell r="B1046" t="str">
            <v>Jucurutu</v>
          </cell>
        </row>
        <row r="1047">
          <cell r="A1047" t="str">
            <v>Consórcio Público Intermunicipal do Rio Grande do Norte - COPIRN</v>
          </cell>
          <cell r="B1047" t="str">
            <v>Jundiá</v>
          </cell>
        </row>
        <row r="1048">
          <cell r="A1048" t="str">
            <v>Consórcio Público Intermunicipal do Rio Grande do Norte - COPIRN</v>
          </cell>
          <cell r="B1048" t="str">
            <v>Lagoa Nova</v>
          </cell>
        </row>
        <row r="1049">
          <cell r="A1049" t="str">
            <v>Consórcio Público Intermunicipal do Rio Grande do Norte - COPIRN</v>
          </cell>
          <cell r="B1049" t="str">
            <v>Lagoa Salgada</v>
          </cell>
        </row>
        <row r="1050">
          <cell r="A1050" t="str">
            <v>Consórcio Público Intermunicipal do Rio Grande do Norte - COPIRN</v>
          </cell>
          <cell r="B1050" t="str">
            <v>Lagoa de Pedras</v>
          </cell>
        </row>
        <row r="1051">
          <cell r="A1051" t="str">
            <v>Consórcio Público Intermunicipal do Rio Grande do Norte - COPIRN</v>
          </cell>
          <cell r="B1051" t="str">
            <v>Lagoa de Velhos</v>
          </cell>
        </row>
        <row r="1052">
          <cell r="A1052" t="str">
            <v>Consórcio Público Intermunicipal do Rio Grande do Norte - COPIRN</v>
          </cell>
          <cell r="B1052" t="str">
            <v>Lagoa D'Anta</v>
          </cell>
        </row>
        <row r="1053">
          <cell r="A1053" t="str">
            <v>Consórcio Público Intermunicipal do Rio Grande do Norte - COPIRN</v>
          </cell>
          <cell r="B1053" t="str">
            <v>Lajes</v>
          </cell>
        </row>
        <row r="1054">
          <cell r="A1054" t="str">
            <v>Consórcio Público Intermunicipal do Rio Grande do Norte - COPIRN</v>
          </cell>
          <cell r="B1054" t="str">
            <v>Lucrécia</v>
          </cell>
        </row>
        <row r="1055">
          <cell r="A1055" t="str">
            <v>Consórcio Público Intermunicipal do Rio Grande do Norte - COPIRN</v>
          </cell>
          <cell r="B1055" t="str">
            <v>Luís Gomes</v>
          </cell>
        </row>
        <row r="1056">
          <cell r="A1056" t="str">
            <v>Consórcio Público Intermunicipal do Rio Grande do Norte - COPIRN</v>
          </cell>
          <cell r="B1056" t="str">
            <v>Macau</v>
          </cell>
        </row>
        <row r="1057">
          <cell r="A1057" t="str">
            <v>Consórcio Público Intermunicipal do Rio Grande do Norte - COPIRN</v>
          </cell>
          <cell r="B1057" t="str">
            <v>Macaíba</v>
          </cell>
        </row>
        <row r="1058">
          <cell r="A1058" t="str">
            <v>Consórcio Público Intermunicipal do Rio Grande do Norte - COPIRN</v>
          </cell>
          <cell r="B1058" t="str">
            <v>Major Sales</v>
          </cell>
        </row>
        <row r="1059">
          <cell r="A1059" t="str">
            <v>Consórcio Público Intermunicipal do Rio Grande do Norte - COPIRN</v>
          </cell>
          <cell r="B1059" t="str">
            <v>Marcelino Vieira</v>
          </cell>
        </row>
        <row r="1060">
          <cell r="A1060" t="str">
            <v>Consórcio Público Intermunicipal do Rio Grande do Norte - COPIRN</v>
          </cell>
          <cell r="B1060" t="str">
            <v>Martins</v>
          </cell>
        </row>
        <row r="1061">
          <cell r="A1061" t="str">
            <v>Consórcio Público Intermunicipal do Rio Grande do Norte - COPIRN</v>
          </cell>
          <cell r="B1061" t="str">
            <v>Maxaranguape</v>
          </cell>
        </row>
        <row r="1062">
          <cell r="A1062" t="str">
            <v>Consórcio Público Intermunicipal do Rio Grande do Norte - COPIRN</v>
          </cell>
          <cell r="B1062" t="str">
            <v>Messias Targino</v>
          </cell>
        </row>
        <row r="1063">
          <cell r="A1063" t="str">
            <v>Consórcio Público Intermunicipal do Rio Grande do Norte - COPIRN</v>
          </cell>
          <cell r="B1063" t="str">
            <v>Montanhas</v>
          </cell>
        </row>
        <row r="1064">
          <cell r="A1064" t="str">
            <v>Consórcio Público Intermunicipal do Rio Grande do Norte - COPIRN</v>
          </cell>
          <cell r="B1064" t="str">
            <v>Monte Alegre/RN</v>
          </cell>
        </row>
        <row r="1065">
          <cell r="A1065" t="str">
            <v>Consórcio Público Intermunicipal do Rio Grande do Norte - COPIRN</v>
          </cell>
          <cell r="B1065" t="str">
            <v>Monte das Gameleiras</v>
          </cell>
        </row>
        <row r="1066">
          <cell r="A1066" t="str">
            <v>Consórcio Público Intermunicipal do Rio Grande do Norte - COPIRN</v>
          </cell>
          <cell r="B1066" t="str">
            <v>Mossoró</v>
          </cell>
        </row>
        <row r="1067">
          <cell r="A1067" t="str">
            <v>Consórcio Público Intermunicipal do Rio Grande do Norte - COPIRN</v>
          </cell>
          <cell r="B1067" t="str">
            <v>Nova Cruz</v>
          </cell>
        </row>
        <row r="1068">
          <cell r="A1068" t="str">
            <v>Consórcio Público Intermunicipal do Rio Grande do Norte - COPIRN</v>
          </cell>
          <cell r="B1068" t="str">
            <v>Nísia Floresta</v>
          </cell>
        </row>
        <row r="1069">
          <cell r="A1069" t="str">
            <v>Consórcio Público Intermunicipal do Rio Grande do Norte - COPIRN</v>
          </cell>
          <cell r="B1069" t="str">
            <v>Olho D'Água do Borges</v>
          </cell>
        </row>
        <row r="1070">
          <cell r="A1070" t="str">
            <v>Consórcio Público Intermunicipal do Rio Grande do Norte - COPIRN</v>
          </cell>
          <cell r="B1070" t="str">
            <v>Ouro Branco</v>
          </cell>
        </row>
        <row r="1071">
          <cell r="A1071" t="str">
            <v>Consórcio Público Intermunicipal do Rio Grande do Norte - COPIRN</v>
          </cell>
          <cell r="B1071" t="str">
            <v>Paraná</v>
          </cell>
        </row>
        <row r="1072">
          <cell r="A1072" t="str">
            <v>Consórcio Público Intermunicipal do Rio Grande do Norte - COPIRN</v>
          </cell>
          <cell r="B1072" t="str">
            <v>Parazinho</v>
          </cell>
        </row>
        <row r="1073">
          <cell r="A1073" t="str">
            <v>Consórcio Público Intermunicipal do Rio Grande do Norte - COPIRN</v>
          </cell>
          <cell r="B1073" t="str">
            <v>Paraú</v>
          </cell>
        </row>
        <row r="1074">
          <cell r="A1074" t="str">
            <v>Consórcio Público Intermunicipal do Rio Grande do Norte - COPIRN</v>
          </cell>
          <cell r="B1074" t="str">
            <v>Parelhas</v>
          </cell>
        </row>
        <row r="1075">
          <cell r="A1075" t="str">
            <v>Consórcio Público Intermunicipal do Rio Grande do Norte - COPIRN</v>
          </cell>
          <cell r="B1075" t="str">
            <v>Parnamirim</v>
          </cell>
        </row>
        <row r="1076">
          <cell r="A1076" t="str">
            <v>Consórcio Público Intermunicipal do Rio Grande do Norte - COPIRN</v>
          </cell>
          <cell r="B1076" t="str">
            <v>Passa e Fica</v>
          </cell>
        </row>
        <row r="1077">
          <cell r="A1077" t="str">
            <v>Consórcio Público Intermunicipal do Rio Grande do Norte - COPIRN</v>
          </cell>
          <cell r="B1077" t="str">
            <v>Passagem</v>
          </cell>
        </row>
        <row r="1078">
          <cell r="A1078" t="str">
            <v>Consórcio Público Intermunicipal do Rio Grande do Norte - COPIRN</v>
          </cell>
          <cell r="B1078" t="str">
            <v>Patu</v>
          </cell>
        </row>
        <row r="1079">
          <cell r="A1079" t="str">
            <v>Consórcio Público Intermunicipal do Rio Grande do Norte - COPIRN</v>
          </cell>
          <cell r="B1079" t="str">
            <v>Pau dos Ferros</v>
          </cell>
        </row>
        <row r="1080">
          <cell r="A1080" t="str">
            <v>Consórcio Público Intermunicipal do Rio Grande do Norte - COPIRN</v>
          </cell>
          <cell r="B1080" t="str">
            <v>Pedra Grande</v>
          </cell>
        </row>
        <row r="1081">
          <cell r="A1081" t="str">
            <v>Consórcio Público Intermunicipal do Rio Grande do Norte - COPIRN</v>
          </cell>
          <cell r="B1081" t="str">
            <v>Pedra Preta</v>
          </cell>
        </row>
        <row r="1082">
          <cell r="A1082" t="str">
            <v>Consórcio Público Intermunicipal do Rio Grande do Norte - COPIRN</v>
          </cell>
          <cell r="B1082" t="str">
            <v>Pedro Avelino</v>
          </cell>
        </row>
        <row r="1083">
          <cell r="A1083" t="str">
            <v>Consórcio Público Intermunicipal do Rio Grande do Norte - COPIRN</v>
          </cell>
          <cell r="B1083" t="str">
            <v>Pedro Velho</v>
          </cell>
        </row>
        <row r="1084">
          <cell r="A1084" t="str">
            <v>Consórcio Público Intermunicipal do Rio Grande do Norte - COPIRN</v>
          </cell>
          <cell r="B1084" t="str">
            <v>Pendências</v>
          </cell>
        </row>
        <row r="1085">
          <cell r="A1085" t="str">
            <v>Consórcio Público Intermunicipal do Rio Grande do Norte - COPIRN</v>
          </cell>
          <cell r="B1085" t="str">
            <v>Pilões</v>
          </cell>
        </row>
        <row r="1086">
          <cell r="A1086" t="str">
            <v>Consórcio Público Intermunicipal do Rio Grande do Norte - COPIRN</v>
          </cell>
          <cell r="B1086" t="str">
            <v>Portalegre</v>
          </cell>
        </row>
        <row r="1087">
          <cell r="A1087" t="str">
            <v>Consórcio Público Intermunicipal do Rio Grande do Norte - COPIRN</v>
          </cell>
          <cell r="B1087" t="str">
            <v>Porto do Mangue</v>
          </cell>
        </row>
        <row r="1088">
          <cell r="A1088" t="str">
            <v>Consórcio Público Intermunicipal do Rio Grande do Norte - COPIRN</v>
          </cell>
          <cell r="B1088" t="str">
            <v>Poço Branco</v>
          </cell>
        </row>
        <row r="1089">
          <cell r="A1089" t="str">
            <v>Consórcio Público Regional de Resíduos Sólidos do Seridó</v>
          </cell>
          <cell r="B1089" t="str">
            <v>Acari</v>
          </cell>
        </row>
        <row r="1090">
          <cell r="A1090" t="str">
            <v>Consórcio Público Regional de Resíduos Sólidos do Seridó</v>
          </cell>
          <cell r="B1090" t="str">
            <v>Bodó</v>
          </cell>
        </row>
        <row r="1091">
          <cell r="A1091" t="str">
            <v>Consórcio Público Regional de Resíduos Sólidos do Seridó</v>
          </cell>
          <cell r="B1091" t="str">
            <v>Caicó</v>
          </cell>
        </row>
        <row r="1092">
          <cell r="A1092" t="str">
            <v>Consórcio Público Regional de Resíduos Sólidos do Seridó</v>
          </cell>
          <cell r="B1092" t="str">
            <v>Carnaúba dos Dantas</v>
          </cell>
        </row>
        <row r="1093">
          <cell r="A1093" t="str">
            <v>Consórcio Público Regional de Resíduos Sólidos do Seridó</v>
          </cell>
          <cell r="B1093" t="str">
            <v>Cerro Corá</v>
          </cell>
        </row>
        <row r="1094">
          <cell r="A1094" t="str">
            <v>Consórcio Público Regional de Resíduos Sólidos do Seridó</v>
          </cell>
          <cell r="B1094" t="str">
            <v>Cruzeta</v>
          </cell>
        </row>
        <row r="1095">
          <cell r="A1095" t="str">
            <v>Consórcio Público Regional de Resíduos Sólidos do Seridó</v>
          </cell>
          <cell r="B1095" t="str">
            <v>Currais Novos</v>
          </cell>
        </row>
        <row r="1096">
          <cell r="A1096" t="str">
            <v>Consórcio Público Regional de Resíduos Sólidos do Seridó</v>
          </cell>
          <cell r="B1096" t="str">
            <v>Equador</v>
          </cell>
        </row>
        <row r="1097">
          <cell r="A1097" t="str">
            <v>Consórcio Público Regional de Resíduos Sólidos do Seridó</v>
          </cell>
          <cell r="B1097" t="str">
            <v>Florânia</v>
          </cell>
        </row>
        <row r="1098">
          <cell r="A1098" t="str">
            <v>Consórcio Público Regional de Resíduos Sólidos do Seridó</v>
          </cell>
          <cell r="B1098" t="str">
            <v>Ipueira</v>
          </cell>
        </row>
        <row r="1099">
          <cell r="A1099" t="str">
            <v>Consórcio Público Regional de Resíduos Sólidos do Seridó</v>
          </cell>
          <cell r="B1099" t="str">
            <v>Jardim de Piranhas</v>
          </cell>
        </row>
        <row r="1100">
          <cell r="A1100" t="str">
            <v>Consórcio Público Regional de Resíduos Sólidos do Seridó</v>
          </cell>
          <cell r="B1100" t="str">
            <v>Jardim do Seridó</v>
          </cell>
        </row>
        <row r="1101">
          <cell r="A1101" t="str">
            <v>Consórcio Público Regional de Resíduos Sólidos do Seridó</v>
          </cell>
          <cell r="B1101" t="str">
            <v>Jucurutu</v>
          </cell>
        </row>
        <row r="1102">
          <cell r="A1102" t="str">
            <v>Consórcio Público Regional de Resíduos Sólidos do Seridó</v>
          </cell>
          <cell r="B1102" t="str">
            <v>Lagoa Nova</v>
          </cell>
        </row>
        <row r="1103">
          <cell r="A1103" t="str">
            <v>Consórcio Público Regional de Resíduos Sólidos do Seridó</v>
          </cell>
          <cell r="B1103" t="str">
            <v>Ouro Branco</v>
          </cell>
        </row>
        <row r="1104">
          <cell r="A1104" t="str">
            <v>Consórcio Público Regional de Resíduos Sólidos do Seridó</v>
          </cell>
          <cell r="B1104" t="str">
            <v>Parelhas</v>
          </cell>
        </row>
        <row r="1105">
          <cell r="A1105" t="str">
            <v>Consórcio Público Regional de Resíduos Sólidos do Seridó</v>
          </cell>
          <cell r="B1105" t="str">
            <v>Santana do Matos</v>
          </cell>
        </row>
        <row r="1106">
          <cell r="A1106" t="str">
            <v>Consórcio Público Regional de Resíduos Sólidos do Seridó</v>
          </cell>
          <cell r="B1106" t="str">
            <v>Santana do Seridó</v>
          </cell>
        </row>
        <row r="1107">
          <cell r="A1107" t="str">
            <v>Consórcio Público Regional de Resíduos Sólidos do Seridó</v>
          </cell>
          <cell r="B1107" t="str">
            <v>Serra Negra do Norte</v>
          </cell>
        </row>
        <row r="1108">
          <cell r="A1108" t="str">
            <v>Consórcio Público Regional de Resíduos Sólidos do Seridó</v>
          </cell>
          <cell r="B1108" t="str">
            <v>São Fernando</v>
          </cell>
        </row>
        <row r="1109">
          <cell r="A1109" t="str">
            <v>Consórcio Público Regional de Resíduos Sólidos do Seridó</v>
          </cell>
          <cell r="B1109" t="str">
            <v>São José do Seridó</v>
          </cell>
        </row>
        <row r="1110">
          <cell r="A1110" t="str">
            <v>Consórcio Público Regional de Resíduos Sólidos do Seridó</v>
          </cell>
          <cell r="B1110" t="str">
            <v>São João do Sabugi</v>
          </cell>
        </row>
        <row r="1111">
          <cell r="A1111" t="str">
            <v>Consórcio Público Regional de Resíduos Sólidos do Seridó</v>
          </cell>
          <cell r="B1111" t="str">
            <v>São Vicente</v>
          </cell>
        </row>
        <row r="1112">
          <cell r="A1112" t="str">
            <v>Consórcio Público Regional de Resíduos Sólidos do Seridó</v>
          </cell>
          <cell r="B1112" t="str">
            <v>Tenente Laurentino Cruz</v>
          </cell>
        </row>
        <row r="1113">
          <cell r="A1113" t="str">
            <v>Consórcio Público Regional de Resíduos Sólidos do Seridó</v>
          </cell>
          <cell r="B1113" t="str">
            <v>Timbaúba dos Batistas</v>
          </cell>
        </row>
        <row r="1114">
          <cell r="A1114" t="str">
            <v>Consórcio Público Regional de Resíduos Sólidos do Seridó</v>
          </cell>
          <cell r="B1114" t="str">
            <v>Triunfo Potiguar</v>
          </cell>
        </row>
        <row r="1115">
          <cell r="A1115" t="str">
            <v>Consórcio Público do Agreste Central Sergipano - CPAC</v>
          </cell>
          <cell r="B1115" t="str">
            <v>Areia Branca/SE</v>
          </cell>
        </row>
        <row r="1116">
          <cell r="A1116" t="str">
            <v>Consórcio Público do Agreste Central Sergipano - CPAC</v>
          </cell>
          <cell r="B1116" t="str">
            <v>Campo do Brito</v>
          </cell>
        </row>
        <row r="1117">
          <cell r="A1117" t="str">
            <v>Consórcio Público do Agreste Central Sergipano - CPAC</v>
          </cell>
          <cell r="B1117" t="str">
            <v>Carira</v>
          </cell>
        </row>
        <row r="1118">
          <cell r="A1118" t="str">
            <v>Consórcio Público do Agreste Central Sergipano - CPAC</v>
          </cell>
          <cell r="B1118" t="str">
            <v>Cumbe</v>
          </cell>
        </row>
        <row r="1119">
          <cell r="A1119" t="str">
            <v>Consórcio Público do Agreste Central Sergipano - CPAC</v>
          </cell>
          <cell r="B1119" t="str">
            <v>Divina Pastora</v>
          </cell>
        </row>
        <row r="1120">
          <cell r="A1120" t="str">
            <v>Consórcio Público do Agreste Central Sergipano - CPAC</v>
          </cell>
          <cell r="B1120" t="str">
            <v>Frei Paulo</v>
          </cell>
        </row>
        <row r="1121">
          <cell r="A1121" t="str">
            <v>Consórcio Público do Agreste Central Sergipano - CPAC</v>
          </cell>
          <cell r="B1121" t="str">
            <v>Itabaiana/SE</v>
          </cell>
        </row>
        <row r="1122">
          <cell r="A1122" t="str">
            <v>Consórcio Público do Agreste Central Sergipano - CPAC</v>
          </cell>
          <cell r="B1122" t="str">
            <v>Macambira</v>
          </cell>
        </row>
        <row r="1123">
          <cell r="A1123" t="str">
            <v>Consórcio Público do Agreste Central Sergipano - CPAC</v>
          </cell>
          <cell r="B1123" t="str">
            <v>Malhador</v>
          </cell>
        </row>
        <row r="1124">
          <cell r="A1124" t="str">
            <v>Consórcio Público do Agreste Central Sergipano - CPAC</v>
          </cell>
          <cell r="B1124" t="str">
            <v>Moita Bonita</v>
          </cell>
        </row>
        <row r="1125">
          <cell r="A1125" t="str">
            <v>Consórcio Público do Agreste Central Sergipano - CPAC</v>
          </cell>
          <cell r="B1125" t="str">
            <v>Nossa Senhora Aparecida</v>
          </cell>
        </row>
        <row r="1126">
          <cell r="A1126" t="str">
            <v>Consórcio Público do Agreste Central Sergipano - CPAC</v>
          </cell>
          <cell r="B1126" t="str">
            <v>Nossa Senhora das Dores</v>
          </cell>
        </row>
        <row r="1127">
          <cell r="A1127" t="str">
            <v>Consórcio Público do Agreste Central Sergipano - CPAC</v>
          </cell>
          <cell r="B1127" t="str">
            <v>Pedra Mole</v>
          </cell>
        </row>
        <row r="1128">
          <cell r="A1128" t="str">
            <v>Consórcio Público do Agreste Central Sergipano - CPAC</v>
          </cell>
          <cell r="B1128" t="str">
            <v>Pinhão</v>
          </cell>
        </row>
        <row r="1129">
          <cell r="A1129" t="str">
            <v>Consórcio Público do Agreste Central Sergipano - CPAC</v>
          </cell>
          <cell r="B1129" t="str">
            <v>Riachuelo/SE</v>
          </cell>
        </row>
        <row r="1130">
          <cell r="A1130" t="str">
            <v>Consórcio Público do Agreste Central Sergipano - CPAC</v>
          </cell>
          <cell r="B1130" t="str">
            <v>Ribeirópolis</v>
          </cell>
        </row>
        <row r="1131">
          <cell r="A1131" t="str">
            <v>Consórcio Público do Agreste Central Sergipano - CPAC</v>
          </cell>
          <cell r="B1131" t="str">
            <v>Santa Rosa de Lima</v>
          </cell>
        </row>
        <row r="1132">
          <cell r="A1132" t="str">
            <v>Consórcio Público do Agreste Central Sergipano - CPAC</v>
          </cell>
          <cell r="B1132" t="str">
            <v>Siriri</v>
          </cell>
        </row>
        <row r="1133">
          <cell r="A1133" t="str">
            <v>Consórcio Público do Agreste Central Sergipano - CPAC</v>
          </cell>
          <cell r="B1133" t="str">
            <v>São Domingos/SE</v>
          </cell>
        </row>
        <row r="1134">
          <cell r="A1134" t="str">
            <v>Consórcio Público do Agreste Central Sergipano - CPAC</v>
          </cell>
          <cell r="B1134" t="str">
            <v>São Miguel do Aleixo</v>
          </cell>
        </row>
        <row r="1135">
          <cell r="A1135" t="str">
            <v>Consórcio Público de Saneamento Básico da Grande Aracaju - CONSBAJU</v>
          </cell>
          <cell r="B1135" t="str">
            <v>Barra dos Coqueiros</v>
          </cell>
        </row>
        <row r="1136">
          <cell r="A1136" t="str">
            <v>Consórcio Público de Saneamento Básico da Grande Aracaju - CONSBAJU</v>
          </cell>
          <cell r="B1136" t="str">
            <v>Carmópolis</v>
          </cell>
        </row>
        <row r="1137">
          <cell r="A1137" t="str">
            <v>Consórcio Público de Saneamento Básico da Grande Aracaju - CONSBAJU</v>
          </cell>
          <cell r="B1137" t="str">
            <v>General Maynard</v>
          </cell>
        </row>
        <row r="1138">
          <cell r="A1138" t="str">
            <v>Consórcio Público de Saneamento Básico da Grande Aracaju - CONSBAJU</v>
          </cell>
          <cell r="B1138" t="str">
            <v>Itaporanga D'Ajuda</v>
          </cell>
        </row>
        <row r="1139">
          <cell r="A1139" t="str">
            <v>Consórcio Público de Saneamento Básico da Grande Aracaju - CONSBAJU</v>
          </cell>
          <cell r="B1139" t="str">
            <v>Laranjeiras</v>
          </cell>
        </row>
        <row r="1140">
          <cell r="A1140" t="str">
            <v>Consórcio Público de Saneamento Básico da Grande Aracaju - CONSBAJU</v>
          </cell>
          <cell r="B1140" t="str">
            <v>Maruim</v>
          </cell>
        </row>
        <row r="1141">
          <cell r="A1141" t="str">
            <v>Consórcio Público de Saneamento Básico da Grande Aracaju - CONSBAJU</v>
          </cell>
          <cell r="B1141" t="str">
            <v>Santo Amaro das Brotas</v>
          </cell>
        </row>
        <row r="1142">
          <cell r="A1142" t="str">
            <v>Consórcio Público de Saneamento Básico da Grande Aracaju - CONSBAJU</v>
          </cell>
          <cell r="B1142" t="str">
            <v>São Cristóvão</v>
          </cell>
        </row>
        <row r="1143">
          <cell r="A1143" t="str">
            <v>Consórcio Público de Resíduos Sólidos e Saneamento Básico do Sul e Centro Sul Sergipano - CONSCENSUL</v>
          </cell>
          <cell r="B1143" t="str">
            <v>Arauá</v>
          </cell>
        </row>
        <row r="1144">
          <cell r="A1144" t="str">
            <v>Consórcio Público de Resíduos Sólidos e Saneamento Básico do Sul e Centro Sul Sergipano - CONSCENSUL</v>
          </cell>
          <cell r="B1144" t="str">
            <v>Boquim</v>
          </cell>
        </row>
        <row r="1145">
          <cell r="A1145" t="str">
            <v>Consórcio Público de Resíduos Sólidos e Saneamento Básico do Sul e Centro Sul Sergipano - CONSCENSUL</v>
          </cell>
          <cell r="B1145" t="str">
            <v>Cristinápolis</v>
          </cell>
        </row>
        <row r="1146">
          <cell r="A1146" t="str">
            <v>Consórcio Público de Resíduos Sólidos e Saneamento Básico do Sul e Centro Sul Sergipano - CONSCENSUL</v>
          </cell>
          <cell r="B1146" t="str">
            <v>Estância</v>
          </cell>
        </row>
        <row r="1147">
          <cell r="A1147" t="str">
            <v>Consórcio Público de Resíduos Sólidos e Saneamento Básico do Sul e Centro Sul Sergipano - CONSCENSUL</v>
          </cell>
          <cell r="B1147" t="str">
            <v>Indiaroba</v>
          </cell>
        </row>
        <row r="1148">
          <cell r="A1148" t="str">
            <v>Consórcio Público de Resíduos Sólidos e Saneamento Básico do Sul e Centro Sul Sergipano - CONSCENSUL</v>
          </cell>
          <cell r="B1148" t="str">
            <v>Itabaianinha</v>
          </cell>
        </row>
        <row r="1149">
          <cell r="A1149" t="str">
            <v>Consórcio Público de Resíduos Sólidos e Saneamento Básico do Sul e Centro Sul Sergipano - CONSCENSUL</v>
          </cell>
          <cell r="B1149" t="str">
            <v>Lagarto</v>
          </cell>
        </row>
        <row r="1150">
          <cell r="A1150" t="str">
            <v>Consórcio Público de Resíduos Sólidos e Saneamento Básico do Sul e Centro Sul Sergipano - CONSCENSUL</v>
          </cell>
          <cell r="B1150" t="str">
            <v>Pedrinhas</v>
          </cell>
        </row>
        <row r="1151">
          <cell r="A1151" t="str">
            <v>Consórcio Público de Resíduos Sólidos e Saneamento Básico do Sul e Centro Sul Sergipano - CONSCENSUL</v>
          </cell>
          <cell r="B1151" t="str">
            <v>Poço Verde</v>
          </cell>
        </row>
        <row r="1152">
          <cell r="A1152" t="str">
            <v>Consórcio Público de Resíduos Sólidos e Saneamento Básico do Sul e Centro Sul Sergipano - CONSCENSUL</v>
          </cell>
          <cell r="B1152" t="str">
            <v>Riachão do Dantas</v>
          </cell>
        </row>
        <row r="1153">
          <cell r="A1153" t="str">
            <v>Consórcio Público de Resíduos Sólidos e Saneamento Básico do Sul e Centro Sul Sergipano - CONSCENSUL</v>
          </cell>
          <cell r="B1153" t="str">
            <v>Salgado</v>
          </cell>
        </row>
        <row r="1154">
          <cell r="A1154" t="str">
            <v>Consórcio Público de Resíduos Sólidos e Saneamento Básico do Sul e Centro Sul Sergipano - CONSCENSUL</v>
          </cell>
          <cell r="B1154" t="str">
            <v>Santa Luzia do Itanhy</v>
          </cell>
        </row>
        <row r="1155">
          <cell r="A1155" t="str">
            <v>Consórcio Público de Resíduos Sólidos e Saneamento Básico do Sul e Centro Sul Sergipano - CONSCENSUL</v>
          </cell>
          <cell r="B1155" t="str">
            <v>Simão Dias</v>
          </cell>
        </row>
        <row r="1156">
          <cell r="A1156" t="str">
            <v>Consórcio Público de Resíduos Sólidos e Saneamento Básico do Sul e Centro Sul Sergipano - CONSCENSUL</v>
          </cell>
          <cell r="B1156" t="str">
            <v>Tobias Barreto</v>
          </cell>
        </row>
        <row r="1157">
          <cell r="A1157" t="str">
            <v>Consórcio Público de Resíduos Sólidos e Saneamento Básico do Sul e Centro Sul Sergipano - CONSCENSUL</v>
          </cell>
          <cell r="B1157" t="str">
            <v>Tomar do Geru</v>
          </cell>
        </row>
        <row r="1158">
          <cell r="A1158" t="str">
            <v>Consórcio Público de Resíduos Sólidos e Saneamento Básico do Sul e Centro Sul Sergipano - CONSCENSUL</v>
          </cell>
          <cell r="B1158" t="str">
            <v>Umbaúba</v>
          </cell>
        </row>
        <row r="1159">
          <cell r="A1159" t="str">
            <v>Consórcio Público Intermunicipal de Saneamento Básico do Baixo São Francisco Sergipano - CONBASF</v>
          </cell>
          <cell r="B1159" t="str">
            <v>Amparo do São Francisco</v>
          </cell>
        </row>
        <row r="1160">
          <cell r="A1160" t="str">
            <v>Consórcio Público Intermunicipal de Saneamento Básico do Baixo São Francisco Sergipano - CONBASF</v>
          </cell>
          <cell r="B1160" t="str">
            <v>Aquidabã</v>
          </cell>
        </row>
        <row r="1161">
          <cell r="A1161" t="str">
            <v>Consórcio Público Intermunicipal de Saneamento Básico do Baixo São Francisco Sergipano - CONBASF</v>
          </cell>
          <cell r="B1161" t="str">
            <v>Brejo Grande</v>
          </cell>
        </row>
        <row r="1162">
          <cell r="A1162" t="str">
            <v>Consórcio Público Intermunicipal de Saneamento Básico do Baixo São Francisco Sergipano - CONBASF</v>
          </cell>
          <cell r="B1162" t="str">
            <v>Canhoba</v>
          </cell>
        </row>
        <row r="1163">
          <cell r="A1163" t="str">
            <v>Consórcio Público Intermunicipal de Saneamento Básico do Baixo São Francisco Sergipano - CONBASF</v>
          </cell>
          <cell r="B1163" t="str">
            <v>Canindé de São Francisco</v>
          </cell>
        </row>
        <row r="1164">
          <cell r="A1164" t="str">
            <v>Consórcio Público Intermunicipal de Saneamento Básico do Baixo São Francisco Sergipano - CONBASF</v>
          </cell>
          <cell r="B1164" t="str">
            <v>Capela</v>
          </cell>
        </row>
        <row r="1165">
          <cell r="A1165" t="str">
            <v>Consórcio Público Intermunicipal de Saneamento Básico do Baixo São Francisco Sergipano - CONBASF</v>
          </cell>
          <cell r="B1165" t="str">
            <v>Cedro de São João</v>
          </cell>
        </row>
        <row r="1166">
          <cell r="A1166" t="str">
            <v>Consórcio Público Intermunicipal de Saneamento Básico do Baixo São Francisco Sergipano - CONBASF</v>
          </cell>
          <cell r="B1166" t="str">
            <v>Feira Nova</v>
          </cell>
        </row>
        <row r="1167">
          <cell r="A1167" t="str">
            <v>Consórcio Público Intermunicipal de Saneamento Básico do Baixo São Francisco Sergipano - CONBASF</v>
          </cell>
          <cell r="B1167" t="str">
            <v>Gararu</v>
          </cell>
        </row>
        <row r="1168">
          <cell r="A1168" t="str">
            <v>Consórcio Público Intermunicipal de Saneamento Básico do Baixo São Francisco Sergipano - CONBASF</v>
          </cell>
          <cell r="B1168" t="str">
            <v>Gracho Cardoso</v>
          </cell>
        </row>
        <row r="1169">
          <cell r="A1169" t="str">
            <v>Consórcio Público Intermunicipal de Saneamento Básico do Baixo São Francisco Sergipano - CONBASF</v>
          </cell>
          <cell r="B1169" t="str">
            <v>Ilha das Flores</v>
          </cell>
        </row>
        <row r="1170">
          <cell r="A1170" t="str">
            <v>Consórcio Público Intermunicipal de Saneamento Básico do Baixo São Francisco Sergipano - CONBASF</v>
          </cell>
          <cell r="B1170" t="str">
            <v>Itabi</v>
          </cell>
        </row>
        <row r="1171">
          <cell r="A1171" t="str">
            <v>Consórcio Público Intermunicipal de Saneamento Básico do Baixo São Francisco Sergipano - CONBASF</v>
          </cell>
          <cell r="B1171" t="str">
            <v>Japaratuba</v>
          </cell>
        </row>
        <row r="1172">
          <cell r="A1172" t="str">
            <v>Consórcio Público Intermunicipal de Saneamento Básico do Baixo São Francisco Sergipano - CONBASF</v>
          </cell>
          <cell r="B1172" t="str">
            <v>Japoatã</v>
          </cell>
        </row>
        <row r="1173">
          <cell r="A1173" t="str">
            <v>Consórcio Público Intermunicipal de Saneamento Básico do Baixo São Francisco Sergipano - CONBASF</v>
          </cell>
          <cell r="B1173" t="str">
            <v>Malhada dos Bois</v>
          </cell>
        </row>
        <row r="1174">
          <cell r="A1174" t="str">
            <v>Consórcio Público Intermunicipal de Saneamento Básico do Baixo São Francisco Sergipano - CONBASF</v>
          </cell>
          <cell r="B1174" t="str">
            <v>Monte Alegre de Sergipe</v>
          </cell>
        </row>
        <row r="1175">
          <cell r="A1175" t="str">
            <v>Consórcio Público Intermunicipal de Saneamento Básico do Baixo São Francisco Sergipano - CONBASF</v>
          </cell>
          <cell r="B1175" t="str">
            <v>Muribeca</v>
          </cell>
        </row>
        <row r="1176">
          <cell r="A1176" t="str">
            <v>Consórcio Público Intermunicipal de Saneamento Básico do Baixo São Francisco Sergipano - CONBASF</v>
          </cell>
          <cell r="B1176" t="str">
            <v>Neópolis</v>
          </cell>
        </row>
        <row r="1177">
          <cell r="A1177" t="str">
            <v>Consórcio Público Intermunicipal de Saneamento Básico do Baixo São Francisco Sergipano - CONBASF</v>
          </cell>
          <cell r="B1177" t="str">
            <v>Nossa Senhora da Glória</v>
          </cell>
        </row>
        <row r="1178">
          <cell r="A1178" t="str">
            <v>Consórcio Público Intermunicipal de Saneamento Básico do Baixo São Francisco Sergipano - CONBASF</v>
          </cell>
          <cell r="B1178" t="str">
            <v>Nossa Senhora de Lourdes</v>
          </cell>
        </row>
        <row r="1179">
          <cell r="A1179" t="str">
            <v>Consórcio Público Intermunicipal de Saneamento Básico do Baixo São Francisco Sergipano - CONBASF</v>
          </cell>
          <cell r="B1179" t="str">
            <v>Pacatuba/SE</v>
          </cell>
        </row>
        <row r="1180">
          <cell r="A1180" t="str">
            <v>Consórcio Público Intermunicipal de Saneamento Básico do Baixo São Francisco Sergipano - CONBASF</v>
          </cell>
          <cell r="B1180" t="str">
            <v>Pirambu</v>
          </cell>
        </row>
        <row r="1181">
          <cell r="A1181" t="str">
            <v>Consórcio Público Intermunicipal de Saneamento Básico do Baixo São Francisco Sergipano - CONBASF</v>
          </cell>
          <cell r="B1181" t="str">
            <v>Poço Redondo</v>
          </cell>
        </row>
        <row r="1182">
          <cell r="A1182" t="str">
            <v>Consórcio Público Intermunicipal de Saneamento Básico do Baixo São Francisco Sergipano - CONBASF</v>
          </cell>
          <cell r="B1182" t="str">
            <v>Porto da Folha</v>
          </cell>
        </row>
        <row r="1183">
          <cell r="A1183" t="str">
            <v>Consórcio Público Intermunicipal de Saneamento Básico do Baixo São Francisco Sergipano - CONBASF</v>
          </cell>
          <cell r="B1183" t="str">
            <v>Propriá</v>
          </cell>
        </row>
        <row r="1184">
          <cell r="A1184" t="str">
            <v>Consórcio Público Intermunicipal de Saneamento Básico do Baixo São Francisco Sergipano - CONBASF</v>
          </cell>
          <cell r="B1184" t="str">
            <v>Santana do São Francisco</v>
          </cell>
        </row>
        <row r="1185">
          <cell r="A1185" t="str">
            <v>Consórcio Público Intermunicipal de Saneamento Básico do Baixo São Francisco Sergipano - CONBASF</v>
          </cell>
          <cell r="B1185" t="str">
            <v>São Francisco/SE</v>
          </cell>
        </row>
        <row r="1186">
          <cell r="A1186" t="str">
            <v>Consórcio Público Intermunicipal de Saneamento Básico do Baixo São Francisco Sergipano - CONBASF</v>
          </cell>
          <cell r="B1186" t="str">
            <v>Telha</v>
          </cell>
        </row>
        <row r="1187">
          <cell r="A1187" t="str">
            <v>Consorcio Intermunicipal do Vale do São Francisco - Conivales</v>
          </cell>
          <cell r="B1187" t="str">
            <v>Amparo do São Francisco</v>
          </cell>
        </row>
        <row r="1188">
          <cell r="A1188" t="str">
            <v>Consorcio Intermunicipal do Vale do São Francisco - Conivales</v>
          </cell>
          <cell r="B1188" t="str">
            <v>Capela</v>
          </cell>
        </row>
        <row r="1189">
          <cell r="A1189" t="str">
            <v>Consorcio Intermunicipal do Vale do São Francisco - Conivales</v>
          </cell>
          <cell r="B1189" t="str">
            <v>Cedro de São João</v>
          </cell>
        </row>
        <row r="1190">
          <cell r="A1190" t="str">
            <v>Consorcio Intermunicipal do Vale do São Francisco - Conivales</v>
          </cell>
          <cell r="B1190" t="str">
            <v>Japaratuba</v>
          </cell>
        </row>
        <row r="1191">
          <cell r="A1191" t="str">
            <v>Consorcio Intermunicipal do Vale do São Francisco - Conivales</v>
          </cell>
          <cell r="B1191" t="str">
            <v>Propriá</v>
          </cell>
        </row>
        <row r="1192">
          <cell r="A1192" t="str">
            <v>Consórcio Intermunicipal do Sul do Estado de Alagoas - CONISUL</v>
          </cell>
          <cell r="B1192" t="str">
            <v>Barra de São Miguel/AL</v>
          </cell>
        </row>
        <row r="1193">
          <cell r="A1193" t="str">
            <v>Consórcio Intermunicipal do Sul do Estado de Alagoas - CONISUL</v>
          </cell>
          <cell r="B1193" t="str">
            <v>Boca da Mata</v>
          </cell>
        </row>
        <row r="1194">
          <cell r="A1194" t="str">
            <v>Consórcio Intermunicipal do Sul do Estado de Alagoas - CONISUL</v>
          </cell>
          <cell r="B1194" t="str">
            <v>Campo Alegre</v>
          </cell>
        </row>
        <row r="1195">
          <cell r="A1195" t="str">
            <v>Consórcio Intermunicipal do Sul do Estado de Alagoas - CONISUL</v>
          </cell>
          <cell r="B1195" t="str">
            <v>Coruripe</v>
          </cell>
        </row>
        <row r="1196">
          <cell r="A1196" t="str">
            <v>Consórcio Intermunicipal do Sul do Estado de Alagoas - CONISUL</v>
          </cell>
          <cell r="B1196" t="str">
            <v>Feliz Deserto</v>
          </cell>
        </row>
        <row r="1197">
          <cell r="A1197" t="str">
            <v>Consórcio Intermunicipal do Sul do Estado de Alagoas - CONISUL</v>
          </cell>
          <cell r="B1197" t="str">
            <v>Igreja Nova</v>
          </cell>
        </row>
        <row r="1198">
          <cell r="A1198" t="str">
            <v>Consórcio Intermunicipal do Sul do Estado de Alagoas - CONISUL</v>
          </cell>
          <cell r="B1198" t="str">
            <v>Jequiá da Praia</v>
          </cell>
        </row>
        <row r="1199">
          <cell r="A1199" t="str">
            <v>Consórcio Intermunicipal do Sul do Estado de Alagoas - CONISUL</v>
          </cell>
          <cell r="B1199" t="str">
            <v>Junqueiro</v>
          </cell>
        </row>
        <row r="1200">
          <cell r="A1200" t="str">
            <v>Consórcio Intermunicipal do Sul do Estado de Alagoas - CONISUL</v>
          </cell>
          <cell r="B1200" t="str">
            <v>Penedo</v>
          </cell>
        </row>
        <row r="1201">
          <cell r="A1201" t="str">
            <v>Consórcio Intermunicipal do Sul do Estado de Alagoas - CONISUL</v>
          </cell>
          <cell r="B1201" t="str">
            <v>Piaçabuçu</v>
          </cell>
        </row>
        <row r="1202">
          <cell r="A1202" t="str">
            <v>Consórcio Intermunicipal do Sul do Estado de Alagoas - CONISUL</v>
          </cell>
          <cell r="B1202" t="str">
            <v>Porto Real do Colégio</v>
          </cell>
        </row>
        <row r="1203">
          <cell r="A1203" t="str">
            <v>Consórcio Intermunicipal do Sul do Estado de Alagoas - CONISUL</v>
          </cell>
          <cell r="B1203" t="str">
            <v>São Brás</v>
          </cell>
        </row>
        <row r="1204">
          <cell r="A1204" t="str">
            <v>Consórcio Intermunicipal do Sul do Estado de Alagoas - CONISUL</v>
          </cell>
          <cell r="B1204" t="str">
            <v>São Miguel dos Campos</v>
          </cell>
        </row>
        <row r="1205">
          <cell r="A1205" t="str">
            <v>Consórcio Intermunicipal do Sul do Estado de Alagoas - CONISUL</v>
          </cell>
          <cell r="B1205" t="str">
            <v>Teotônio Vilela</v>
          </cell>
        </row>
        <row r="1206">
          <cell r="A1206" t="str">
            <v>Consórcio Intermunicipal de Desenvolvimento da Região do Litoral Norte de Alagoas - CONORTE</v>
          </cell>
          <cell r="B1206" t="str">
            <v>Campestre</v>
          </cell>
        </row>
        <row r="1207">
          <cell r="A1207" t="str">
            <v>Consórcio Intermunicipal de Desenvolvimento da Região do Litoral Norte de Alagoas - CONORTE</v>
          </cell>
          <cell r="B1207" t="str">
            <v>Colônia Leopoldina</v>
          </cell>
        </row>
        <row r="1208">
          <cell r="A1208" t="str">
            <v>Consórcio Intermunicipal de Desenvolvimento da Região do Litoral Norte de Alagoas - CONORTE</v>
          </cell>
          <cell r="B1208" t="str">
            <v>Flexeiras</v>
          </cell>
        </row>
        <row r="1209">
          <cell r="A1209" t="str">
            <v>Consórcio Intermunicipal de Desenvolvimento da Região do Litoral Norte de Alagoas - CONORTE</v>
          </cell>
          <cell r="B1209" t="str">
            <v>Jacuípe</v>
          </cell>
        </row>
        <row r="1210">
          <cell r="A1210" t="str">
            <v>Consórcio Intermunicipal de Desenvolvimento da Região do Litoral Norte de Alagoas - CONORTE</v>
          </cell>
          <cell r="B1210" t="str">
            <v>Japaratinga</v>
          </cell>
        </row>
        <row r="1211">
          <cell r="A1211" t="str">
            <v>Consórcio Intermunicipal de Desenvolvimento da Região do Litoral Norte de Alagoas - CONORTE</v>
          </cell>
          <cell r="B1211" t="str">
            <v>Jundiá</v>
          </cell>
        </row>
        <row r="1212">
          <cell r="A1212" t="str">
            <v>Consórcio Intermunicipal de Desenvolvimento da Região do Litoral Norte de Alagoas - CONORTE</v>
          </cell>
          <cell r="B1212" t="str">
            <v>Maragogi</v>
          </cell>
        </row>
        <row r="1213">
          <cell r="A1213" t="str">
            <v>Consórcio Intermunicipal de Desenvolvimento da Região do Litoral Norte de Alagoas - CONORTE</v>
          </cell>
          <cell r="B1213" t="str">
            <v>Matriz de Camaragibe</v>
          </cell>
        </row>
        <row r="1214">
          <cell r="A1214" t="str">
            <v>Consórcio Intermunicipal de Desenvolvimento da Região do Litoral Norte de Alagoas - CONORTE</v>
          </cell>
          <cell r="B1214" t="str">
            <v>Novo Lino</v>
          </cell>
        </row>
        <row r="1215">
          <cell r="A1215" t="str">
            <v>Consórcio Intermunicipal de Desenvolvimento da Região do Litoral Norte de Alagoas - CONORTE</v>
          </cell>
          <cell r="B1215" t="str">
            <v>Porto Calvo</v>
          </cell>
        </row>
        <row r="1216">
          <cell r="A1216" t="str">
            <v>Consórcio Intermunicipal de Desenvolvimento da Região do Litoral Norte de Alagoas - CONORTE</v>
          </cell>
          <cell r="B1216" t="str">
            <v>Porto de Pedras</v>
          </cell>
        </row>
        <row r="1217">
          <cell r="A1217" t="str">
            <v>Consórcio Intermunicipal de Desenvolvimento da Região do Litoral Norte de Alagoas - CONORTE</v>
          </cell>
          <cell r="B1217" t="str">
            <v>São Miguel dos Milagres</v>
          </cell>
        </row>
        <row r="1218">
          <cell r="A1218" t="str">
            <v>Consórcio Regional Metropolitano de Resíduos Sólidos de Alagoas</v>
          </cell>
          <cell r="B1218" t="str">
            <v>Barra de Santo Antônio</v>
          </cell>
        </row>
        <row r="1219">
          <cell r="A1219" t="str">
            <v>Consórcio Regional Metropolitano de Resíduos Sólidos de Alagoas</v>
          </cell>
          <cell r="B1219" t="str">
            <v>Coqueiro Seco</v>
          </cell>
        </row>
        <row r="1220">
          <cell r="A1220" t="str">
            <v>Consórcio Regional Metropolitano de Resíduos Sólidos de Alagoas</v>
          </cell>
          <cell r="B1220" t="str">
            <v>Marechal Deodoro</v>
          </cell>
        </row>
        <row r="1221">
          <cell r="A1221" t="str">
            <v>Consórcio Regional Metropolitano de Resíduos Sólidos de Alagoas</v>
          </cell>
          <cell r="B1221" t="str">
            <v>Messias</v>
          </cell>
        </row>
        <row r="1222">
          <cell r="A1222" t="str">
            <v>Consórcio Regional Metropolitano de Resíduos Sólidos de Alagoas</v>
          </cell>
          <cell r="B1222" t="str">
            <v>Paripueira</v>
          </cell>
        </row>
        <row r="1223">
          <cell r="A1223" t="str">
            <v>Consórcio Regional Metropolitano de Resíduos Sólidos de Alagoas</v>
          </cell>
          <cell r="B1223" t="str">
            <v>Pilar</v>
          </cell>
        </row>
        <row r="1224">
          <cell r="A1224" t="str">
            <v>Consórcio Regional Metropolitano de Resíduos Sólidos de Alagoas</v>
          </cell>
          <cell r="B1224" t="str">
            <v>Rio Largo</v>
          </cell>
        </row>
        <row r="1225">
          <cell r="A1225" t="str">
            <v>Consórcio Regional Metropolitano de Resíduos Sólidos de Alagoas</v>
          </cell>
          <cell r="B1225" t="str">
            <v>Santa Luzia do Norte</v>
          </cell>
        </row>
        <row r="1226">
          <cell r="A1226" t="str">
            <v>Consórcio Regional Metropolitano de Resíduos Sólidos de Alagoas</v>
          </cell>
          <cell r="B1226" t="str">
            <v>Satuba</v>
          </cell>
        </row>
        <row r="1227">
          <cell r="A1227" t="str">
            <v>Consórcio do Território do Recôncavo - CTR</v>
          </cell>
          <cell r="B1227" t="str">
            <v>Cabaceiras do Paraguaçu</v>
          </cell>
        </row>
        <row r="1228">
          <cell r="A1228" t="str">
            <v>Consórcio do Território do Recôncavo - CTR</v>
          </cell>
          <cell r="B1228" t="str">
            <v>Cachoeira</v>
          </cell>
        </row>
        <row r="1229">
          <cell r="A1229" t="str">
            <v>Consórcio do Território do Recôncavo - CTR</v>
          </cell>
          <cell r="B1229" t="str">
            <v>Castro Alves</v>
          </cell>
        </row>
        <row r="1230">
          <cell r="A1230" t="str">
            <v>Consórcio do Território do Recôncavo - CTR</v>
          </cell>
          <cell r="B1230" t="str">
            <v>Conceição do Almeida</v>
          </cell>
        </row>
        <row r="1231">
          <cell r="A1231" t="str">
            <v>Consórcio do Território do Recôncavo - CTR</v>
          </cell>
          <cell r="B1231" t="str">
            <v>Cruz das Almas</v>
          </cell>
        </row>
        <row r="1232">
          <cell r="A1232" t="str">
            <v>Consórcio do Território do Recôncavo - CTR</v>
          </cell>
          <cell r="B1232" t="str">
            <v>Dom Macedo Costa</v>
          </cell>
        </row>
        <row r="1233">
          <cell r="A1233" t="str">
            <v>Consórcio do Território do Recôncavo - CTR</v>
          </cell>
          <cell r="B1233" t="str">
            <v>Governador Mangabeira</v>
          </cell>
        </row>
        <row r="1234">
          <cell r="A1234" t="str">
            <v>Consórcio do Território do Recôncavo - CTR</v>
          </cell>
          <cell r="B1234" t="str">
            <v>Maragogipe</v>
          </cell>
        </row>
        <row r="1235">
          <cell r="A1235" t="str">
            <v>Consórcio do Território do Recôncavo - CTR</v>
          </cell>
          <cell r="B1235" t="str">
            <v>Muniz Ferreira</v>
          </cell>
        </row>
        <row r="1236">
          <cell r="A1236" t="str">
            <v>Consórcio do Território do Recôncavo - CTR</v>
          </cell>
          <cell r="B1236" t="str">
            <v>Muritiba</v>
          </cell>
        </row>
        <row r="1237">
          <cell r="A1237" t="str">
            <v>Consórcio do Território do Recôncavo - CTR</v>
          </cell>
          <cell r="B1237" t="str">
            <v>Nazaré/BA</v>
          </cell>
        </row>
        <row r="1238">
          <cell r="A1238" t="str">
            <v>Consórcio do Território do Recôncavo - CTR</v>
          </cell>
          <cell r="B1238" t="str">
            <v>Salinas da Margarida</v>
          </cell>
        </row>
        <row r="1239">
          <cell r="A1239" t="str">
            <v>Consórcio do Território do Recôncavo - CTR</v>
          </cell>
          <cell r="B1239" t="str">
            <v>Santo Amaro</v>
          </cell>
        </row>
        <row r="1240">
          <cell r="A1240" t="str">
            <v>Consórcio do Território do Recôncavo - CTR</v>
          </cell>
          <cell r="B1240" t="str">
            <v>Santo Antônio de Jesus</v>
          </cell>
        </row>
        <row r="1241">
          <cell r="A1241" t="str">
            <v>Consórcio do Território do Recôncavo - CTR</v>
          </cell>
          <cell r="B1241" t="str">
            <v>Saubara</v>
          </cell>
        </row>
        <row r="1242">
          <cell r="A1242" t="str">
            <v>Consórcio do Território do Recôncavo - CTR</v>
          </cell>
          <cell r="B1242" t="str">
            <v>São Felipe</v>
          </cell>
        </row>
        <row r="1243">
          <cell r="A1243" t="str">
            <v>Consórcio do Território do Recôncavo - CTR</v>
          </cell>
          <cell r="B1243" t="str">
            <v>São Félix</v>
          </cell>
        </row>
        <row r="1244">
          <cell r="A1244" t="str">
            <v>Consórcio do Território do Recôncavo - CTR</v>
          </cell>
          <cell r="B1244" t="str">
            <v>Varzedo</v>
          </cell>
        </row>
        <row r="1245">
          <cell r="A1245" t="str">
            <v>Consórcio Público Intermunicipal de Infraestrutura do Extremo Sul da Bahia - CONSTRUIR</v>
          </cell>
          <cell r="B1245" t="str">
            <v>Alcobaça</v>
          </cell>
        </row>
        <row r="1246">
          <cell r="A1246" t="str">
            <v>Consórcio Público Intermunicipal de Infraestrutura do Extremo Sul da Bahia - CONSTRUIR</v>
          </cell>
          <cell r="B1246" t="str">
            <v>Caravelas</v>
          </cell>
        </row>
        <row r="1247">
          <cell r="A1247" t="str">
            <v>Consórcio Público Intermunicipal de Infraestrutura do Extremo Sul da Bahia - CONSTRUIR</v>
          </cell>
          <cell r="B1247" t="str">
            <v>Ibirapuã</v>
          </cell>
        </row>
        <row r="1248">
          <cell r="A1248" t="str">
            <v>Consórcio Público Intermunicipal de Infraestrutura do Extremo Sul da Bahia - CONSTRUIR</v>
          </cell>
          <cell r="B1248" t="str">
            <v>Itamaraju</v>
          </cell>
        </row>
        <row r="1249">
          <cell r="A1249" t="str">
            <v>Consórcio Público Intermunicipal de Infraestrutura do Extremo Sul da Bahia - CONSTRUIR</v>
          </cell>
          <cell r="B1249" t="str">
            <v>Itanhém</v>
          </cell>
        </row>
        <row r="1250">
          <cell r="A1250" t="str">
            <v>Consórcio Público Intermunicipal de Infraestrutura do Extremo Sul da Bahia - CONSTRUIR</v>
          </cell>
          <cell r="B1250" t="str">
            <v>Jucuruçu</v>
          </cell>
        </row>
        <row r="1251">
          <cell r="A1251" t="str">
            <v>Consórcio Público Intermunicipal de Infraestrutura do Extremo Sul da Bahia - CONSTRUIR</v>
          </cell>
          <cell r="B1251" t="str">
            <v>Lajedão</v>
          </cell>
        </row>
        <row r="1252">
          <cell r="A1252" t="str">
            <v>Consórcio Público Intermunicipal de Infraestrutura do Extremo Sul da Bahia - CONSTRUIR</v>
          </cell>
          <cell r="B1252" t="str">
            <v>Medeiros Neto</v>
          </cell>
        </row>
        <row r="1253">
          <cell r="A1253" t="str">
            <v>Consórcio Público Intermunicipal de Infraestrutura do Extremo Sul da Bahia - CONSTRUIR</v>
          </cell>
          <cell r="B1253" t="str">
            <v>Mucuri</v>
          </cell>
        </row>
        <row r="1254">
          <cell r="A1254" t="str">
            <v>Consórcio Público Intermunicipal de Infraestrutura do Extremo Sul da Bahia - CONSTRUIR</v>
          </cell>
          <cell r="B1254" t="str">
            <v>Nova Viçosa</v>
          </cell>
        </row>
        <row r="1255">
          <cell r="A1255" t="str">
            <v>Consórcio Público Intermunicipal de Infraestrutura do Extremo Sul da Bahia - CONSTRUIR</v>
          </cell>
          <cell r="B1255" t="str">
            <v>Prado</v>
          </cell>
        </row>
        <row r="1256">
          <cell r="A1256" t="str">
            <v>Consórcio Público Intermunicipal de Infraestrutura do Extremo Sul da Bahia - CONSTRUIR</v>
          </cell>
          <cell r="B1256" t="str">
            <v>Teixeira de Freitas</v>
          </cell>
        </row>
        <row r="1257">
          <cell r="A1257" t="str">
            <v>Consórcio Público Intermunicipal de Infraestrutura do Extremo Sul da Bahia - CONSTRUIR</v>
          </cell>
          <cell r="B1257" t="str">
            <v>Vereda</v>
          </cell>
        </row>
        <row r="1258">
          <cell r="A1258" t="str">
            <v>Consórcio de Gestão Integrada de Resíduos Sólidos da Região Metropolitana de Sobral - COMDERES/CGIRSRMS</v>
          </cell>
          <cell r="B1258" t="str">
            <v>Alcântaras</v>
          </cell>
        </row>
        <row r="1259">
          <cell r="A1259" t="str">
            <v>Consórcio de Gestão Integrada de Resíduos Sólidos da Região Metropolitana de Sobral - COMDERES/CGIRSRMS</v>
          </cell>
          <cell r="B1259" t="str">
            <v>Cariré</v>
          </cell>
        </row>
        <row r="1260">
          <cell r="A1260" t="str">
            <v>Consórcio de Gestão Integrada de Resíduos Sólidos da Região Metropolitana de Sobral - COMDERES/CGIRSRMS</v>
          </cell>
          <cell r="B1260" t="str">
            <v>Coreaú</v>
          </cell>
        </row>
        <row r="1261">
          <cell r="A1261" t="str">
            <v>Consórcio de Gestão Integrada de Resíduos Sólidos da Região Metropolitana de Sobral - COMDERES/CGIRSRMS</v>
          </cell>
          <cell r="B1261" t="str">
            <v>Forquilha</v>
          </cell>
        </row>
        <row r="1262">
          <cell r="A1262" t="str">
            <v>Consórcio de Gestão Integrada de Resíduos Sólidos da Região Metropolitana de Sobral - COMDERES/CGIRSRMS</v>
          </cell>
          <cell r="B1262" t="str">
            <v>Frecheirinha</v>
          </cell>
        </row>
        <row r="1263">
          <cell r="A1263" t="str">
            <v>Consórcio de Gestão Integrada de Resíduos Sólidos da Região Metropolitana de Sobral - COMDERES/CGIRSRMS</v>
          </cell>
          <cell r="B1263" t="str">
            <v>Graça</v>
          </cell>
        </row>
        <row r="1264">
          <cell r="A1264" t="str">
            <v>Consórcio de Gestão Integrada de Resíduos Sólidos da Região Metropolitana de Sobral - COMDERES/CGIRSRMS</v>
          </cell>
          <cell r="B1264" t="str">
            <v>Groaíras</v>
          </cell>
        </row>
        <row r="1265">
          <cell r="A1265" t="str">
            <v>Consórcio de Gestão Integrada de Resíduos Sólidos da Região Metropolitana de Sobral - COMDERES/CGIRSRMS</v>
          </cell>
          <cell r="B1265" t="str">
            <v>Massapê</v>
          </cell>
        </row>
        <row r="1266">
          <cell r="A1266" t="str">
            <v>Consórcio de Gestão Integrada de Resíduos Sólidos da Região Metropolitana de Sobral - COMDERES/CGIRSRMS</v>
          </cell>
          <cell r="B1266" t="str">
            <v>Meruoca</v>
          </cell>
        </row>
        <row r="1267">
          <cell r="A1267" t="str">
            <v>Consórcio de Gestão Integrada de Resíduos Sólidos da Região Metropolitana de Sobral - COMDERES/CGIRSRMS</v>
          </cell>
          <cell r="B1267" t="str">
            <v>Moraújo</v>
          </cell>
        </row>
        <row r="1268">
          <cell r="A1268" t="str">
            <v>Consórcio de Gestão Integrada de Resíduos Sólidos da Região Metropolitana de Sobral - COMDERES/CGIRSRMS</v>
          </cell>
          <cell r="B1268" t="str">
            <v>Pacujá</v>
          </cell>
        </row>
        <row r="1269">
          <cell r="A1269" t="str">
            <v>Consórcio de Gestão Integrada de Resíduos Sólidos da Região Metropolitana de Sobral - COMDERES/CGIRSRMS</v>
          </cell>
          <cell r="B1269" t="str">
            <v>Pires Ferreira</v>
          </cell>
        </row>
        <row r="1270">
          <cell r="A1270" t="str">
            <v>Consórcio de Gestão Integrada de Resíduos Sólidos da Região Metropolitana de Sobral - COMDERES/CGIRSRMS</v>
          </cell>
          <cell r="B1270" t="str">
            <v>Reriutaba</v>
          </cell>
        </row>
        <row r="1271">
          <cell r="A1271" t="str">
            <v>Consórcio de Gestão Integrada de Resíduos Sólidos da Região Metropolitana de Sobral - COMDERES/CGIRSRMS</v>
          </cell>
          <cell r="B1271" t="str">
            <v>Santana do Acaraú</v>
          </cell>
        </row>
        <row r="1272">
          <cell r="A1272" t="str">
            <v>Consórcio de Gestão Integrada de Resíduos Sólidos da Região Metropolitana de Sobral - COMDERES/CGIRSRMS</v>
          </cell>
          <cell r="B1272" t="str">
            <v>Senador Sá</v>
          </cell>
        </row>
        <row r="1273">
          <cell r="A1273" t="str">
            <v>Consórcio de Gestão Integrada de Resíduos Sólidos da Região Metropolitana de Sobral - COMDERES/CGIRSRMS</v>
          </cell>
          <cell r="B1273" t="str">
            <v>Sobral</v>
          </cell>
        </row>
        <row r="1274">
          <cell r="A1274" t="str">
            <v>Consórcio de Gestão Integrada de Resíduos Sólidos da Região Metropolitana de Sobral - COMDERES/CGIRSRMS</v>
          </cell>
          <cell r="B1274" t="str">
            <v>Varjota</v>
          </cell>
        </row>
        <row r="1275">
          <cell r="A1275" t="str">
            <v>Consórcio Público de Manejo de Resíduos Sólidos da Região Sertão Centro Sul - CONSCENSUL</v>
          </cell>
          <cell r="B1275" t="str">
            <v>Baixio</v>
          </cell>
        </row>
        <row r="1276">
          <cell r="A1276" t="str">
            <v>Consórcio Público de Manejo de Resíduos Sólidos da Região Sertão Centro Sul - CONSCENSUL</v>
          </cell>
          <cell r="B1276" t="str">
            <v>Cedro</v>
          </cell>
        </row>
        <row r="1277">
          <cell r="A1277" t="str">
            <v>Consórcio Público de Manejo de Resíduos Sólidos da Região Sertão Centro Sul - CONSCENSUL</v>
          </cell>
          <cell r="B1277" t="str">
            <v>Granjeiro</v>
          </cell>
        </row>
        <row r="1278">
          <cell r="A1278" t="str">
            <v>Consórcio Público de Manejo de Resíduos Sólidos da Região Sertão Centro Sul - CONSCENSUL</v>
          </cell>
          <cell r="B1278" t="str">
            <v>Icó</v>
          </cell>
        </row>
        <row r="1279">
          <cell r="A1279" t="str">
            <v>Consórcio Público de Manejo de Resíduos Sólidos da Região Sertão Centro Sul - CONSCENSUL</v>
          </cell>
          <cell r="B1279" t="str">
            <v>Ipaumirim</v>
          </cell>
        </row>
        <row r="1280">
          <cell r="A1280" t="str">
            <v>Consórcio Público de Manejo de Resíduos Sólidos da Região Sertão Centro Sul - CONSCENSUL</v>
          </cell>
          <cell r="B1280" t="str">
            <v>Lavras da Mangabeira</v>
          </cell>
        </row>
        <row r="1281">
          <cell r="A1281" t="str">
            <v>Consórcio Público de Manejo de Resíduos Sólidos da Região Sertão Centro Sul - CONSCENSUL</v>
          </cell>
          <cell r="B1281" t="str">
            <v>Orós</v>
          </cell>
        </row>
        <row r="1282">
          <cell r="A1282" t="str">
            <v>Consórcio Público de Manejo de Resíduos Sólidos da Região Sertão Centro Sul - CONSCENSUL</v>
          </cell>
          <cell r="B1282" t="str">
            <v>Umari</v>
          </cell>
        </row>
        <row r="1283">
          <cell r="A1283" t="str">
            <v>Consórcio Público de Manejo de Resíduos Sólidos da Região Sertão Centro Sul - CONSCENSUL</v>
          </cell>
          <cell r="B1283" t="str">
            <v>Várzea Alegre</v>
          </cell>
        </row>
        <row r="1284">
          <cell r="A1284" t="str">
            <v>Consórcio Público de Manejo dos Resíduos Sólidos da Região Metropolitana B</v>
          </cell>
          <cell r="B1284" t="str">
            <v>Chorozinho</v>
          </cell>
        </row>
        <row r="1285">
          <cell r="A1285" t="str">
            <v>Consórcio Público de Manejo dos Resíduos Sólidos da Região Metropolitana B</v>
          </cell>
          <cell r="B1285" t="str">
            <v>Guaiúba</v>
          </cell>
        </row>
        <row r="1286">
          <cell r="A1286" t="str">
            <v>Consórcio Público de Manejo dos Resíduos Sólidos da Região Metropolitana B</v>
          </cell>
          <cell r="B1286" t="str">
            <v>Horizonte</v>
          </cell>
        </row>
        <row r="1287">
          <cell r="A1287" t="str">
            <v>Consórcio Público de Manejo dos Resíduos Sólidos da Região Metropolitana B</v>
          </cell>
          <cell r="B1287" t="str">
            <v>Itaitinga</v>
          </cell>
        </row>
        <row r="1288">
          <cell r="A1288" t="str">
            <v>Consórcio Público de Manejo dos Resíduos Sólidos da Região Metropolitana B</v>
          </cell>
          <cell r="B1288" t="str">
            <v>Ocara</v>
          </cell>
        </row>
        <row r="1289">
          <cell r="A1289" t="str">
            <v>Consórcio Público de Manejo dos Resíduos Sólidos da Região Metropolitana B</v>
          </cell>
          <cell r="B1289" t="str">
            <v>Pacajus</v>
          </cell>
        </row>
        <row r="1290">
          <cell r="A1290" t="str">
            <v>Consórcio de Gestão integrada de Resíduos Sólidos Região Vale do Jaguaribe - CGIRS VJ</v>
          </cell>
          <cell r="B1290" t="str">
            <v>Alto Santo</v>
          </cell>
        </row>
        <row r="1291">
          <cell r="A1291" t="str">
            <v>Consórcio de Gestão integrada de Resíduos Sólidos Região Vale do Jaguaribe - CGIRS VJ</v>
          </cell>
          <cell r="B1291" t="str">
            <v>Ereré</v>
          </cell>
        </row>
        <row r="1292">
          <cell r="A1292" t="str">
            <v>Consórcio de Gestão integrada de Resíduos Sólidos Região Vale do Jaguaribe - CGIRS VJ</v>
          </cell>
          <cell r="B1292" t="str">
            <v>Iracema/CE</v>
          </cell>
        </row>
        <row r="1293">
          <cell r="A1293" t="str">
            <v>Consórcio de Gestão integrada de Resíduos Sólidos Região Vale do Jaguaribe - CGIRS VJ</v>
          </cell>
          <cell r="B1293" t="str">
            <v>Itaiçaba</v>
          </cell>
        </row>
        <row r="1294">
          <cell r="A1294" t="str">
            <v>Consórcio de Gestão integrada de Resíduos Sólidos Região Vale do Jaguaribe - CGIRS VJ</v>
          </cell>
          <cell r="B1294" t="str">
            <v>Jaguaruana</v>
          </cell>
        </row>
        <row r="1295">
          <cell r="A1295" t="str">
            <v>Consórcio de Gestão integrada de Resíduos Sólidos Região Vale do Jaguaribe - CGIRS VJ</v>
          </cell>
          <cell r="B1295" t="str">
            <v>Limoeiro do Norte</v>
          </cell>
        </row>
        <row r="1296">
          <cell r="A1296" t="str">
            <v>Consórcio de Gestão integrada de Resíduos Sólidos Região Vale do Jaguaribe - CGIRS VJ</v>
          </cell>
          <cell r="B1296" t="str">
            <v>Morada Nova</v>
          </cell>
        </row>
        <row r="1297">
          <cell r="A1297" t="str">
            <v>Consórcio de Gestão integrada de Resíduos Sólidos Região Vale do Jaguaribe - CGIRS VJ</v>
          </cell>
          <cell r="B1297" t="str">
            <v>Palhano</v>
          </cell>
        </row>
        <row r="1298">
          <cell r="A1298" t="str">
            <v>Consórcio de Gestão integrada de Resíduos Sólidos Região Vale do Jaguaribe - CGIRS VJ</v>
          </cell>
          <cell r="B1298" t="str">
            <v>Potiretama</v>
          </cell>
        </row>
        <row r="1299">
          <cell r="A1299" t="str">
            <v>Consórcio de Gestão integrada de Resíduos Sólidos Região Vale do Jaguaribe - CGIRS VJ</v>
          </cell>
          <cell r="B1299" t="str">
            <v>Quixeré</v>
          </cell>
        </row>
        <row r="1300">
          <cell r="A1300" t="str">
            <v>Consórcio de Gestão integrada de Resíduos Sólidos Região Vale do Jaguaribe - CGIRS VJ</v>
          </cell>
          <cell r="B1300" t="str">
            <v>Russas</v>
          </cell>
        </row>
        <row r="1301">
          <cell r="A1301" t="str">
            <v>Consórcio de Gestão integrada de Resíduos Sólidos Região Vale do Jaguaribe - CGIRS VJ</v>
          </cell>
          <cell r="B1301" t="str">
            <v>São João do Jaguaribe</v>
          </cell>
        </row>
        <row r="1302">
          <cell r="A1302" t="str">
            <v>Consórcio de Gestão integrada de Resíduos Sólidos Região Vale do Jaguaribe - CGIRS VJ</v>
          </cell>
          <cell r="B1302" t="str">
            <v>Tabuleiro do Norte</v>
          </cell>
        </row>
        <row r="1303">
          <cell r="A1303" t="str">
            <v>Consórcio Municipal para Aterro de Resíduos Sólidos - COMARES – CRATO</v>
          </cell>
          <cell r="B1303" t="str">
            <v>Altaneira</v>
          </cell>
        </row>
        <row r="1304">
          <cell r="A1304" t="str">
            <v>Consórcio Municipal para Aterro de Resíduos Sólidos - COMARES – CRATO</v>
          </cell>
          <cell r="B1304" t="str">
            <v>Barbalha</v>
          </cell>
        </row>
        <row r="1305">
          <cell r="A1305" t="str">
            <v>Consórcio Municipal para Aterro de Resíduos Sólidos - COMARES – CRATO</v>
          </cell>
          <cell r="B1305" t="str">
            <v>Caririaçu</v>
          </cell>
        </row>
        <row r="1306">
          <cell r="A1306" t="str">
            <v>Consórcio Municipal para Aterro de Resíduos Sólidos - COMARES – CRATO</v>
          </cell>
          <cell r="B1306" t="str">
            <v>Crato</v>
          </cell>
        </row>
        <row r="1307">
          <cell r="A1307" t="str">
            <v>Consórcio Municipal para Aterro de Resíduos Sólidos - COMARES – CRATO</v>
          </cell>
          <cell r="B1307" t="str">
            <v>Farias Brito</v>
          </cell>
        </row>
        <row r="1308">
          <cell r="A1308" t="str">
            <v>Consórcio Municipal para Aterro de Resíduos Sólidos - COMARES – CRATO</v>
          </cell>
          <cell r="B1308" t="str">
            <v>Jardim</v>
          </cell>
        </row>
        <row r="1309">
          <cell r="A1309" t="str">
            <v>Consórcio Municipal para Aterro de Resíduos Sólidos - COMARES – CRATO</v>
          </cell>
          <cell r="B1309" t="str">
            <v>Juazeiro do Norte</v>
          </cell>
        </row>
        <row r="1310">
          <cell r="A1310" t="str">
            <v>Consórcio Municipal para Aterro de Resíduos Sólidos - COMARES – CRATO</v>
          </cell>
          <cell r="B1310" t="str">
            <v>Missão Velha</v>
          </cell>
        </row>
        <row r="1311">
          <cell r="A1311" t="str">
            <v>Consórcio Municipal para Aterro de Resíduos Sólidos - COMARES – CRATO</v>
          </cell>
          <cell r="B1311" t="str">
            <v>Nova Olinda/CE</v>
          </cell>
        </row>
        <row r="1312">
          <cell r="A1312" t="str">
            <v>Consórcio Municipal para Aterro de Resíduos Sólidos - COMARES – CRATO</v>
          </cell>
          <cell r="B1312" t="str">
            <v>Santana do Cariri</v>
          </cell>
        </row>
        <row r="1313">
          <cell r="A1313" t="str">
            <v>Consórcio Público de Manejo dos Resíduos Sólidos da Serra da Ibiapaba</v>
          </cell>
          <cell r="B1313" t="str">
            <v>Carnaubal</v>
          </cell>
        </row>
        <row r="1314">
          <cell r="A1314" t="str">
            <v>Consórcio Público de Manejo dos Resíduos Sólidos da Serra da Ibiapaba</v>
          </cell>
          <cell r="B1314" t="str">
            <v>Croatá</v>
          </cell>
        </row>
        <row r="1315">
          <cell r="A1315" t="str">
            <v>Consórcio Público de Manejo dos Resíduos Sólidos da Serra da Ibiapaba</v>
          </cell>
          <cell r="B1315" t="str">
            <v>Guaraciaba do Norte</v>
          </cell>
        </row>
        <row r="1316">
          <cell r="A1316" t="str">
            <v>Consórcio Público de Manejo dos Resíduos Sólidos da Serra da Ibiapaba</v>
          </cell>
          <cell r="B1316" t="str">
            <v>Ibiapina</v>
          </cell>
        </row>
        <row r="1317">
          <cell r="A1317" t="str">
            <v>Consórcio Público de Manejo dos Resíduos Sólidos da Serra da Ibiapaba</v>
          </cell>
          <cell r="B1317" t="str">
            <v>São Benedito</v>
          </cell>
        </row>
        <row r="1318">
          <cell r="A1318" t="str">
            <v>Consórcio Público de Manejo dos Resíduos Sólidos da Serra da Ibiapaba</v>
          </cell>
          <cell r="B1318" t="str">
            <v>Ubajara</v>
          </cell>
        </row>
        <row r="1319">
          <cell r="A1319" t="str">
            <v>Consórcio Público de Manejo dos Resíduos Sólidos da Serra da Ibiapaba</v>
          </cell>
          <cell r="B1319" t="str">
            <v>Viçosa do Ceará</v>
          </cell>
        </row>
        <row r="1320">
          <cell r="A1320" t="str">
            <v>Consórcio Público de Manejo dos Resíduos Sólidos da Região Cariri Oriental - CORES - CARIRI ORIENTAL</v>
          </cell>
          <cell r="B1320" t="str">
            <v>Abaiara</v>
          </cell>
        </row>
        <row r="1321">
          <cell r="A1321" t="str">
            <v>Consórcio Público de Manejo dos Resíduos Sólidos da Região Cariri Oriental - CORES - CARIRI ORIENTAL</v>
          </cell>
          <cell r="B1321" t="str">
            <v>Aurora/CE</v>
          </cell>
        </row>
        <row r="1322">
          <cell r="A1322" t="str">
            <v>Consórcio Público de Manejo dos Resíduos Sólidos da Região Cariri Oriental - CORES - CARIRI ORIENTAL</v>
          </cell>
          <cell r="B1322" t="str">
            <v>Barro</v>
          </cell>
        </row>
        <row r="1323">
          <cell r="A1323" t="str">
            <v>Consórcio Público de Manejo dos Resíduos Sólidos da Região Cariri Oriental - CORES - CARIRI ORIENTAL</v>
          </cell>
          <cell r="B1323" t="str">
            <v>Brejo Santo</v>
          </cell>
        </row>
        <row r="1324">
          <cell r="A1324" t="str">
            <v>Consórcio Público de Manejo dos Resíduos Sólidos da Região Cariri Oriental - CORES - CARIRI ORIENTAL</v>
          </cell>
          <cell r="B1324" t="str">
            <v>Jati</v>
          </cell>
        </row>
        <row r="1325">
          <cell r="A1325" t="str">
            <v>Consórcio Público de Manejo dos Resíduos Sólidos da Região Cariri Oriental - CORES - CARIRI ORIENTAL</v>
          </cell>
          <cell r="B1325" t="str">
            <v>Mauriti</v>
          </cell>
        </row>
        <row r="1326">
          <cell r="A1326" t="str">
            <v>Consórcio Público de Manejo dos Resíduos Sólidos da Região Cariri Oriental - CORES - CARIRI ORIENTAL</v>
          </cell>
          <cell r="B1326" t="str">
            <v>Milagres/CE</v>
          </cell>
        </row>
        <row r="1327">
          <cell r="A1327" t="str">
            <v>Consórcio Público de Manejo dos Resíduos Sólidos da Região Cariri Oriental - CORES - CARIRI ORIENTAL</v>
          </cell>
          <cell r="B1327" t="str">
            <v>Penaforte</v>
          </cell>
        </row>
        <row r="1328">
          <cell r="A1328" t="str">
            <v>Consórcio Público de Manejo dos Resíduos Sólidos da Região Cariri Oriental - CORES - CARIRI ORIENTAL</v>
          </cell>
          <cell r="B1328" t="str">
            <v>Porteiras</v>
          </cell>
        </row>
        <row r="1329">
          <cell r="A1329" t="str">
            <v>Consórcio Público de Manejo de Resíduos Sólidos da Região Cariri Oeste - CARIRI OESTE</v>
          </cell>
          <cell r="B1329" t="str">
            <v>Antonina do Norte</v>
          </cell>
        </row>
        <row r="1330">
          <cell r="A1330" t="str">
            <v>Consórcio Público de Manejo de Resíduos Sólidos da Região Cariri Oeste - CARIRI OESTE</v>
          </cell>
          <cell r="B1330" t="str">
            <v>Araripe</v>
          </cell>
        </row>
        <row r="1331">
          <cell r="A1331" t="str">
            <v>Consórcio Público de Manejo de Resíduos Sólidos da Região Cariri Oeste - CARIRI OESTE</v>
          </cell>
          <cell r="B1331" t="str">
            <v>Assaré</v>
          </cell>
        </row>
        <row r="1332">
          <cell r="A1332" t="str">
            <v>Consórcio Público de Manejo de Resíduos Sólidos da Região Cariri Oeste - CARIRI OESTE</v>
          </cell>
          <cell r="B1332" t="str">
            <v>Campos Sales</v>
          </cell>
        </row>
        <row r="1333">
          <cell r="A1333" t="str">
            <v>Consórcio Público de Manejo de Resíduos Sólidos da Região Cariri Oeste - CARIRI OESTE</v>
          </cell>
          <cell r="B1333" t="str">
            <v>Potengi</v>
          </cell>
        </row>
        <row r="1334">
          <cell r="A1334" t="str">
            <v>Consórcio Público de Manejo de Resíduos Sólidos da Região Cariri Oeste - CARIRI OESTE</v>
          </cell>
          <cell r="B1334" t="str">
            <v>Salitre</v>
          </cell>
        </row>
        <row r="1335">
          <cell r="A1335" t="str">
            <v>Consórcio Público de Manejo de Resíduos Sólidos da Região Cariri Oeste - CARIRI OESTE</v>
          </cell>
          <cell r="B1335" t="str">
            <v>Tarrafas</v>
          </cell>
        </row>
        <row r="1336">
          <cell r="A1336" t="str">
            <v>Consórcio Associação Pública dos Municípios do Maciço de Baturité para o Saneamento Ambiental - AMSA</v>
          </cell>
          <cell r="B1336" t="str">
            <v>Acarape</v>
          </cell>
        </row>
        <row r="1337">
          <cell r="A1337" t="str">
            <v>Consórcio Associação Pública dos Municípios do Maciço de Baturité para o Saneamento Ambiental - AMSA</v>
          </cell>
          <cell r="B1337" t="str">
            <v>Aracoiaba</v>
          </cell>
        </row>
        <row r="1338">
          <cell r="A1338" t="str">
            <v>Consórcio Associação Pública dos Municípios do Maciço de Baturité para o Saneamento Ambiental - AMSA</v>
          </cell>
          <cell r="B1338" t="str">
            <v>Aratuba</v>
          </cell>
        </row>
        <row r="1339">
          <cell r="A1339" t="str">
            <v>Consórcio Associação Pública dos Municípios do Maciço de Baturité para o Saneamento Ambiental - AMSA</v>
          </cell>
          <cell r="B1339" t="str">
            <v>Barreira</v>
          </cell>
        </row>
        <row r="1340">
          <cell r="A1340" t="str">
            <v>Consórcio Associação Pública dos Municípios do Maciço de Baturité para o Saneamento Ambiental - AMSA</v>
          </cell>
          <cell r="B1340" t="str">
            <v>Baturité</v>
          </cell>
        </row>
        <row r="1341">
          <cell r="A1341" t="str">
            <v>Consórcio Associação Pública dos Municípios do Maciço de Baturité para o Saneamento Ambiental - AMSA</v>
          </cell>
          <cell r="B1341" t="str">
            <v>Capistrano</v>
          </cell>
        </row>
        <row r="1342">
          <cell r="A1342" t="str">
            <v>Consórcio Associação Pública dos Municípios do Maciço de Baturité para o Saneamento Ambiental - AMSA</v>
          </cell>
          <cell r="B1342" t="str">
            <v>Guaramiranga</v>
          </cell>
        </row>
        <row r="1343">
          <cell r="A1343" t="str">
            <v>Consórcio Associação Pública dos Municípios do Maciço de Baturité para o Saneamento Ambiental - AMSA</v>
          </cell>
          <cell r="B1343" t="str">
            <v>Itapiúna</v>
          </cell>
        </row>
        <row r="1344">
          <cell r="A1344" t="str">
            <v>Consórcio Associação Pública dos Municípios do Maciço de Baturité para o Saneamento Ambiental - AMSA</v>
          </cell>
          <cell r="B1344" t="str">
            <v>Mulungu</v>
          </cell>
        </row>
        <row r="1345">
          <cell r="A1345" t="str">
            <v>Consórcio Associação Pública dos Municípios do Maciço de Baturité para o Saneamento Ambiental - AMSA</v>
          </cell>
          <cell r="B1345" t="str">
            <v>Pacoti</v>
          </cell>
        </row>
        <row r="1346">
          <cell r="A1346" t="str">
            <v>Consórcio Associação Pública dos Municípios do Maciço de Baturité para o Saneamento Ambiental - AMSA</v>
          </cell>
          <cell r="B1346" t="str">
            <v>Palmácia</v>
          </cell>
        </row>
        <row r="1347">
          <cell r="A1347" t="str">
            <v>Consórcio Associação Pública dos Municípios do Maciço de Baturité para o Saneamento Ambiental - AMSA</v>
          </cell>
          <cell r="B1347" t="str">
            <v>Redenção/CE</v>
          </cell>
        </row>
        <row r="1348">
          <cell r="A1348" t="str">
            <v>Consórcio Intermunicipal para Aterro Sanitário</v>
          </cell>
          <cell r="B1348" t="str">
            <v>Conselheiro Mairinck</v>
          </cell>
        </row>
        <row r="1349">
          <cell r="A1349" t="str">
            <v>Consórcio Intermunicipal para Aterro Sanitário</v>
          </cell>
          <cell r="B1349" t="str">
            <v>Guapirama</v>
          </cell>
        </row>
        <row r="1350">
          <cell r="A1350" t="str">
            <v>Consórcio Intermunicipal para Aterro Sanitário</v>
          </cell>
          <cell r="B1350" t="str">
            <v>Joaquim Távora</v>
          </cell>
        </row>
        <row r="1351">
          <cell r="A1351" t="str">
            <v>Consórcio Intermunicipal para Aterro Sanitário</v>
          </cell>
          <cell r="B1351" t="str">
            <v>Jundiaí do Sul</v>
          </cell>
        </row>
        <row r="1352">
          <cell r="A1352" t="str">
            <v>Consórcio Intermunicipal para Aterro Sanitário</v>
          </cell>
          <cell r="B1352" t="str">
            <v>Quatiguá</v>
          </cell>
        </row>
        <row r="1353">
          <cell r="A1353" t="str">
            <v>Consórcio Intermunicipal Caiuá Ambiental - CICA</v>
          </cell>
          <cell r="B1353" t="str">
            <v>Alto Paraná</v>
          </cell>
        </row>
        <row r="1354">
          <cell r="A1354" t="str">
            <v>Consórcio Intermunicipal Caiuá Ambiental - CICA</v>
          </cell>
          <cell r="B1354" t="str">
            <v>Amaporã</v>
          </cell>
        </row>
        <row r="1355">
          <cell r="A1355" t="str">
            <v>Consórcio Intermunicipal Caiuá Ambiental - CICA</v>
          </cell>
          <cell r="B1355" t="str">
            <v>Cruzeiro do Sul/PR</v>
          </cell>
        </row>
        <row r="1356">
          <cell r="A1356" t="str">
            <v>Consórcio Intermunicipal Caiuá Ambiental - CICA</v>
          </cell>
          <cell r="B1356" t="str">
            <v>Floraí</v>
          </cell>
        </row>
        <row r="1357">
          <cell r="A1357" t="str">
            <v>Consórcio Intermunicipal Caiuá Ambiental - CICA</v>
          </cell>
          <cell r="B1357" t="str">
            <v>Inajá</v>
          </cell>
        </row>
        <row r="1358">
          <cell r="A1358" t="str">
            <v>Consórcio Intermunicipal Caiuá Ambiental - CICA</v>
          </cell>
          <cell r="B1358" t="str">
            <v>Mirador/PR</v>
          </cell>
        </row>
        <row r="1359">
          <cell r="A1359" t="str">
            <v>Consórcio Intermunicipal Caiuá Ambiental - CICA</v>
          </cell>
          <cell r="B1359" t="str">
            <v>Nova Aliança do Ivaí</v>
          </cell>
        </row>
        <row r="1360">
          <cell r="A1360" t="str">
            <v>Consórcio Intermunicipal Caiuá Ambiental - CICA</v>
          </cell>
          <cell r="B1360" t="str">
            <v>Paranapoema</v>
          </cell>
        </row>
        <row r="1361">
          <cell r="A1361" t="str">
            <v>Consórcio Intermunicipal Caiuá Ambiental - CICA</v>
          </cell>
          <cell r="B1361" t="str">
            <v>Paranavaí</v>
          </cell>
        </row>
        <row r="1362">
          <cell r="A1362" t="str">
            <v>Consórcio Intermunicipal Caiuá Ambiental - CICA</v>
          </cell>
          <cell r="B1362" t="str">
            <v>Presidente Castelo Branco</v>
          </cell>
        </row>
        <row r="1363">
          <cell r="A1363" t="str">
            <v>Consórcio Intermunicipal Caiuá Ambiental - CICA</v>
          </cell>
          <cell r="B1363" t="str">
            <v>Santo Antônio do Caiuá</v>
          </cell>
        </row>
        <row r="1364">
          <cell r="A1364" t="str">
            <v>Consórcio Intermunicipal Caiuá Ambiental - CICA</v>
          </cell>
          <cell r="B1364" t="str">
            <v>São Carlos do Ivaí</v>
          </cell>
        </row>
        <row r="1365">
          <cell r="A1365" t="str">
            <v>Consórcio Intermunicipal Caiuá Ambiental - CICA</v>
          </cell>
          <cell r="B1365" t="str">
            <v>Santa Inês/PR</v>
          </cell>
        </row>
        <row r="1366">
          <cell r="A1366" t="str">
            <v>Consórcio Intermunicipal Caiuá Ambiental - CICA</v>
          </cell>
          <cell r="B1366" t="str">
            <v>São João do Caiuá</v>
          </cell>
        </row>
        <row r="1367">
          <cell r="A1367" t="str">
            <v>Consórcio Intermunicipal Caiuá Ambiental - CICA</v>
          </cell>
          <cell r="B1367" t="str">
            <v>Tamboara</v>
          </cell>
        </row>
        <row r="1368">
          <cell r="A1368" t="str">
            <v>Consórcio Intermunicipal Caiuá Ambiental - CICA</v>
          </cell>
          <cell r="B1368" t="str">
            <v>Terra Rica</v>
          </cell>
        </row>
        <row r="1369">
          <cell r="A1369" t="str">
            <v>Consórcio Intermunicipal Caiuá Ambiental - CICA</v>
          </cell>
          <cell r="B1369" t="str">
            <v>Uniflor</v>
          </cell>
        </row>
        <row r="1370">
          <cell r="A1370" t="str">
            <v>Consórcio Intermunicipal de Saneamento do Paraná - CISPAR</v>
          </cell>
          <cell r="B1370" t="str">
            <v>Abatiá</v>
          </cell>
        </row>
        <row r="1371">
          <cell r="A1371" t="str">
            <v>Consórcio Intermunicipal de Saneamento do Paraná - CISPAR</v>
          </cell>
          <cell r="B1371" t="str">
            <v>Alvorada do Sul</v>
          </cell>
        </row>
        <row r="1372">
          <cell r="A1372" t="str">
            <v>Consórcio Intermunicipal de Saneamento do Paraná - CISPAR</v>
          </cell>
          <cell r="B1372" t="str">
            <v>Andirá</v>
          </cell>
        </row>
        <row r="1373">
          <cell r="A1373" t="str">
            <v>Consórcio Intermunicipal de Saneamento do Paraná - CISPAR</v>
          </cell>
          <cell r="B1373" t="str">
            <v>Boa Ventura de São Roque</v>
          </cell>
        </row>
        <row r="1374">
          <cell r="A1374" t="str">
            <v>Consórcio Intermunicipal de Saneamento do Paraná - CISPAR</v>
          </cell>
          <cell r="B1374" t="str">
            <v>Colorado</v>
          </cell>
        </row>
        <row r="1375">
          <cell r="A1375" t="str">
            <v>Consórcio Intermunicipal de Saneamento do Paraná - CISPAR</v>
          </cell>
          <cell r="B1375" t="str">
            <v>Entre Rios do Oeste</v>
          </cell>
        </row>
        <row r="1376">
          <cell r="A1376" t="str">
            <v>Consórcio Intermunicipal de Saneamento do Paraná - CISPAR</v>
          </cell>
          <cell r="B1376" t="str">
            <v>Flórida</v>
          </cell>
        </row>
        <row r="1377">
          <cell r="A1377" t="str">
            <v>Consórcio Intermunicipal de Saneamento do Paraná - CISPAR</v>
          </cell>
          <cell r="B1377" t="str">
            <v>Iguaraçu</v>
          </cell>
        </row>
        <row r="1378">
          <cell r="A1378" t="str">
            <v>Consórcio Intermunicipal de Saneamento do Paraná - CISPAR</v>
          </cell>
          <cell r="B1378" t="str">
            <v>Jaguapitã</v>
          </cell>
        </row>
        <row r="1379">
          <cell r="A1379" t="str">
            <v>Consórcio Intermunicipal de Saneamento do Paraná - CISPAR</v>
          </cell>
          <cell r="B1379" t="str">
            <v>Japurá/PR</v>
          </cell>
        </row>
        <row r="1380">
          <cell r="A1380" t="str">
            <v>Consórcio Intermunicipal de Saneamento do Paraná - CISPAR</v>
          </cell>
          <cell r="B1380" t="str">
            <v>Jardim Olinda</v>
          </cell>
        </row>
        <row r="1381">
          <cell r="A1381" t="str">
            <v>Consórcio Intermunicipal de Saneamento do Paraná - CISPAR</v>
          </cell>
          <cell r="B1381" t="str">
            <v>Jataizinho</v>
          </cell>
        </row>
        <row r="1382">
          <cell r="A1382" t="str">
            <v>Consórcio Intermunicipal de Saneamento do Paraná - CISPAR</v>
          </cell>
          <cell r="B1382" t="str">
            <v>Jussara</v>
          </cell>
        </row>
        <row r="1383">
          <cell r="A1383" t="str">
            <v>Consórcio Intermunicipal de Saneamento do Paraná - CISPAR</v>
          </cell>
          <cell r="B1383" t="str">
            <v>Kaloré</v>
          </cell>
        </row>
        <row r="1384">
          <cell r="A1384" t="str">
            <v>Consórcio Intermunicipal de Saneamento do Paraná - CISPAR</v>
          </cell>
          <cell r="B1384" t="str">
            <v>Lobato</v>
          </cell>
        </row>
        <row r="1385">
          <cell r="A1385" t="str">
            <v>Consórcio Intermunicipal de Saneamento do Paraná - CISPAR</v>
          </cell>
          <cell r="B1385" t="str">
            <v>Marechal Cândido Rondon</v>
          </cell>
        </row>
        <row r="1386">
          <cell r="A1386" t="str">
            <v>Consórcio Intermunicipal de Saneamento do Paraná - CISPAR</v>
          </cell>
          <cell r="B1386" t="str">
            <v>Rondon</v>
          </cell>
        </row>
        <row r="1387">
          <cell r="A1387" t="str">
            <v>Consórcio Intermunicipal de Saneamento do Paraná - CISPAR</v>
          </cell>
          <cell r="B1387" t="str">
            <v>Marialva</v>
          </cell>
        </row>
        <row r="1388">
          <cell r="A1388" t="str">
            <v>Consórcio Intermunicipal de Saneamento do Paraná - CISPAR</v>
          </cell>
          <cell r="B1388" t="str">
            <v>Mercedes</v>
          </cell>
        </row>
        <row r="1389">
          <cell r="A1389" t="str">
            <v>Consórcio Intermunicipal de Saneamento do Paraná - CISPAR</v>
          </cell>
          <cell r="B1389" t="str">
            <v>Nova Fátima</v>
          </cell>
        </row>
        <row r="1390">
          <cell r="A1390" t="str">
            <v>Consórcio Intermunicipal de Saneamento do Paraná - CISPAR</v>
          </cell>
          <cell r="B1390" t="str">
            <v>Nova Santa Bárbara</v>
          </cell>
        </row>
        <row r="1391">
          <cell r="A1391" t="str">
            <v>Consórcio Intermunicipal de Saneamento do Paraná - CISPAR</v>
          </cell>
          <cell r="B1391" t="str">
            <v>Paranapoema</v>
          </cell>
        </row>
        <row r="1392">
          <cell r="A1392" t="str">
            <v>Consórcio Intermunicipal de Saneamento do Paraná - CISPAR</v>
          </cell>
          <cell r="B1392" t="str">
            <v>Pato Bragado</v>
          </cell>
        </row>
        <row r="1393">
          <cell r="A1393" t="str">
            <v>Consórcio Intermunicipal de Saneamento do Paraná - CISPAR</v>
          </cell>
          <cell r="B1393" t="str">
            <v>Peabiru</v>
          </cell>
        </row>
        <row r="1394">
          <cell r="A1394" t="str">
            <v>Consórcio Intermunicipal de Saneamento do Paraná - CISPAR</v>
          </cell>
          <cell r="B1394" t="str">
            <v>Pitangueiras/PR</v>
          </cell>
        </row>
        <row r="1395">
          <cell r="A1395" t="str">
            <v>Consórcio Intermunicipal de Saneamento do Paraná - CISPAR</v>
          </cell>
          <cell r="B1395" t="str">
            <v>Porto Barreiro</v>
          </cell>
        </row>
        <row r="1396">
          <cell r="A1396" t="str">
            <v>Consórcio Intermunicipal de Saneamento do Paraná - CISPAR</v>
          </cell>
          <cell r="B1396" t="str">
            <v>Prado Ferreira</v>
          </cell>
        </row>
        <row r="1397">
          <cell r="A1397" t="str">
            <v>Consórcio Intermunicipal de Saneamento do Paraná - CISPAR</v>
          </cell>
          <cell r="B1397" t="str">
            <v>Presidente Castelo Branco</v>
          </cell>
        </row>
        <row r="1398">
          <cell r="A1398" t="str">
            <v>Consórcio Intermunicipal de Saneamento do Paraná - CISPAR</v>
          </cell>
          <cell r="B1398" t="str">
            <v>Ribeirão Claro</v>
          </cell>
        </row>
        <row r="1399">
          <cell r="A1399" t="str">
            <v>Consórcio Intermunicipal de Saneamento do Paraná - CISPAR</v>
          </cell>
          <cell r="B1399" t="str">
            <v>Santa Cecília do Pavão</v>
          </cell>
        </row>
        <row r="1400">
          <cell r="A1400" t="str">
            <v>Consórcio Intermunicipal de Saneamento do Paraná - CISPAR</v>
          </cell>
          <cell r="B1400" t="str">
            <v>Santa Isabel do Ivaí</v>
          </cell>
        </row>
        <row r="1401">
          <cell r="A1401" t="str">
            <v>Consórcio Intermunicipal de Saneamento do Paraná - CISPAR</v>
          </cell>
          <cell r="B1401" t="str">
            <v>Santa Mônica</v>
          </cell>
        </row>
        <row r="1402">
          <cell r="A1402" t="str">
            <v>Consórcio Intermunicipal de Saneamento do Paraná - CISPAR</v>
          </cell>
          <cell r="B1402" t="str">
            <v>Santo Antônio do Paraíso</v>
          </cell>
        </row>
        <row r="1403">
          <cell r="A1403" t="str">
            <v>Consórcio Intermunicipal de Saneamento do Paraná - CISPAR</v>
          </cell>
          <cell r="B1403" t="str">
            <v>Sarandi</v>
          </cell>
        </row>
        <row r="1404">
          <cell r="A1404" t="str">
            <v>Consórcio Intermunicipal de Saneamento do Paraná - CISPAR</v>
          </cell>
          <cell r="B1404" t="str">
            <v>São Jerônimo da Serra</v>
          </cell>
        </row>
        <row r="1405">
          <cell r="A1405" t="str">
            <v>Consórcio Intermunicipal de Saneamento do Paraná - CISPAR</v>
          </cell>
          <cell r="B1405" t="str">
            <v>São Jorge do Ivaí</v>
          </cell>
        </row>
        <row r="1406">
          <cell r="A1406" t="str">
            <v>Consórcio Intermunicipal de Saneamento do Paraná - CISPAR</v>
          </cell>
          <cell r="B1406" t="str">
            <v>Tapejara</v>
          </cell>
        </row>
        <row r="1407">
          <cell r="A1407" t="str">
            <v>Consórcio Intermunicipal de Saneamento do Paraná - CISPAR</v>
          </cell>
          <cell r="B1407" t="str">
            <v>Terra Rica</v>
          </cell>
        </row>
        <row r="1408">
          <cell r="A1408" t="str">
            <v>Consórcio Intermunicipal de Saneamento do Paraná - CISPAR</v>
          </cell>
          <cell r="B1408" t="str">
            <v>Ângulo</v>
          </cell>
        </row>
        <row r="1409">
          <cell r="A1409" t="str">
            <v>Consórcio Público Intermunicipal de Gestão da Amusep - PROAMUSEP</v>
          </cell>
          <cell r="B1409" t="str">
            <v>Astorga</v>
          </cell>
        </row>
        <row r="1410">
          <cell r="A1410" t="str">
            <v>Consórcio Público Intermunicipal de Gestão da Amusep - PROAMUSEP</v>
          </cell>
          <cell r="B1410" t="str">
            <v>Atalaia</v>
          </cell>
        </row>
        <row r="1411">
          <cell r="A1411" t="str">
            <v>Consórcio Público Intermunicipal de Gestão da Amusep - PROAMUSEP</v>
          </cell>
          <cell r="B1411" t="str">
            <v>Colorado</v>
          </cell>
        </row>
        <row r="1412">
          <cell r="A1412" t="str">
            <v>Consórcio Público Intermunicipal de Gestão da Amusep - PROAMUSEP</v>
          </cell>
          <cell r="B1412" t="str">
            <v>Doutor Camargo</v>
          </cell>
        </row>
        <row r="1413">
          <cell r="A1413" t="str">
            <v>Consórcio Público Intermunicipal de Gestão da Amusep - PROAMUSEP</v>
          </cell>
          <cell r="B1413" t="str">
            <v>Floraí</v>
          </cell>
        </row>
        <row r="1414">
          <cell r="A1414" t="str">
            <v>Consórcio Público Intermunicipal de Gestão da Amusep - PROAMUSEP</v>
          </cell>
          <cell r="B1414" t="str">
            <v>Floresta</v>
          </cell>
        </row>
        <row r="1415">
          <cell r="A1415" t="str">
            <v>Consórcio Público Intermunicipal de Gestão da Amusep - PROAMUSEP</v>
          </cell>
          <cell r="B1415" t="str">
            <v>Flórida</v>
          </cell>
        </row>
        <row r="1416">
          <cell r="A1416" t="str">
            <v>Consórcio Público Intermunicipal de Gestão da Amusep - PROAMUSEP</v>
          </cell>
          <cell r="B1416" t="str">
            <v>Iguaraçu</v>
          </cell>
        </row>
        <row r="1417">
          <cell r="A1417" t="str">
            <v>Consórcio Público Intermunicipal de Gestão da Amusep - PROAMUSEP</v>
          </cell>
          <cell r="B1417" t="str">
            <v>Itaguajé</v>
          </cell>
        </row>
        <row r="1418">
          <cell r="A1418" t="str">
            <v>Consórcio Público Intermunicipal de Gestão da Amusep - PROAMUSEP</v>
          </cell>
          <cell r="B1418" t="str">
            <v>Itambé</v>
          </cell>
        </row>
        <row r="1419">
          <cell r="A1419" t="str">
            <v>Consórcio Público Intermunicipal de Gestão da Amusep - PROAMUSEP</v>
          </cell>
          <cell r="B1419" t="str">
            <v>Ivatuba</v>
          </cell>
        </row>
        <row r="1420">
          <cell r="A1420" t="str">
            <v>Consórcio Público Intermunicipal de Gestão da Amusep - PROAMUSEP</v>
          </cell>
          <cell r="B1420" t="str">
            <v>Lobato</v>
          </cell>
        </row>
        <row r="1421">
          <cell r="A1421" t="str">
            <v>Consórcio Público Intermunicipal de Gestão da Amusep - PROAMUSEP</v>
          </cell>
          <cell r="B1421" t="str">
            <v>Mandaguari</v>
          </cell>
        </row>
        <row r="1422">
          <cell r="A1422" t="str">
            <v>Consórcio Público Intermunicipal de Gestão da Amusep - PROAMUSEP</v>
          </cell>
          <cell r="B1422" t="str">
            <v>Mandaguaçu</v>
          </cell>
        </row>
        <row r="1423">
          <cell r="A1423" t="str">
            <v>Consórcio Público Intermunicipal de Gestão da Amusep - PROAMUSEP</v>
          </cell>
          <cell r="B1423" t="str">
            <v>Marialva</v>
          </cell>
        </row>
        <row r="1424">
          <cell r="A1424" t="str">
            <v>Consórcio Público Intermunicipal de Gestão da Amusep - PROAMUSEP</v>
          </cell>
          <cell r="B1424" t="str">
            <v>Maringá</v>
          </cell>
        </row>
        <row r="1425">
          <cell r="A1425" t="str">
            <v>Consórcio Público Intermunicipal de Gestão da Amusep - PROAMUSEP</v>
          </cell>
          <cell r="B1425" t="str">
            <v>Munhoz de Melo</v>
          </cell>
        </row>
        <row r="1426">
          <cell r="A1426" t="str">
            <v>Consórcio Público Intermunicipal de Gestão da Amusep - PROAMUSEP</v>
          </cell>
          <cell r="B1426" t="str">
            <v>Nossa Senhora das Graças</v>
          </cell>
        </row>
        <row r="1427">
          <cell r="A1427" t="str">
            <v>Consórcio Público Intermunicipal de Gestão da Amusep - PROAMUSEP</v>
          </cell>
          <cell r="B1427" t="str">
            <v>Nova Esperança</v>
          </cell>
        </row>
        <row r="1428">
          <cell r="A1428" t="str">
            <v>Consórcio Público Intermunicipal de Gestão da Amusep - PROAMUSEP</v>
          </cell>
          <cell r="B1428" t="str">
            <v>Ourizona</v>
          </cell>
        </row>
        <row r="1429">
          <cell r="A1429" t="str">
            <v>Consórcio Público Intermunicipal de Gestão da Amusep - PROAMUSEP</v>
          </cell>
          <cell r="B1429" t="str">
            <v>Paiçandu</v>
          </cell>
        </row>
        <row r="1430">
          <cell r="A1430" t="str">
            <v>Consórcio Público Intermunicipal de Gestão da Amusep - PROAMUSEP</v>
          </cell>
          <cell r="B1430" t="str">
            <v>Paranacity</v>
          </cell>
        </row>
        <row r="1431">
          <cell r="A1431" t="str">
            <v>Consórcio Público Intermunicipal de Gestão da Amusep - PROAMUSEP</v>
          </cell>
          <cell r="B1431" t="str">
            <v>Presidente Castelo Branco</v>
          </cell>
        </row>
        <row r="1432">
          <cell r="A1432" t="str">
            <v>Consórcio Público Intermunicipal de Gestão da Amusep - PROAMUSEP</v>
          </cell>
          <cell r="B1432" t="str">
            <v>Santa Fé</v>
          </cell>
        </row>
        <row r="1433">
          <cell r="A1433" t="str">
            <v>Consórcio Público Intermunicipal de Gestão da Amusep - PROAMUSEP</v>
          </cell>
          <cell r="B1433" t="str">
            <v>Santa Inês/PR</v>
          </cell>
        </row>
        <row r="1434">
          <cell r="A1434" t="str">
            <v>Consórcio Público Intermunicipal de Gestão da Amusep - PROAMUSEP</v>
          </cell>
          <cell r="B1434" t="str">
            <v>Santo Inácio</v>
          </cell>
        </row>
        <row r="1435">
          <cell r="A1435" t="str">
            <v>Consórcio Público Intermunicipal de Gestão da Amusep - PROAMUSEP</v>
          </cell>
          <cell r="B1435" t="str">
            <v>Sarandi</v>
          </cell>
        </row>
        <row r="1436">
          <cell r="A1436" t="str">
            <v>Consórcio Público Intermunicipal de Gestão da Amusep - PROAMUSEP</v>
          </cell>
          <cell r="B1436" t="str">
            <v>São Jorge do Ivaí</v>
          </cell>
        </row>
        <row r="1437">
          <cell r="A1437" t="str">
            <v>Consórcio Público Intermunicipal de Gestão da Amusep - PROAMUSEP</v>
          </cell>
          <cell r="B1437" t="str">
            <v>Uniflor</v>
          </cell>
        </row>
        <row r="1438">
          <cell r="A1438" t="str">
            <v>Consórcio Público Intermunicipal de Gestão da Amusep - PROAMUSEP</v>
          </cell>
          <cell r="B1438" t="str">
            <v>Ângulo</v>
          </cell>
        </row>
        <row r="1439">
          <cell r="A1439" t="str">
            <v>Consórcio Público Intermunicipal para o Desenvolvimento Sustentável da Região do Vale do Médio Ivaí do Estado do Paraná - CIMEIV</v>
          </cell>
          <cell r="B1439" t="str">
            <v>Floresta/PR</v>
          </cell>
        </row>
        <row r="1440">
          <cell r="A1440" t="str">
            <v>Consórcio Público Intermunicipal para o Desenvolvimento Sustentável da Região do Vale do Médio Ivaí do Estado do Paraná - CIMEIV</v>
          </cell>
          <cell r="B1440" t="str">
            <v>Itambé</v>
          </cell>
        </row>
        <row r="1441">
          <cell r="A1441" t="str">
            <v>Consórcio Público Intermunicipal para o Desenvolvimento Sustentável da Região do Vale do Médio Ivaí do Estado do Paraná - CIMEIV</v>
          </cell>
          <cell r="B1441" t="str">
            <v>Ivatuba</v>
          </cell>
        </row>
        <row r="1442">
          <cell r="A1442" t="str">
            <v>Consórcio Público Intermunicipal para o Desenvolvimento Sustentável da Região do Vale do Médio Ivaí do Estado do Paraná - CIMEIV</v>
          </cell>
          <cell r="B1442" t="str">
            <v>Mandaguari</v>
          </cell>
        </row>
        <row r="1443">
          <cell r="A1443" t="str">
            <v>Consórcio Público Intermunicipal para o Desenvolvimento Sustentável da Região do Vale do Médio Ivaí do Estado do Paraná - CIMEIV</v>
          </cell>
          <cell r="B1443" t="str">
            <v>Marialva</v>
          </cell>
        </row>
        <row r="1444">
          <cell r="A1444" t="str">
            <v>Consórcio Público Intermunicipal para o Desenvolvimento Sustentável da Região do Vale do Médio Ivaí do Estado do Paraná - CIMEIV</v>
          </cell>
          <cell r="B1444" t="str">
            <v>Maringá</v>
          </cell>
        </row>
        <row r="1445">
          <cell r="A1445" t="str">
            <v>Consórcio Público Intermunicipal para o Desenvolvimento Sustentável da Região do Vale do Médio Ivaí do Estado do Paraná - CIMEIV</v>
          </cell>
          <cell r="B1445" t="str">
            <v>Sarandi</v>
          </cell>
        </row>
        <row r="1446">
          <cell r="A1446" t="str">
            <v>Consórcio Intermunicipal Caminhos do Tibagi</v>
          </cell>
          <cell r="B1446" t="str">
            <v>Carambeí</v>
          </cell>
        </row>
        <row r="1447">
          <cell r="A1447" t="str">
            <v>Consórcio Intermunicipal Caminhos do Tibagi</v>
          </cell>
          <cell r="B1447" t="str">
            <v>Ipiranga</v>
          </cell>
        </row>
        <row r="1448">
          <cell r="A1448" t="str">
            <v>Consórcio Intermunicipal Caminhos do Tibagi</v>
          </cell>
          <cell r="B1448" t="str">
            <v>Imbaú</v>
          </cell>
        </row>
        <row r="1449">
          <cell r="A1449" t="str">
            <v>Consórcio Intermunicipal Caminhos do Tibagi</v>
          </cell>
          <cell r="B1449" t="str">
            <v>Ivaí</v>
          </cell>
        </row>
        <row r="1450">
          <cell r="A1450" t="str">
            <v>Consórcio Intermunicipal Caminhos do Tibagi</v>
          </cell>
          <cell r="B1450" t="str">
            <v>Jaguariaíva</v>
          </cell>
        </row>
        <row r="1451">
          <cell r="A1451" t="str">
            <v>Consórcio Intermunicipal Caminhos do Tibagi</v>
          </cell>
          <cell r="B1451" t="str">
            <v>Reserva</v>
          </cell>
        </row>
        <row r="1452">
          <cell r="A1452" t="str">
            <v>Consórcio Intermunicipal Caminhos do Tibagi</v>
          </cell>
          <cell r="B1452" t="str">
            <v>Rio Branco do Ivaí</v>
          </cell>
        </row>
        <row r="1453">
          <cell r="A1453" t="str">
            <v>Consórcio Intermunicipal Caminhos do Tibagi</v>
          </cell>
          <cell r="B1453" t="str">
            <v>Ortigueira</v>
          </cell>
        </row>
        <row r="1454">
          <cell r="A1454" t="str">
            <v>Consórcio Intermunicipal Caminhos do Tibagi</v>
          </cell>
          <cell r="B1454" t="str">
            <v>Tamarana</v>
          </cell>
        </row>
        <row r="1455">
          <cell r="A1455" t="str">
            <v>Consórcio Intermunicipal Caminhos do Tibagi</v>
          </cell>
          <cell r="B1455" t="str">
            <v>Telêmaco Borba</v>
          </cell>
        </row>
        <row r="1456">
          <cell r="A1456" t="str">
            <v>Consórcio Intermunicipal Caminhos do Tibagi</v>
          </cell>
          <cell r="B1456" t="str">
            <v>Tibagi</v>
          </cell>
        </row>
        <row r="1457">
          <cell r="A1457" t="str">
            <v>Consórcio Intermunicipal para Aterro Sanitário - CIAS</v>
          </cell>
          <cell r="B1457" t="str">
            <v>Ibaiti</v>
          </cell>
        </row>
        <row r="1458">
          <cell r="A1458" t="str">
            <v>Consórcio Intermunicipal para Aterro Sanitário - CIAS</v>
          </cell>
          <cell r="B1458" t="str">
            <v>Jaboti</v>
          </cell>
        </row>
        <row r="1459">
          <cell r="A1459" t="str">
            <v>Consórcio Intermunicipal para Aterro Sanitário - CIAS</v>
          </cell>
          <cell r="B1459" t="str">
            <v>Japira</v>
          </cell>
        </row>
        <row r="1460">
          <cell r="A1460" t="str">
            <v>Consórcio Intermunicipal para Aterro Sanitário - CIAS</v>
          </cell>
          <cell r="B1460" t="str">
            <v>Pinhalão</v>
          </cell>
        </row>
        <row r="1461">
          <cell r="A1461" t="str">
            <v>Consórcio Intermunicipal para Aterro Sanitário - CIAS</v>
          </cell>
          <cell r="B1461" t="str">
            <v>Siqueira Campos</v>
          </cell>
        </row>
        <row r="1462">
          <cell r="A1462" t="str">
            <v>Consórcio Intermunicipal para Aterro Sanitário - CIAS</v>
          </cell>
          <cell r="B1462" t="str">
            <v>Tomazina</v>
          </cell>
        </row>
        <row r="1463">
          <cell r="A1463" t="str">
            <v>Consórcio Intermunicipal para o Desenvolvimento Regional do Território Divisa Norte do Paraná - CODREN</v>
          </cell>
          <cell r="B1463" t="str">
            <v>Santana do Itararé</v>
          </cell>
        </row>
        <row r="1464">
          <cell r="A1464" t="str">
            <v>Consórcio Intermunicipal para o Desenvolvimento Regional do Território Divisa Norte do Paraná - CODREN</v>
          </cell>
          <cell r="B1464" t="str">
            <v>São José da Boa Vista</v>
          </cell>
        </row>
        <row r="1465">
          <cell r="A1465" t="str">
            <v>Consórcio Intermunicipal para o Desenvolvimento Regional do Território Divisa Norte do Paraná - CODREN</v>
          </cell>
          <cell r="B1465" t="str">
            <v>Wenceslau Braz/PR</v>
          </cell>
        </row>
        <row r="1466">
          <cell r="A1466" t="str">
            <v>Consórcio Intermunicipal para Aterro Sanitário - CIAS</v>
          </cell>
          <cell r="B1466" t="str">
            <v>Matinhos</v>
          </cell>
        </row>
        <row r="1467">
          <cell r="A1467" t="str">
            <v>Consórcio Intermunicipal para Aterro Sanitário - CIAS</v>
          </cell>
          <cell r="B1467" t="str">
            <v>Pontal do Paraná</v>
          </cell>
        </row>
        <row r="1468">
          <cell r="A1468" t="str">
            <v>Consórcio Intermunicipal para Gestão de Resíduos Sólidos Urbanos - CONRESOL</v>
          </cell>
          <cell r="B1468" t="str">
            <v>Adrianópolis</v>
          </cell>
        </row>
        <row r="1469">
          <cell r="A1469" t="str">
            <v>Consórcio Intermunicipal para Gestão de Resíduos Sólidos Urbanos - CONRESOL</v>
          </cell>
          <cell r="B1469" t="str">
            <v>Agudos do Sul</v>
          </cell>
        </row>
        <row r="1470">
          <cell r="A1470" t="str">
            <v>Consórcio Intermunicipal para Gestão de Resíduos Sólidos Urbanos - CONRESOL</v>
          </cell>
          <cell r="B1470" t="str">
            <v>Almirante Tamandaré</v>
          </cell>
        </row>
        <row r="1471">
          <cell r="A1471" t="str">
            <v>Consórcio Intermunicipal para Gestão de Resíduos Sólidos Urbanos - CONRESOL</v>
          </cell>
          <cell r="B1471" t="str">
            <v>Araucária</v>
          </cell>
        </row>
        <row r="1472">
          <cell r="A1472" t="str">
            <v>Consórcio Intermunicipal para Gestão de Resíduos Sólidos Urbanos - CONRESOL</v>
          </cell>
          <cell r="B1472" t="str">
            <v>Balsa Nova</v>
          </cell>
        </row>
        <row r="1473">
          <cell r="A1473" t="str">
            <v>Consórcio Intermunicipal para Gestão de Resíduos Sólidos Urbanos - CONRESOL</v>
          </cell>
          <cell r="B1473" t="str">
            <v>Bocaiúva do Sul</v>
          </cell>
        </row>
        <row r="1474">
          <cell r="A1474" t="str">
            <v>Consórcio Intermunicipal para Gestão de Resíduos Sólidos Urbanos - CONRESOL</v>
          </cell>
          <cell r="B1474" t="str">
            <v>Campina Grande do Sul</v>
          </cell>
        </row>
        <row r="1475">
          <cell r="A1475" t="str">
            <v>Consórcio Intermunicipal para Gestão de Resíduos Sólidos Urbanos - CONRESOL</v>
          </cell>
          <cell r="B1475" t="str">
            <v>Campo Largo</v>
          </cell>
        </row>
        <row r="1476">
          <cell r="A1476" t="str">
            <v>Consórcio Intermunicipal para Gestão de Resíduos Sólidos Urbanos - CONRESOL</v>
          </cell>
          <cell r="B1476" t="str">
            <v>Campo Magro</v>
          </cell>
        </row>
        <row r="1477">
          <cell r="A1477" t="str">
            <v>Consórcio Intermunicipal para Gestão de Resíduos Sólidos Urbanos - CONRESOL</v>
          </cell>
          <cell r="B1477" t="str">
            <v>Colombo</v>
          </cell>
        </row>
        <row r="1478">
          <cell r="A1478" t="str">
            <v>Consórcio Intermunicipal para Gestão de Resíduos Sólidos Urbanos - CONRESOL</v>
          </cell>
          <cell r="B1478" t="str">
            <v>Contenda</v>
          </cell>
        </row>
        <row r="1479">
          <cell r="A1479" t="str">
            <v>Consórcio Intermunicipal para Gestão de Resíduos Sólidos Urbanos - CONRESOL</v>
          </cell>
          <cell r="B1479" t="str">
            <v>Curitiba</v>
          </cell>
        </row>
        <row r="1480">
          <cell r="A1480" t="str">
            <v>Consórcio Intermunicipal para Gestão de Resíduos Sólidos Urbanos - CONRESOL</v>
          </cell>
          <cell r="B1480" t="str">
            <v>Fazenda Rio Grande</v>
          </cell>
        </row>
        <row r="1481">
          <cell r="A1481" t="str">
            <v>Consórcio Intermunicipal para Gestão de Resíduos Sólidos Urbanos - CONRESOL</v>
          </cell>
          <cell r="B1481" t="str">
            <v>Itaperuçu</v>
          </cell>
        </row>
        <row r="1482">
          <cell r="A1482" t="str">
            <v>Consórcio Intermunicipal para Gestão de Resíduos Sólidos Urbanos - CONRESOL</v>
          </cell>
          <cell r="B1482" t="str">
            <v>Mandirituba</v>
          </cell>
        </row>
        <row r="1483">
          <cell r="A1483" t="str">
            <v>Consórcio Intermunicipal para Gestão de Resíduos Sólidos Urbanos - CONRESOL</v>
          </cell>
          <cell r="B1483" t="str">
            <v>Quatro Barras</v>
          </cell>
        </row>
        <row r="1484">
          <cell r="A1484" t="str">
            <v>Consórcio Intermunicipal para Gestão de Resíduos Sólidos Urbanos - CONRESOL</v>
          </cell>
          <cell r="B1484" t="str">
            <v>Quitandinha</v>
          </cell>
        </row>
        <row r="1485">
          <cell r="A1485" t="str">
            <v>Consórcio Intermunicipal para Gestão de Resíduos Sólidos Urbanos - CONRESOL</v>
          </cell>
          <cell r="B1485" t="str">
            <v>Piên</v>
          </cell>
        </row>
        <row r="1486">
          <cell r="A1486" t="str">
            <v>Consórcio Intermunicipal para Gestão de Resíduos Sólidos Urbanos - CONRESOL</v>
          </cell>
          <cell r="B1486" t="str">
            <v>Pinhais</v>
          </cell>
        </row>
        <row r="1487">
          <cell r="A1487" t="str">
            <v>Consórcio Intermunicipal para Gestão de Resíduos Sólidos Urbanos - CONRESOL</v>
          </cell>
          <cell r="B1487" t="str">
            <v>Piraquara</v>
          </cell>
        </row>
        <row r="1488">
          <cell r="A1488" t="str">
            <v>Consórcio Intermunicipal para Gestão de Resíduos Sólidos Urbanos - CONRESOL</v>
          </cell>
          <cell r="B1488" t="str">
            <v>Rio Branco do Sul</v>
          </cell>
        </row>
        <row r="1489">
          <cell r="A1489" t="str">
            <v>Consórcio Intermunicipal para Gestão de Resíduos Sólidos Urbanos - CONRESOL</v>
          </cell>
          <cell r="B1489" t="str">
            <v>São José dos Pinhais</v>
          </cell>
        </row>
        <row r="1490">
          <cell r="A1490" t="str">
            <v>Consórcio Intermunicipal para Gestão de Resíduos Sólidos Urbanos - CONRESOL</v>
          </cell>
          <cell r="B1490" t="str">
            <v>Tijucas do Sul</v>
          </cell>
        </row>
        <row r="1491">
          <cell r="A1491" t="str">
            <v>Consórcio Intermunicipal para Gestão de Resíduos Sólidos Urbanos - CONRESOL</v>
          </cell>
          <cell r="B1491" t="str">
            <v>Tunas do Paraná</v>
          </cell>
        </row>
        <row r="1492">
          <cell r="A1492" t="str">
            <v>Consórcio Intermunicipal de Desenvolvimento Regional Caminhos do Tibagi</v>
          </cell>
          <cell r="B1492" t="str">
            <v>Carambeí</v>
          </cell>
        </row>
        <row r="1493">
          <cell r="A1493" t="str">
            <v>Consórcio Intermunicipal de Desenvolvimento Regional Caminhos do Tibagi</v>
          </cell>
          <cell r="B1493" t="str">
            <v>Ipiranga</v>
          </cell>
        </row>
        <row r="1494">
          <cell r="A1494" t="str">
            <v>Consórcio Intermunicipal de Desenvolvimento Regional Caminhos do Tibagi</v>
          </cell>
          <cell r="B1494" t="str">
            <v>Imbaú</v>
          </cell>
        </row>
        <row r="1495">
          <cell r="A1495" t="str">
            <v>Consórcio Intermunicipal de Desenvolvimento Regional Caminhos do Tibagi</v>
          </cell>
          <cell r="B1495" t="str">
            <v>Ivaí</v>
          </cell>
        </row>
        <row r="1496">
          <cell r="A1496" t="str">
            <v>Consórcio Intermunicipal de Desenvolvimento Regional Caminhos do Tibagi</v>
          </cell>
          <cell r="B1496" t="str">
            <v>Jaguariaíva</v>
          </cell>
        </row>
        <row r="1497">
          <cell r="A1497" t="str">
            <v>Consórcio Intermunicipal de Desenvolvimento Regional Caminhos do Tibagi</v>
          </cell>
          <cell r="B1497" t="str">
            <v>Reserva</v>
          </cell>
        </row>
        <row r="1498">
          <cell r="A1498" t="str">
            <v>Consórcio Intermunicipal de Desenvolvimento Regional Caminhos do Tibagi</v>
          </cell>
          <cell r="B1498" t="str">
            <v>Rio Branco do Ivaí</v>
          </cell>
        </row>
        <row r="1499">
          <cell r="A1499" t="str">
            <v>Consórcio Intermunicipal de Desenvolvimento Regional Caminhos do Tibagi</v>
          </cell>
          <cell r="B1499" t="str">
            <v>Ortigueira</v>
          </cell>
        </row>
        <row r="1500">
          <cell r="A1500" t="str">
            <v>Consórcio Intermunicipal de Desenvolvimento Regional Caminhos do Tibagi</v>
          </cell>
          <cell r="B1500" t="str">
            <v>Tamarana</v>
          </cell>
        </row>
        <row r="1501">
          <cell r="A1501" t="str">
            <v>Consórcio Intermunicipal de Desenvolvimento Regional Caminhos do Tibagi</v>
          </cell>
          <cell r="B1501" t="str">
            <v>Telêmaco Borba</v>
          </cell>
        </row>
        <row r="1502">
          <cell r="A1502" t="str">
            <v>Consórcio Intermunicipal de Desenvolvimento Regional Caminhos do Tibagi</v>
          </cell>
          <cell r="B1502" t="str">
            <v>Tibagi/PR</v>
          </cell>
        </row>
        <row r="1503">
          <cell r="A1503" t="str">
            <v>Consórcio Público Intermunicipal para o Desenvolvimento Sustentável da Região Sudoeste Pinhais do Estado do Paraná - CI PINHAIS</v>
          </cell>
          <cell r="B1503" t="str">
            <v>Coronel Domingos Soares</v>
          </cell>
        </row>
        <row r="1504">
          <cell r="A1504" t="str">
            <v>Consórcio Público Intermunicipal para o Desenvolvimento Sustentável da Região Sudoeste Pinhais do Estado do Paraná - CI PINHAIS</v>
          </cell>
          <cell r="B1504" t="str">
            <v>Coronel Vivida</v>
          </cell>
        </row>
        <row r="1505">
          <cell r="A1505" t="str">
            <v>Consórcio Público Intermunicipal para o Desenvolvimento Sustentável da Região Sudoeste Pinhais do Estado do Paraná - CI PINHAIS</v>
          </cell>
          <cell r="B1505" t="str">
            <v>Honório Serpa</v>
          </cell>
        </row>
        <row r="1506">
          <cell r="A1506" t="str">
            <v>Consórcio Público Intermunicipal para o Desenvolvimento Sustentável da Região Sudoeste Pinhais do Estado do Paraná - CI PINHAIS</v>
          </cell>
          <cell r="B1506" t="str">
            <v>Itapejara D'Oeste</v>
          </cell>
        </row>
        <row r="1507">
          <cell r="A1507" t="str">
            <v>Consórcio Público Intermunicipal para o Desenvolvimento Sustentável da Região Sudoeste Pinhais do Estado do Paraná - CI PINHAIS</v>
          </cell>
          <cell r="B1507" t="str">
            <v>Mangueirinha</v>
          </cell>
        </row>
        <row r="1508">
          <cell r="A1508" t="str">
            <v>Consórcio Público Intermunicipal para o Desenvolvimento Sustentável da Região Sudoeste Pinhais do Estado do Paraná - CI PINHAIS</v>
          </cell>
          <cell r="B1508" t="str">
            <v>São João</v>
          </cell>
        </row>
        <row r="1509">
          <cell r="A1509" t="str">
            <v>Consórcio Público Intermunicipal para o Desenvolvimento Sustentável da Região Sudoeste Pinhais do Estado do Paraná - CI PINHAIS</v>
          </cell>
          <cell r="B1509" t="str">
            <v>Verê</v>
          </cell>
        </row>
        <row r="1510">
          <cell r="A1510" t="str">
            <v>Consórcio Intermunicipal da Fronteira - CIF</v>
          </cell>
          <cell r="B1510" t="str">
            <v>Barracão</v>
          </cell>
        </row>
        <row r="1511">
          <cell r="A1511" t="str">
            <v>Consórcio Intermunicipal da Fronteira - CIF</v>
          </cell>
          <cell r="B1511" t="str">
            <v>Bom Jesus do Sul</v>
          </cell>
        </row>
        <row r="1512">
          <cell r="A1512" t="str">
            <v>Consórcio Intermunicipal da Fronteira - CIF</v>
          </cell>
          <cell r="B1512" t="str">
            <v>Dionísio Cerqueira/SC</v>
          </cell>
        </row>
        <row r="1513">
          <cell r="A1513" t="str">
            <v>Consórcio Intermunicipal da Fronteira - CIF</v>
          </cell>
          <cell r="B1513" t="str">
            <v>Bernardo de Irigoyen/Missiones / Argentina</v>
          </cell>
        </row>
        <row r="1514">
          <cell r="A1514" t="str">
            <v>Consórcio Público Intermunicipal para o Desenvolvimento Sustentável da Região Fronteira do Sudoeste do Estado do Paraná - CIFRA</v>
          </cell>
          <cell r="B1514" t="str">
            <v>Barracão</v>
          </cell>
        </row>
        <row r="1515">
          <cell r="A1515" t="str">
            <v>Consórcio Público Intermunicipal para o Desenvolvimento Sustentável da Região Fronteira do Sudoeste do Estado do Paraná - CIFRA</v>
          </cell>
          <cell r="B1515" t="str">
            <v>Bela Vista da Caroba</v>
          </cell>
        </row>
        <row r="1516">
          <cell r="A1516" t="str">
            <v>Consórcio Público Intermunicipal para o Desenvolvimento Sustentável da Região Fronteira do Sudoeste do Estado do Paraná - CIFRA</v>
          </cell>
          <cell r="B1516" t="str">
            <v>Capanema/PR</v>
          </cell>
        </row>
        <row r="1517">
          <cell r="A1517" t="str">
            <v>Consórcio Público Intermunicipal para o Desenvolvimento Sustentável da Região Fronteira do Sudoeste do Estado do Paraná - CIFRA</v>
          </cell>
          <cell r="B1517" t="str">
            <v>Planalto/PR</v>
          </cell>
        </row>
        <row r="1518">
          <cell r="A1518" t="str">
            <v>Consórcio Público Intermunicipal para o Desenvolvimento Sustentável da Região Fronteira do Sudoeste do Estado do Paraná - CIFRA</v>
          </cell>
          <cell r="B1518" t="str">
            <v>Pranchita</v>
          </cell>
        </row>
        <row r="1519">
          <cell r="A1519" t="str">
            <v>Consórcio Público Intermunicipal para o Desenvolvimento Sustentável da Região Fronteira do Sudoeste do Estado do Paraná - CIFRA</v>
          </cell>
          <cell r="B1519" t="str">
            <v>Pérola D'Oeste</v>
          </cell>
        </row>
        <row r="1520">
          <cell r="A1520" t="str">
            <v>Consórcio Público Intermunicipal para o Desenvolvimento Sustentável da Região Fronteira do Sudoeste do Estado do Paraná - CIFRA</v>
          </cell>
          <cell r="B1520" t="str">
            <v>Realeza</v>
          </cell>
        </row>
        <row r="1521">
          <cell r="A1521" t="str">
            <v>Consórcio Público Intermunicipal para o Desenvolvimento Sustentável da Região Fronteira do Sudoeste do Estado do Paraná - CIFRA</v>
          </cell>
          <cell r="B1521" t="str">
            <v>Santo Antônio do Sudoeste</v>
          </cell>
        </row>
        <row r="1522">
          <cell r="A1522" t="str">
            <v>Consórcio Público dos Municípios de Procaxias - PROCAXIAS</v>
          </cell>
          <cell r="B1522" t="str">
            <v>Boa Esperança do Iguaçu</v>
          </cell>
        </row>
        <row r="1523">
          <cell r="A1523" t="str">
            <v>Consórcio Público dos Municípios de Procaxias - PROCAXIAS</v>
          </cell>
          <cell r="B1523" t="str">
            <v>Boa Vista da Aparecida</v>
          </cell>
        </row>
        <row r="1524">
          <cell r="A1524" t="str">
            <v>Consórcio Público dos Municípios de Procaxias - PROCAXIAS</v>
          </cell>
          <cell r="B1524" t="str">
            <v>Capitão Leônidas Marques</v>
          </cell>
        </row>
        <row r="1525">
          <cell r="A1525" t="str">
            <v>Consórcio Público dos Municípios de Procaxias - PROCAXIAS</v>
          </cell>
          <cell r="B1525" t="str">
            <v>Cruzeiro do Iguaçu</v>
          </cell>
        </row>
        <row r="1526">
          <cell r="A1526" t="str">
            <v>Consórcio Público dos Municípios de Procaxias - PROCAXIAS</v>
          </cell>
          <cell r="B1526" t="str">
            <v>Nova Prata do Iguaçu</v>
          </cell>
        </row>
        <row r="1527">
          <cell r="A1527" t="str">
            <v>Consórcio Público dos Municípios de Procaxias - PROCAXIAS</v>
          </cell>
          <cell r="B1527" t="str">
            <v>São Jorge D'Oeste</v>
          </cell>
        </row>
        <row r="1528">
          <cell r="A1528" t="str">
            <v>Consórcio Público dos Municípios de Procaxias - PROCAXIAS</v>
          </cell>
          <cell r="B1528" t="str">
            <v>Três Barras do Paraná</v>
          </cell>
        </row>
        <row r="1529">
          <cell r="A1529" t="str">
            <v>Consórcio Intermunicipal para Conservação do Remanescente do Rio Paraná e Áreas de Influência - CORIPA</v>
          </cell>
          <cell r="B1529" t="str">
            <v>Altônia</v>
          </cell>
        </row>
        <row r="1530">
          <cell r="A1530" t="str">
            <v>Consórcio Intermunicipal para Conservação do Remanescente do Rio Paraná e Áreas de Influência - CORIPA</v>
          </cell>
          <cell r="B1530" t="str">
            <v>Esperança Nova</v>
          </cell>
        </row>
        <row r="1531">
          <cell r="A1531" t="str">
            <v>Consórcio Intermunicipal para Conservação do Remanescente do Rio Paraná e Áreas de Influência - CORIPA</v>
          </cell>
          <cell r="B1531" t="str">
            <v>Guaíra/PR</v>
          </cell>
        </row>
        <row r="1532">
          <cell r="A1532" t="str">
            <v>Consórcio Intermunicipal para Conservação do Remanescente do Rio Paraná e Áreas de Influência - CORIPA</v>
          </cell>
          <cell r="B1532" t="str">
            <v>Icaraíma</v>
          </cell>
        </row>
        <row r="1533">
          <cell r="A1533" t="str">
            <v>Consórcio Intermunicipal para Conservação do Remanescente do Rio Paraná e Áreas de Influência - CORIPA</v>
          </cell>
          <cell r="B1533" t="str">
            <v>São Jorge do Patrocínio</v>
          </cell>
        </row>
        <row r="1534">
          <cell r="A1534" t="str">
            <v>Consórcio Intermunicipal para Conservação do Remanescente do Rio Paraná e Áreas de Influência - CORIPA</v>
          </cell>
          <cell r="B1534" t="str">
            <v>Terra Roxa/PR</v>
          </cell>
        </row>
        <row r="1535">
          <cell r="A1535" t="str">
            <v>Consórcio Intermunicipal para Conservação do Remanescente do Rio Paraná e Áreas de Influência - CORIPA</v>
          </cell>
          <cell r="B1535" t="str">
            <v>Xambrê</v>
          </cell>
        </row>
        <row r="1536">
          <cell r="A1536" t="str">
            <v>Consórcio de Desenvolvimento e Inovação do Norte do Paraná - Codinorp</v>
          </cell>
          <cell r="B1536" t="str">
            <v>Cafeara</v>
          </cell>
        </row>
        <row r="1537">
          <cell r="A1537" t="str">
            <v>Consórcio de Desenvolvimento e Inovação do Norte do Paraná - Codinorp</v>
          </cell>
          <cell r="B1537" t="str">
            <v>Centenário do Sul</v>
          </cell>
        </row>
        <row r="1538">
          <cell r="A1538" t="str">
            <v>Consórcio de Desenvolvimento e Inovação do Norte do Paraná - Codinorp</v>
          </cell>
          <cell r="B1538" t="str">
            <v>Florestópolis</v>
          </cell>
        </row>
        <row r="1539">
          <cell r="A1539" t="str">
            <v>Consórcio de Desenvolvimento e Inovação do Norte do Paraná - Codinorp</v>
          </cell>
          <cell r="B1539" t="str">
            <v>Guaraci/PR</v>
          </cell>
        </row>
        <row r="1540">
          <cell r="A1540" t="str">
            <v>Consórcio de Desenvolvimento e Inovação do Norte do Paraná - Codinorp</v>
          </cell>
          <cell r="B1540" t="str">
            <v>Jaguapitã</v>
          </cell>
        </row>
        <row r="1541">
          <cell r="A1541" t="str">
            <v>Consórcio de Desenvolvimento e Inovação do Norte do Paraná - Codinorp</v>
          </cell>
          <cell r="B1541" t="str">
            <v>Lupionópolis</v>
          </cell>
        </row>
        <row r="1542">
          <cell r="A1542" t="str">
            <v>Consórcio de Desenvolvimento e Inovação do Norte do Paraná - Codinorp</v>
          </cell>
          <cell r="B1542" t="str">
            <v>Miraselva</v>
          </cell>
        </row>
        <row r="1543">
          <cell r="A1543" t="str">
            <v>Consórcio de Desenvolvimento e Inovação do Norte do Paraná - Codinorp</v>
          </cell>
          <cell r="B1543" t="str">
            <v>Pitangueiras/PR</v>
          </cell>
        </row>
        <row r="1544">
          <cell r="A1544" t="str">
            <v>Consórcio de Desenvolvimento e Inovação do Norte do Paraná - Codinorp</v>
          </cell>
          <cell r="B1544" t="str">
            <v>Porecatu</v>
          </cell>
        </row>
        <row r="1545">
          <cell r="A1545" t="str">
            <v>Consórcio de Desenvolvimento e Inovação do Norte do Paraná - Codinorp</v>
          </cell>
          <cell r="B1545" t="str">
            <v>Prado Ferreira</v>
          </cell>
        </row>
        <row r="1546">
          <cell r="A1546" t="str">
            <v>Consórcio Intermunicipal Piquiri</v>
          </cell>
          <cell r="B1546" t="str">
            <v>Anahy</v>
          </cell>
        </row>
        <row r="1547">
          <cell r="A1547" t="str">
            <v>Consórcio Intermunicipal Piquiri</v>
          </cell>
          <cell r="B1547" t="str">
            <v>Braganey</v>
          </cell>
        </row>
        <row r="1548">
          <cell r="A1548" t="str">
            <v>Consórcio Intermunicipal Piquiri</v>
          </cell>
          <cell r="B1548" t="str">
            <v>Cafelândia/PR</v>
          </cell>
        </row>
        <row r="1549">
          <cell r="A1549" t="str">
            <v>Consórcio Intermunicipal Piquiri</v>
          </cell>
          <cell r="B1549" t="str">
            <v>Corbélia</v>
          </cell>
        </row>
        <row r="1550">
          <cell r="A1550" t="str">
            <v>Consórcio Intermunicipal Piquiri</v>
          </cell>
          <cell r="B1550" t="str">
            <v>Formosa do Oeste</v>
          </cell>
        </row>
        <row r="1551">
          <cell r="A1551" t="str">
            <v>Consórcio Intermunicipal Piquiri</v>
          </cell>
          <cell r="B1551" t="str">
            <v>Iguatu</v>
          </cell>
        </row>
        <row r="1552">
          <cell r="A1552" t="str">
            <v>Consórcio Intermunicipal Piquiri</v>
          </cell>
          <cell r="B1552" t="str">
            <v>Iracema do Oeste</v>
          </cell>
        </row>
        <row r="1553">
          <cell r="A1553" t="str">
            <v>Consórcio Intermunicipal Piquiri</v>
          </cell>
          <cell r="B1553" t="str">
            <v>Jesuítas</v>
          </cell>
        </row>
        <row r="1554">
          <cell r="A1554" t="str">
            <v>Consórcio Intermunicipal Piquiri</v>
          </cell>
          <cell r="B1554" t="str">
            <v>Nova Aurora/PR</v>
          </cell>
        </row>
        <row r="1555">
          <cell r="A1555" t="str">
            <v>Consórcio Intermunicipal Piquiri</v>
          </cell>
          <cell r="B1555" t="str">
            <v>Tupãssi</v>
          </cell>
        </row>
        <row r="1556">
          <cell r="A1556" t="str">
            <v>Consórcio Intermunicipal Piquiri</v>
          </cell>
          <cell r="B1556" t="str">
            <v>Ubiratã</v>
          </cell>
        </row>
        <row r="1557">
          <cell r="A1557" t="str">
            <v>Consórcio Intermunicipal para Conservação da Biodiversidade da Bacia dos Rios Xambre e Piquiri - CIBAX</v>
          </cell>
          <cell r="B1557" t="str">
            <v>Cafezal do Sul</v>
          </cell>
        </row>
        <row r="1558">
          <cell r="A1558" t="str">
            <v>Consórcio Intermunicipal para Conservação da Biodiversidade da Bacia dos Rios Xambre e Piquiri - CIBAX</v>
          </cell>
          <cell r="B1558" t="str">
            <v>Francisco Alves</v>
          </cell>
        </row>
        <row r="1559">
          <cell r="A1559" t="str">
            <v>Consórcio Intermunicipal para Conservação da Biodiversidade da Bacia dos Rios Xambre e Piquiri - CIBAX</v>
          </cell>
          <cell r="B1559" t="str">
            <v>Iporã</v>
          </cell>
        </row>
        <row r="1560">
          <cell r="A1560" t="str">
            <v>Consórcio Intermunicipal para Conservação da Biodiversidade da Bacia dos Rios Xambre e Piquiri - CIBAX</v>
          </cell>
          <cell r="B1560" t="str">
            <v>Pérola</v>
          </cell>
        </row>
        <row r="1561">
          <cell r="A1561" t="str">
            <v>Consórcio Intermunicipal para Conservação da Biodiversidade da Bacia dos Rios Xambre e Piquiri - CIBAX</v>
          </cell>
          <cell r="B1561" t="str">
            <v>Umuarama</v>
          </cell>
        </row>
        <row r="1562">
          <cell r="A1562" t="str">
            <v>Consórcio Intermunicipal para Conservação da Biodiversidade da Bacia dos Rios Xambre e Piquiri - CIBAX</v>
          </cell>
          <cell r="B1562" t="str">
            <v>Xambrê</v>
          </cell>
        </row>
        <row r="1563">
          <cell r="A1563" t="str">
            <v>Consórcio Intermunicipal - CI - Centro Sul</v>
          </cell>
          <cell r="B1563" t="str">
            <v>Amaral Ferrador</v>
          </cell>
        </row>
        <row r="1564">
          <cell r="A1564" t="str">
            <v>Consórcio Intermunicipal - CI - Centro Sul</v>
          </cell>
          <cell r="B1564" t="str">
            <v>Arambaré</v>
          </cell>
        </row>
        <row r="1565">
          <cell r="A1565" t="str">
            <v>Consórcio Intermunicipal - CI - Centro Sul</v>
          </cell>
          <cell r="B1565" t="str">
            <v>Barra do Ribeiro</v>
          </cell>
        </row>
        <row r="1566">
          <cell r="A1566" t="str">
            <v>Consórcio Intermunicipal - CI - Centro Sul</v>
          </cell>
          <cell r="B1566" t="str">
            <v>Camaquã</v>
          </cell>
        </row>
        <row r="1567">
          <cell r="A1567" t="str">
            <v>Consórcio Intermunicipal - CI - Centro Sul</v>
          </cell>
          <cell r="B1567" t="str">
            <v>Cerro Grande do Sul</v>
          </cell>
        </row>
        <row r="1568">
          <cell r="A1568" t="str">
            <v>Consórcio Intermunicipal - CI - Centro Sul</v>
          </cell>
          <cell r="B1568" t="str">
            <v>Chuvisca</v>
          </cell>
        </row>
        <row r="1569">
          <cell r="A1569" t="str">
            <v>Consórcio Intermunicipal - CI - Centro Sul</v>
          </cell>
          <cell r="B1569" t="str">
            <v>Cristal</v>
          </cell>
        </row>
        <row r="1570">
          <cell r="A1570" t="str">
            <v>Consórcio Intermunicipal - CI - Centro Sul</v>
          </cell>
          <cell r="B1570" t="str">
            <v>Dom Feliciano</v>
          </cell>
        </row>
        <row r="1571">
          <cell r="A1571" t="str">
            <v>Consórcio Intermunicipal - CI - Centro Sul</v>
          </cell>
          <cell r="B1571" t="str">
            <v>Guaíba</v>
          </cell>
        </row>
        <row r="1572">
          <cell r="A1572" t="str">
            <v>Consórcio Intermunicipal - CI - Centro Sul</v>
          </cell>
          <cell r="B1572" t="str">
            <v>Mariana Pimentel</v>
          </cell>
        </row>
        <row r="1573">
          <cell r="A1573" t="str">
            <v>Consórcio Intermunicipal - CI - Centro Sul</v>
          </cell>
          <cell r="B1573" t="str">
            <v>São Lourenço do Sul</v>
          </cell>
        </row>
        <row r="1574">
          <cell r="A1574" t="str">
            <v>Consórcio Intermunicipal - CI - Centro Sul</v>
          </cell>
          <cell r="B1574" t="str">
            <v>Sentinela do Sul</v>
          </cell>
        </row>
        <row r="1575">
          <cell r="A1575" t="str">
            <v>Consórcio Intermunicipal - CI - Centro Sul</v>
          </cell>
          <cell r="B1575" t="str">
            <v>Sertão Santana</v>
          </cell>
        </row>
        <row r="1576">
          <cell r="A1576" t="str">
            <v>Consórcio Intermunicipal - CI - Centro Sul</v>
          </cell>
          <cell r="B1576" t="str">
            <v>Tapes</v>
          </cell>
        </row>
        <row r="1577">
          <cell r="A1577" t="str">
            <v>Consórcio Intermunicipal de Esmeralda Pinhal da Serra - CIEPS</v>
          </cell>
          <cell r="B1577" t="str">
            <v>Esmeralda</v>
          </cell>
        </row>
        <row r="1578">
          <cell r="A1578" t="str">
            <v>Consórcio Intermunicipal de Esmeralda Pinhal da Serra - CIEPS</v>
          </cell>
          <cell r="B1578" t="str">
            <v>Pinhal da Serra</v>
          </cell>
        </row>
        <row r="1579">
          <cell r="A1579" t="str">
            <v>Consórcio Intermunicipal de Cooperação e Gestão Pública - CONIGEPU</v>
          </cell>
          <cell r="B1579" t="str">
            <v>Alpestre</v>
          </cell>
        </row>
        <row r="1580">
          <cell r="A1580" t="str">
            <v>Consórcio Intermunicipal de Cooperação e Gestão Pública - CONIGEPU</v>
          </cell>
          <cell r="B1580" t="str">
            <v>Constantina</v>
          </cell>
        </row>
        <row r="1581">
          <cell r="A1581" t="str">
            <v>Consórcio Intermunicipal de Cooperação e Gestão Pública - CONIGEPU</v>
          </cell>
          <cell r="B1581" t="str">
            <v>Engenho Velho</v>
          </cell>
        </row>
        <row r="1582">
          <cell r="A1582" t="str">
            <v>Consórcio Intermunicipal de Cooperação e Gestão Pública - CONIGEPU</v>
          </cell>
          <cell r="B1582" t="str">
            <v>Entre-Ijuís</v>
          </cell>
        </row>
        <row r="1583">
          <cell r="A1583" t="str">
            <v>Consórcio Intermunicipal de Cooperação e Gestão Pública - CONIGEPU</v>
          </cell>
          <cell r="B1583" t="str">
            <v>Gramado dos Loureiros</v>
          </cell>
        </row>
        <row r="1584">
          <cell r="A1584" t="str">
            <v>Consórcio Intermunicipal de Cooperação e Gestão Pública - CONIGEPU</v>
          </cell>
          <cell r="B1584" t="str">
            <v>Nonoai</v>
          </cell>
        </row>
        <row r="1585">
          <cell r="A1585" t="str">
            <v>Consórcio Intermunicipal de Cooperação e Gestão Pública - CONIGEPU</v>
          </cell>
          <cell r="B1585" t="str">
            <v>Novo Xingu</v>
          </cell>
        </row>
        <row r="1586">
          <cell r="A1586" t="str">
            <v>Consórcio Intermunicipal de Cooperação e Gestão Pública - CONIGEPU</v>
          </cell>
          <cell r="B1586" t="str">
            <v>Rio dos Índios</v>
          </cell>
        </row>
        <row r="1587">
          <cell r="A1587" t="str">
            <v>Consórcio Intermunicipal de Cooperação e Gestão Pública - CONIGEPU</v>
          </cell>
          <cell r="B1587" t="str">
            <v>Ronda Alta</v>
          </cell>
        </row>
        <row r="1588">
          <cell r="A1588" t="str">
            <v>Consórcio Intermunicipal de Cooperação e Gestão Pública - CONIGEPU</v>
          </cell>
          <cell r="B1588" t="str">
            <v>Sarandi</v>
          </cell>
        </row>
        <row r="1589">
          <cell r="A1589" t="str">
            <v>Consórcio Intermunicipal de Cooperação e Gestão Pública - CONIGEPU</v>
          </cell>
          <cell r="B1589" t="str">
            <v>Trindade do Sul</v>
          </cell>
        </row>
        <row r="1590">
          <cell r="A1590" t="str">
            <v>Consórcio Intermunicipal de Cooperação e Gestão Pública - CONIGEPU</v>
          </cell>
          <cell r="B1590" t="str">
            <v>Três Palmeiras</v>
          </cell>
        </row>
        <row r="1591">
          <cell r="A1591" t="str">
            <v>Consórcio Intermunicipal de Gestão Multifuncional - CITEGEM</v>
          </cell>
          <cell r="B1591" t="str">
            <v>Bom Progresso</v>
          </cell>
        </row>
        <row r="1592">
          <cell r="A1592" t="str">
            <v>Consórcio Intermunicipal de Gestão Multifuncional - CITEGEM</v>
          </cell>
          <cell r="B1592" t="str">
            <v>Braga</v>
          </cell>
        </row>
        <row r="1593">
          <cell r="A1593" t="str">
            <v>Consórcio Intermunicipal de Gestão Multifuncional - CITEGEM</v>
          </cell>
          <cell r="B1593" t="str">
            <v>Campo Novo</v>
          </cell>
        </row>
        <row r="1594">
          <cell r="A1594" t="str">
            <v>Consórcio Intermunicipal de Gestão Multifuncional - CITEGEM</v>
          </cell>
          <cell r="B1594" t="str">
            <v>Coronel Bicaco</v>
          </cell>
        </row>
        <row r="1595">
          <cell r="A1595" t="str">
            <v>Consórcio Intermunicipal de Gestão Multifuncional - CITEGEM</v>
          </cell>
          <cell r="B1595" t="str">
            <v>Crissiumal</v>
          </cell>
        </row>
        <row r="1596">
          <cell r="A1596" t="str">
            <v>Consórcio Intermunicipal de Gestão Multifuncional - CITEGEM</v>
          </cell>
          <cell r="B1596" t="str">
            <v>Esperança do Sul</v>
          </cell>
        </row>
        <row r="1597">
          <cell r="A1597" t="str">
            <v>Consórcio Intermunicipal de Gestão Multifuncional - CITEGEM</v>
          </cell>
          <cell r="B1597" t="str">
            <v>Humaitá/RS</v>
          </cell>
        </row>
        <row r="1598">
          <cell r="A1598" t="str">
            <v>Consórcio Intermunicipal de Gestão Multifuncional - CITEGEM</v>
          </cell>
          <cell r="B1598" t="str">
            <v>Sede Nova</v>
          </cell>
        </row>
        <row r="1599">
          <cell r="A1599" t="str">
            <v>Consórcio Intermunicipal de Gestão Multifuncional - CITEGEM</v>
          </cell>
          <cell r="B1599" t="str">
            <v>São Martinho/RS</v>
          </cell>
        </row>
        <row r="1600">
          <cell r="A1600" t="str">
            <v>Consórcio Intermunicipal de Gestão Multifuncional - CITEGEM</v>
          </cell>
          <cell r="B1600" t="str">
            <v>São Valério do Sul</v>
          </cell>
        </row>
        <row r="1601">
          <cell r="A1601" t="str">
            <v>Consórcio Intermunicipal de Gestão Multifuncional - CITEGEM</v>
          </cell>
          <cell r="B1601" t="str">
            <v>Tiradentes do Sul</v>
          </cell>
        </row>
        <row r="1602">
          <cell r="A1602" t="str">
            <v>Consórcio Intermunicipal de Gestão Multifuncional - CITEGEM</v>
          </cell>
          <cell r="B1602" t="str">
            <v>Três Passos</v>
          </cell>
        </row>
        <row r="1603">
          <cell r="A1603" t="str">
            <v>Consórcio Intermunicipal de Saúde do Noroeste do Estado do Rio Grande do Sul - CISA-IJUI</v>
          </cell>
          <cell r="B1603" t="str">
            <v>Ajuricaba</v>
          </cell>
        </row>
        <row r="1604">
          <cell r="A1604" t="str">
            <v>Consórcio Intermunicipal de Saúde do Noroeste do Estado do Rio Grande do Sul - CISA-IJUI</v>
          </cell>
          <cell r="B1604" t="str">
            <v>Alegria</v>
          </cell>
        </row>
        <row r="1605">
          <cell r="A1605" t="str">
            <v>Consórcio Intermunicipal de Saúde do Noroeste do Estado do Rio Grande do Sul - CISA-IJUI</v>
          </cell>
          <cell r="B1605" t="str">
            <v>Augusto Pestana</v>
          </cell>
        </row>
        <row r="1606">
          <cell r="A1606" t="str">
            <v>Consórcio Intermunicipal de Saúde do Noroeste do Estado do Rio Grande do Sul - CISA-IJUI</v>
          </cell>
          <cell r="B1606" t="str">
            <v>Barra do Guarita</v>
          </cell>
        </row>
        <row r="1607">
          <cell r="A1607" t="str">
            <v>Consórcio Intermunicipal de Saúde do Noroeste do Estado do Rio Grande do Sul - CISA-IJUI</v>
          </cell>
          <cell r="B1607" t="str">
            <v>Boa Vista do Cadeado</v>
          </cell>
        </row>
        <row r="1608">
          <cell r="A1608" t="str">
            <v>Consórcio Intermunicipal de Saúde do Noroeste do Estado do Rio Grande do Sul - CISA-IJUI</v>
          </cell>
          <cell r="B1608" t="str">
            <v>Bom Progresso</v>
          </cell>
        </row>
        <row r="1609">
          <cell r="A1609" t="str">
            <v>Consórcio Intermunicipal de Saúde do Noroeste do Estado do Rio Grande do Sul - CISA-IJUI</v>
          </cell>
          <cell r="B1609" t="str">
            <v>Bozano</v>
          </cell>
        </row>
        <row r="1610">
          <cell r="A1610" t="str">
            <v>Consórcio Intermunicipal de Saúde do Noroeste do Estado do Rio Grande do Sul - CISA-IJUI</v>
          </cell>
          <cell r="B1610" t="str">
            <v>Braga</v>
          </cell>
        </row>
        <row r="1611">
          <cell r="A1611" t="str">
            <v>Consórcio Intermunicipal de Saúde do Noroeste do Estado do Rio Grande do Sul - CISA-IJUI</v>
          </cell>
          <cell r="B1611" t="str">
            <v>Campo Novo</v>
          </cell>
        </row>
        <row r="1612">
          <cell r="A1612" t="str">
            <v>Consórcio Intermunicipal de Saúde do Noroeste do Estado do Rio Grande do Sul - CISA-IJUI</v>
          </cell>
          <cell r="B1612" t="str">
            <v>CatuÍpe</v>
          </cell>
        </row>
        <row r="1613">
          <cell r="A1613" t="str">
            <v>Consórcio Intermunicipal de Saúde do Noroeste do Estado do Rio Grande do Sul - CISA-IJUI</v>
          </cell>
          <cell r="B1613" t="str">
            <v>Chiapetta</v>
          </cell>
        </row>
        <row r="1614">
          <cell r="A1614" t="str">
            <v>Consórcio Intermunicipal de Saúde do Noroeste do Estado do Rio Grande do Sul - CISA-IJUI</v>
          </cell>
          <cell r="B1614" t="str">
            <v>Condor</v>
          </cell>
        </row>
        <row r="1615">
          <cell r="A1615" t="str">
            <v>Consórcio Intermunicipal de Saúde do Noroeste do Estado do Rio Grande do Sul - CISA-IJUI</v>
          </cell>
          <cell r="B1615" t="str">
            <v>Coronel Barros</v>
          </cell>
        </row>
        <row r="1616">
          <cell r="A1616" t="str">
            <v>Consórcio Intermunicipal de Saúde do Noroeste do Estado do Rio Grande do Sul - CISA-IJUI</v>
          </cell>
          <cell r="B1616" t="str">
            <v>Coronel Bicaco</v>
          </cell>
        </row>
        <row r="1617">
          <cell r="A1617" t="str">
            <v>Consórcio Intermunicipal de Saúde do Noroeste do Estado do Rio Grande do Sul - CISA-IJUI</v>
          </cell>
          <cell r="B1617" t="str">
            <v>Crissiumal</v>
          </cell>
        </row>
        <row r="1618">
          <cell r="A1618" t="str">
            <v>Consórcio Intermunicipal de Saúde do Noroeste do Estado do Rio Grande do Sul - CISA-IJUI</v>
          </cell>
          <cell r="B1618" t="str">
            <v>Derrubadas</v>
          </cell>
        </row>
        <row r="1619">
          <cell r="A1619" t="str">
            <v>Consórcio Intermunicipal de Saúde do Noroeste do Estado do Rio Grande do Sul - CISA-IJUI</v>
          </cell>
          <cell r="B1619" t="str">
            <v>Dois Irmãos das Missões</v>
          </cell>
        </row>
        <row r="1620">
          <cell r="A1620" t="str">
            <v>Consórcio Intermunicipal de Saúde do Noroeste do Estado do Rio Grande do Sul - CISA-IJUI</v>
          </cell>
          <cell r="B1620" t="str">
            <v>Esperança do Sul</v>
          </cell>
        </row>
        <row r="1621">
          <cell r="A1621" t="str">
            <v>Consórcio Intermunicipal de Saúde do Noroeste do Estado do Rio Grande do Sul - CISA-IJUI</v>
          </cell>
          <cell r="B1621" t="str">
            <v>Horizontina</v>
          </cell>
        </row>
        <row r="1622">
          <cell r="A1622" t="str">
            <v>Consórcio Intermunicipal de Saúde do Noroeste do Estado do Rio Grande do Sul - CISA-IJUI</v>
          </cell>
          <cell r="B1622" t="str">
            <v>Humaitá/RS</v>
          </cell>
        </row>
        <row r="1623">
          <cell r="A1623" t="str">
            <v>Consórcio Intermunicipal de Saúde do Noroeste do Estado do Rio Grande do Sul - CISA-IJUI</v>
          </cell>
          <cell r="B1623" t="str">
            <v>Ijuí</v>
          </cell>
        </row>
        <row r="1624">
          <cell r="A1624" t="str">
            <v>Consórcio Intermunicipal de Saúde do Noroeste do Estado do Rio Grande do Sul - CISA-IJUI</v>
          </cell>
          <cell r="B1624" t="str">
            <v>Inhacorá</v>
          </cell>
        </row>
        <row r="1625">
          <cell r="A1625" t="str">
            <v>Consórcio Intermunicipal de Saúde do Noroeste do Estado do Rio Grande do Sul - CISA-IJUI</v>
          </cell>
          <cell r="B1625" t="str">
            <v>Independência</v>
          </cell>
        </row>
        <row r="1626">
          <cell r="A1626" t="str">
            <v>Consórcio Intermunicipal de Saúde do Noroeste do Estado do Rio Grande do Sul - CISA-IJUI</v>
          </cell>
          <cell r="B1626" t="str">
            <v>Jóia</v>
          </cell>
        </row>
        <row r="1627">
          <cell r="A1627" t="str">
            <v>Consórcio Intermunicipal de Saúde do Noroeste do Estado do Rio Grande do Sul - CISA-IJUI</v>
          </cell>
          <cell r="B1627" t="str">
            <v>Miraguaí</v>
          </cell>
        </row>
        <row r="1628">
          <cell r="A1628" t="str">
            <v>Consórcio Intermunicipal de Saúde do Noroeste do Estado do Rio Grande do Sul - CISA-IJUI</v>
          </cell>
          <cell r="B1628" t="str">
            <v>Nova Ramada</v>
          </cell>
        </row>
        <row r="1629">
          <cell r="A1629" t="str">
            <v>Consórcio Intermunicipal de Saúde do Noroeste do Estado do Rio Grande do Sul - CISA-IJUI</v>
          </cell>
          <cell r="B1629" t="str">
            <v>Nova Candelária</v>
          </cell>
        </row>
        <row r="1630">
          <cell r="A1630" t="str">
            <v>Consórcio Intermunicipal de Saúde do Noroeste do Estado do Rio Grande do Sul - CISA-IJUI</v>
          </cell>
          <cell r="B1630" t="str">
            <v>Novo Machado</v>
          </cell>
        </row>
        <row r="1631">
          <cell r="A1631" t="str">
            <v>Consórcio Intermunicipal de Saúde do Noroeste do Estado do Rio Grande do Sul - CISA-IJUI</v>
          </cell>
          <cell r="B1631" t="str">
            <v>Palmitinho</v>
          </cell>
        </row>
        <row r="1632">
          <cell r="A1632" t="str">
            <v>Consórcio Intermunicipal de Saúde do Noroeste do Estado do Rio Grande do Sul - CISA-IJUI</v>
          </cell>
          <cell r="B1632" t="str">
            <v>Panambi</v>
          </cell>
        </row>
        <row r="1633">
          <cell r="A1633" t="str">
            <v>Consórcio Intermunicipal de Saúde do Noroeste do Estado do Rio Grande do Sul - CISA-IJUI</v>
          </cell>
          <cell r="B1633" t="str">
            <v>Pejuçara</v>
          </cell>
        </row>
        <row r="1634">
          <cell r="A1634" t="str">
            <v>Consórcio Intermunicipal de Saúde do Noroeste do Estado do Rio Grande do Sul - CISA-IJUI</v>
          </cell>
          <cell r="B1634" t="str">
            <v>Pinheirinho do Vale</v>
          </cell>
        </row>
        <row r="1635">
          <cell r="A1635" t="str">
            <v>Consórcio Intermunicipal de Saúde do Noroeste do Estado do Rio Grande do Sul - CISA-IJUI</v>
          </cell>
          <cell r="B1635" t="str">
            <v>Redentora</v>
          </cell>
        </row>
        <row r="1636">
          <cell r="A1636" t="str">
            <v>Consórcio Intermunicipal de Saúde do Noroeste do Estado do Rio Grande do Sul - CISA-IJUI</v>
          </cell>
          <cell r="B1636" t="str">
            <v>Santo Augusto</v>
          </cell>
        </row>
        <row r="1637">
          <cell r="A1637" t="str">
            <v>Consórcio Intermunicipal de Saúde do Noroeste do Estado do Rio Grande do Sul - CISA-IJUI</v>
          </cell>
          <cell r="B1637" t="str">
            <v>São Martinho/RS</v>
          </cell>
        </row>
        <row r="1638">
          <cell r="A1638" t="str">
            <v>Consórcio Intermunicipal de Saúde do Noroeste do Estado do Rio Grande do Sul - CISA-IJUI</v>
          </cell>
          <cell r="B1638" t="str">
            <v>São Valério do Sul</v>
          </cell>
        </row>
        <row r="1639">
          <cell r="A1639" t="str">
            <v>Consórcio Intermunicipal de Saúde do Noroeste do Estado do Rio Grande do Sul - CISA-IJUI</v>
          </cell>
          <cell r="B1639" t="str">
            <v>Sede Nova</v>
          </cell>
        </row>
        <row r="1640">
          <cell r="A1640" t="str">
            <v>Consórcio Intermunicipal de Saúde do Noroeste do Estado do Rio Grande do Sul - CISA-IJUI</v>
          </cell>
          <cell r="B1640" t="str">
            <v>Taquaruçu do Sul</v>
          </cell>
        </row>
        <row r="1641">
          <cell r="A1641" t="str">
            <v>Consórcio Intermunicipal de Saúde do Noroeste do Estado do Rio Grande do Sul - CISA-IJUI</v>
          </cell>
          <cell r="B1641" t="str">
            <v>Tenente Portela</v>
          </cell>
        </row>
        <row r="1642">
          <cell r="A1642" t="str">
            <v>Consórcio Intermunicipal de Saúde do Noroeste do Estado do Rio Grande do Sul - CISA-IJUI</v>
          </cell>
          <cell r="B1642" t="str">
            <v>Tiradentes do Sul</v>
          </cell>
        </row>
        <row r="1643">
          <cell r="A1643" t="str">
            <v>Consórcio Intermunicipal de Saúde do Noroeste do Estado do Rio Grande do Sul - CISA-IJUI</v>
          </cell>
          <cell r="B1643" t="str">
            <v>Três Passos</v>
          </cell>
        </row>
        <row r="1644">
          <cell r="A1644" t="str">
            <v>Consórcio Intermunicipal de Saúde do Noroeste do Estado do Rio Grande do Sul - CISA-IJUI</v>
          </cell>
          <cell r="B1644" t="str">
            <v>Três de Maio</v>
          </cell>
        </row>
        <row r="1645">
          <cell r="A1645" t="str">
            <v>Consórcio Intermunicipal de Saúde do Noroeste do Estado do Rio Grande do Sul - CISA-IJUI</v>
          </cell>
          <cell r="B1645" t="str">
            <v>Tucunduva</v>
          </cell>
        </row>
        <row r="1646">
          <cell r="A1646" t="str">
            <v>Consórcio Intermunicipal de Saúde do Noroeste do Estado do Rio Grande do Sul - CISA-IJUI</v>
          </cell>
          <cell r="B1646" t="str">
            <v>Vista Alegre</v>
          </cell>
        </row>
        <row r="1647">
          <cell r="A1647" t="str">
            <v>Consórcio Intermunicipal de Saúde do Noroeste do Estado do Rio Grande do Sul - CISA-IJUI</v>
          </cell>
          <cell r="B1647" t="str">
            <v>Vista Gaúcha</v>
          </cell>
        </row>
        <row r="1648">
          <cell r="A1648" t="str">
            <v>Consórcio Intermunicipal de Resíduos Sólidos Urbanos de Panambi/Condor - PANAMBI/CONDOR</v>
          </cell>
          <cell r="B1648" t="str">
            <v>Condor</v>
          </cell>
        </row>
        <row r="1649">
          <cell r="A1649" t="str">
            <v>Consórcio Intermunicipal de Resíduos Sólidos Urbanos de Panambi/Condor - PANAMBI/CONDOR</v>
          </cell>
          <cell r="B1649" t="str">
            <v>Panambi/RS</v>
          </cell>
        </row>
        <row r="1650">
          <cell r="A1650" t="str">
            <v>Consórcio de Desenvolvimento Intermunicipal dos Municípios do Alto Jacuí e Alto da Serra do Botucaraí - COMAJA</v>
          </cell>
          <cell r="B1650" t="str">
            <v>Alto Alegre/RS</v>
          </cell>
        </row>
        <row r="1651">
          <cell r="A1651" t="str">
            <v>Consórcio de Desenvolvimento Intermunicipal dos Municípios do Alto Jacuí e Alto da Serra do Botucaraí - COMAJA</v>
          </cell>
          <cell r="B1651" t="str">
            <v>Barros Cassal</v>
          </cell>
        </row>
        <row r="1652">
          <cell r="A1652" t="str">
            <v>Consórcio de Desenvolvimento Intermunicipal dos Municípios do Alto Jacuí e Alto da Serra do Botucaraí - COMAJA</v>
          </cell>
          <cell r="B1652" t="str">
            <v>Boa Vista do Cadeado</v>
          </cell>
        </row>
        <row r="1653">
          <cell r="A1653" t="str">
            <v>Consórcio de Desenvolvimento Intermunicipal dos Municípios do Alto Jacuí e Alto da Serra do Botucaraí - COMAJA</v>
          </cell>
          <cell r="B1653" t="str">
            <v>Boa Vista do Incra</v>
          </cell>
        </row>
        <row r="1654">
          <cell r="A1654" t="str">
            <v>Consórcio de Desenvolvimento Intermunicipal dos Municípios do Alto Jacuí e Alto da Serra do Botucaraí - COMAJA</v>
          </cell>
          <cell r="B1654" t="str">
            <v>Campos Borges</v>
          </cell>
        </row>
        <row r="1655">
          <cell r="A1655" t="str">
            <v>Consórcio de Desenvolvimento Intermunicipal dos Municípios do Alto Jacuí e Alto da Serra do Botucaraí - COMAJA</v>
          </cell>
          <cell r="B1655" t="str">
            <v>Carazinho</v>
          </cell>
        </row>
        <row r="1656">
          <cell r="A1656" t="str">
            <v>Consórcio de Desenvolvimento Intermunicipal dos Municípios do Alto Jacuí e Alto da Serra do Botucaraí - COMAJA</v>
          </cell>
          <cell r="B1656" t="str">
            <v>Colorado</v>
          </cell>
        </row>
        <row r="1657">
          <cell r="A1657" t="str">
            <v>Consórcio de Desenvolvimento Intermunicipal dos Municípios do Alto Jacuí e Alto da Serra do Botucaraí - COMAJA</v>
          </cell>
          <cell r="B1657" t="str">
            <v>Cruz Alta</v>
          </cell>
        </row>
        <row r="1658">
          <cell r="A1658" t="str">
            <v>Consórcio de Desenvolvimento Intermunicipal dos Municípios do Alto Jacuí e Alto da Serra do Botucaraí - COMAJA</v>
          </cell>
          <cell r="B1658" t="str">
            <v>Espumoso</v>
          </cell>
        </row>
        <row r="1659">
          <cell r="A1659" t="str">
            <v>Consórcio de Desenvolvimento Intermunicipal dos Municípios do Alto Jacuí e Alto da Serra do Botucaraí - COMAJA</v>
          </cell>
          <cell r="B1659" t="str">
            <v>Fontoura Xavier</v>
          </cell>
        </row>
        <row r="1660">
          <cell r="A1660" t="str">
            <v>Consórcio de Desenvolvimento Intermunicipal dos Municípios do Alto Jacuí e Alto da Serra do Botucaraí - COMAJA</v>
          </cell>
          <cell r="B1660" t="str">
            <v>Fortaleza dos Valos</v>
          </cell>
        </row>
        <row r="1661">
          <cell r="A1661" t="str">
            <v>Consórcio de Desenvolvimento Intermunicipal dos Municípios do Alto Jacuí e Alto da Serra do Botucaraí - COMAJA</v>
          </cell>
          <cell r="B1661" t="str">
            <v>Ibirapuitã</v>
          </cell>
        </row>
        <row r="1662">
          <cell r="A1662" t="str">
            <v>Consórcio de Desenvolvimento Intermunicipal dos Municípios do Alto Jacuí e Alto da Serra do Botucaraí - COMAJA</v>
          </cell>
          <cell r="B1662" t="str">
            <v>Ibirubá</v>
          </cell>
        </row>
        <row r="1663">
          <cell r="A1663" t="str">
            <v>Consórcio de Desenvolvimento Intermunicipal dos Municípios do Alto Jacuí e Alto da Serra do Botucaraí - COMAJA</v>
          </cell>
          <cell r="B1663" t="str">
            <v>Itapuca</v>
          </cell>
        </row>
        <row r="1664">
          <cell r="A1664" t="str">
            <v>Consórcio de Desenvolvimento Intermunicipal dos Municípios do Alto Jacuí e Alto da Serra do Botucaraí - COMAJA</v>
          </cell>
          <cell r="B1664" t="str">
            <v>Jacuizinho</v>
          </cell>
        </row>
        <row r="1665">
          <cell r="A1665" t="str">
            <v>Consórcio de Desenvolvimento Intermunicipal dos Municípios do Alto Jacuí e Alto da Serra do Botucaraí - COMAJA</v>
          </cell>
          <cell r="B1665" t="str">
            <v>Lagoa dos Três Cantos</v>
          </cell>
        </row>
        <row r="1666">
          <cell r="A1666" t="str">
            <v>Consórcio de Desenvolvimento Intermunicipal dos Municípios do Alto Jacuí e Alto da Serra do Botucaraí - COMAJA</v>
          </cell>
          <cell r="B1666" t="str">
            <v>Mormaço</v>
          </cell>
        </row>
        <row r="1667">
          <cell r="A1667" t="str">
            <v>Consórcio de Desenvolvimento Intermunicipal dos Municípios do Alto Jacuí e Alto da Serra do Botucaraí - COMAJA</v>
          </cell>
          <cell r="B1667" t="str">
            <v>Não-Me-Toque</v>
          </cell>
        </row>
        <row r="1668">
          <cell r="A1668" t="str">
            <v>Consórcio de Desenvolvimento Intermunicipal dos Municípios do Alto Jacuí e Alto da Serra do Botucaraí - COMAJA</v>
          </cell>
          <cell r="B1668" t="str">
            <v>Quinze de Novembro</v>
          </cell>
        </row>
        <row r="1669">
          <cell r="A1669" t="str">
            <v>Consórcio de Desenvolvimento Intermunicipal dos Municípios do Alto Jacuí e Alto da Serra do Botucaraí - COMAJA</v>
          </cell>
          <cell r="B1669" t="str">
            <v>Saldanha Marinho</v>
          </cell>
        </row>
        <row r="1670">
          <cell r="A1670" t="str">
            <v>Consórcio de Desenvolvimento Intermunicipal dos Municípios do Alto Jacuí e Alto da Serra do Botucaraí - COMAJA</v>
          </cell>
          <cell r="B1670" t="str">
            <v>Salto do Jacuí</v>
          </cell>
        </row>
        <row r="1671">
          <cell r="A1671" t="str">
            <v>Consórcio de Desenvolvimento Intermunicipal dos Municípios do Alto Jacuí e Alto da Serra do Botucaraí - COMAJA</v>
          </cell>
          <cell r="B1671" t="str">
            <v>Santa Bárbara do Sul</v>
          </cell>
        </row>
        <row r="1672">
          <cell r="A1672" t="str">
            <v>Consórcio de Desenvolvimento Intermunicipal dos Municípios do Alto Jacuí e Alto da Serra do Botucaraí - COMAJA</v>
          </cell>
          <cell r="B1672" t="str">
            <v>Selbach</v>
          </cell>
        </row>
        <row r="1673">
          <cell r="A1673" t="str">
            <v>Consórcio de Desenvolvimento Intermunicipal dos Municípios do Alto Jacuí e Alto da Serra do Botucaraí - COMAJA</v>
          </cell>
          <cell r="B1673" t="str">
            <v>Soledade</v>
          </cell>
        </row>
        <row r="1674">
          <cell r="A1674" t="str">
            <v>Consórcio de Desenvolvimento Intermunicipal dos Municípios do Alto Jacuí e Alto da Serra do Botucaraí - COMAJA</v>
          </cell>
          <cell r="B1674" t="str">
            <v>São José do Herval</v>
          </cell>
        </row>
        <row r="1675">
          <cell r="A1675" t="str">
            <v>Consórcio de Desenvolvimento Intermunicipal dos Municípios do Alto Jacuí e Alto da Serra do Botucaraí - COMAJA</v>
          </cell>
          <cell r="B1675" t="str">
            <v>Tapera</v>
          </cell>
        </row>
        <row r="1676">
          <cell r="A1676" t="str">
            <v>Consórcio de Desenvolvimento Intermunicipal dos Municípios do Alto Jacuí e Alto da Serra do Botucaraí - COMAJA</v>
          </cell>
          <cell r="B1676" t="str">
            <v>Tio Hugo</v>
          </cell>
        </row>
        <row r="1677">
          <cell r="A1677" t="str">
            <v>Consórcio de Desenvolvimento Intermunicipal dos Municípios do Alto Jacuí e Alto da Serra do Botucaraí - COMAJA</v>
          </cell>
          <cell r="B1677" t="str">
            <v>Tunas</v>
          </cell>
        </row>
        <row r="1678">
          <cell r="A1678" t="str">
            <v>Consórcio de Desenvolvimento Intermunicipal dos Municípios do Alto Jacuí e Alto da Serra do Botucaraí - COMAJA</v>
          </cell>
          <cell r="B1678" t="str">
            <v>Tupanciretã</v>
          </cell>
        </row>
        <row r="1679">
          <cell r="A1679" t="str">
            <v>Consórcio de Desenvolvimento Intermunicipal dos Municípios do Alto Jacuí e Alto da Serra do Botucaraí - COMAJA</v>
          </cell>
          <cell r="B1679" t="str">
            <v>Victor Graeff</v>
          </cell>
        </row>
        <row r="1680">
          <cell r="A1680" t="str">
            <v>Consórcio de Desenvolvimento Sustentável da Quarta Colônia - CONDESUS</v>
          </cell>
          <cell r="B1680" t="str">
            <v>Antônio Prado</v>
          </cell>
        </row>
        <row r="1681">
          <cell r="A1681" t="str">
            <v>Consórcio de Desenvolvimento Sustentável da Quarta Colônia - CONDESUS</v>
          </cell>
          <cell r="B1681" t="str">
            <v>Bento Gonçalves</v>
          </cell>
        </row>
        <row r="1682">
          <cell r="A1682" t="str">
            <v>Consórcio de Desenvolvimento Sustentável da Quarta Colônia - CONDESUS</v>
          </cell>
          <cell r="B1682" t="str">
            <v>Carlos Barbosa</v>
          </cell>
        </row>
        <row r="1683">
          <cell r="A1683" t="str">
            <v>Consórcio de Desenvolvimento Sustentável da Quarta Colônia - CONDESUS</v>
          </cell>
          <cell r="B1683" t="str">
            <v>Caxias do Sul</v>
          </cell>
        </row>
        <row r="1684">
          <cell r="A1684" t="str">
            <v>Consórcio de Desenvolvimento Sustentável da Quarta Colônia - CONDESUS</v>
          </cell>
          <cell r="B1684" t="str">
            <v>Coronel Pilar</v>
          </cell>
        </row>
        <row r="1685">
          <cell r="A1685" t="str">
            <v>Consórcio de Desenvolvimento Sustentável da Quarta Colônia - CONDESUS</v>
          </cell>
          <cell r="B1685" t="str">
            <v>Cotiporã</v>
          </cell>
        </row>
        <row r="1686">
          <cell r="A1686" t="str">
            <v>Consórcio de Desenvolvimento Sustentável da Quarta Colônia - CONDESUS</v>
          </cell>
          <cell r="B1686" t="str">
            <v>Fagundes Varela</v>
          </cell>
        </row>
        <row r="1687">
          <cell r="A1687" t="str">
            <v>Consórcio de Desenvolvimento Sustentável da Quarta Colônia - CONDESUS</v>
          </cell>
          <cell r="B1687" t="str">
            <v>Farroupilha</v>
          </cell>
        </row>
        <row r="1688">
          <cell r="A1688" t="str">
            <v>Consórcio de Desenvolvimento Sustentável da Quarta Colônia - CONDESUS</v>
          </cell>
          <cell r="B1688" t="str">
            <v>Garibaldi</v>
          </cell>
        </row>
        <row r="1689">
          <cell r="A1689" t="str">
            <v>Consórcio de Desenvolvimento Sustentável da Quarta Colônia - CONDESUS</v>
          </cell>
          <cell r="B1689" t="str">
            <v>Guaporé</v>
          </cell>
        </row>
        <row r="1690">
          <cell r="A1690" t="str">
            <v>Consórcio de Desenvolvimento Sustentável da Quarta Colônia - CONDESUS</v>
          </cell>
          <cell r="B1690" t="str">
            <v>Monte Belo do Sul</v>
          </cell>
        </row>
        <row r="1691">
          <cell r="A1691" t="str">
            <v>Consórcio de Desenvolvimento Sustentável da Quarta Colônia - CONDESUS</v>
          </cell>
          <cell r="B1691" t="str">
            <v>Nova Araçá</v>
          </cell>
        </row>
        <row r="1692">
          <cell r="A1692" t="str">
            <v>Consórcio de Desenvolvimento Sustentável da Quarta Colônia - CONDESUS</v>
          </cell>
          <cell r="B1692" t="str">
            <v>Nova Bassano</v>
          </cell>
        </row>
        <row r="1693">
          <cell r="A1693" t="str">
            <v>Consórcio de Desenvolvimento Sustentável da Quarta Colônia - CONDESUS</v>
          </cell>
          <cell r="B1693" t="str">
            <v>Nova Roma do Sul</v>
          </cell>
        </row>
        <row r="1694">
          <cell r="A1694" t="str">
            <v>Consórcio de Desenvolvimento Sustentável da Quarta Colônia - CONDESUS</v>
          </cell>
          <cell r="B1694" t="str">
            <v>Paraí</v>
          </cell>
        </row>
        <row r="1695">
          <cell r="A1695" t="str">
            <v>Consórcio de Desenvolvimento Sustentável da Quarta Colônia - CONDESUS</v>
          </cell>
          <cell r="B1695" t="str">
            <v>Pinto Bandeira</v>
          </cell>
        </row>
        <row r="1696">
          <cell r="A1696" t="str">
            <v>Consórcio de Desenvolvimento Sustentável da Quarta Colônia - CONDESUS</v>
          </cell>
          <cell r="B1696" t="str">
            <v>Santa Tereza</v>
          </cell>
        </row>
        <row r="1697">
          <cell r="A1697" t="str">
            <v>Consórcio de Desenvolvimento Sustentável da Quarta Colônia - CONDESUS</v>
          </cell>
          <cell r="B1697" t="str">
            <v>São Marcos</v>
          </cell>
        </row>
        <row r="1698">
          <cell r="A1698" t="str">
            <v>Consórcio de Desenvolvimento Sustentável da Quarta Colônia - CONDESUS</v>
          </cell>
          <cell r="B1698" t="str">
            <v>Veranópolis</v>
          </cell>
        </row>
        <row r="1699">
          <cell r="A1699" t="str">
            <v>Consórcio de Desenvolvimento Sustentável da Quarta Colônia - CONDESUS</v>
          </cell>
          <cell r="B1699" t="str">
            <v>Vila Flores</v>
          </cell>
        </row>
        <row r="1700">
          <cell r="A1700" t="str">
            <v>Consórcio Intermunicipal de Serviços do Vale do Rio Pardo - CISVALE</v>
          </cell>
          <cell r="B1700" t="str">
            <v>Boqueirão do Leão</v>
          </cell>
        </row>
        <row r="1701">
          <cell r="A1701" t="str">
            <v>Consórcio Intermunicipal de Serviços do Vale do Rio Pardo - CISVALE</v>
          </cell>
          <cell r="B1701" t="str">
            <v>Candelária</v>
          </cell>
        </row>
        <row r="1702">
          <cell r="A1702" t="str">
            <v>Consórcio Intermunicipal de Serviços do Vale do Rio Pardo - CISVALE</v>
          </cell>
          <cell r="B1702" t="str">
            <v>Gramado Xavier</v>
          </cell>
        </row>
        <row r="1703">
          <cell r="A1703" t="str">
            <v>Consórcio Intermunicipal de Serviços do Vale do Rio Pardo - CISVALE</v>
          </cell>
          <cell r="B1703" t="str">
            <v>Herveiras</v>
          </cell>
        </row>
        <row r="1704">
          <cell r="A1704" t="str">
            <v>Consórcio Intermunicipal de Serviços do Vale do Rio Pardo - CISVALE</v>
          </cell>
          <cell r="B1704" t="str">
            <v>Mato Leitão</v>
          </cell>
        </row>
        <row r="1705">
          <cell r="A1705" t="str">
            <v>Consórcio Intermunicipal de Serviços do Vale do Rio Pardo - CISVALE</v>
          </cell>
          <cell r="B1705" t="str">
            <v>Pantano Grande</v>
          </cell>
        </row>
        <row r="1706">
          <cell r="A1706" t="str">
            <v>Consórcio Intermunicipal de Serviços do Vale do Rio Pardo - CISVALE</v>
          </cell>
          <cell r="B1706" t="str">
            <v>Passo do Sobrado</v>
          </cell>
        </row>
        <row r="1707">
          <cell r="A1707" t="str">
            <v>Consórcio Intermunicipal de Serviços do Vale do Rio Pardo - CISVALE</v>
          </cell>
          <cell r="B1707" t="str">
            <v>Rio Pardo</v>
          </cell>
        </row>
        <row r="1708">
          <cell r="A1708" t="str">
            <v>Consórcio Intermunicipal de Serviços do Vale do Rio Pardo - CISVALE</v>
          </cell>
          <cell r="B1708" t="str">
            <v>Santa Cruz do Sul</v>
          </cell>
        </row>
        <row r="1709">
          <cell r="A1709" t="str">
            <v>Consórcio Intermunicipal de Serviços do Vale do Rio Pardo - CISVALE</v>
          </cell>
          <cell r="B1709" t="str">
            <v>Sinimbu</v>
          </cell>
        </row>
        <row r="1710">
          <cell r="A1710" t="str">
            <v>Consórcio Intermunicipal de Serviços do Vale do Rio Pardo - CISVALE</v>
          </cell>
          <cell r="B1710" t="str">
            <v>Vale Verde</v>
          </cell>
        </row>
        <row r="1711">
          <cell r="A1711" t="str">
            <v>Consórcio Intermunicipal de Serviços do Vale do Rio Pardo - CISVALE</v>
          </cell>
          <cell r="B1711" t="str">
            <v>Vale do Sol</v>
          </cell>
        </row>
        <row r="1712">
          <cell r="A1712" t="str">
            <v>Consórcio Intermunicipal de Serviços do Vale do Rio Pardo - CISVALE</v>
          </cell>
          <cell r="B1712" t="str">
            <v>Venâncio Aires</v>
          </cell>
        </row>
        <row r="1713">
          <cell r="A1713" t="str">
            <v>Consórcio Intermunicipal de Serviços do Vale do Rio Pardo - CISVALE</v>
          </cell>
          <cell r="B1713" t="str">
            <v>Vera Cruz/RS</v>
          </cell>
        </row>
        <row r="1714">
          <cell r="A1714" t="str">
            <v>Consórcio Intermunicipal de Desenvolvimento Sustentável da Serra Gaúcha - CISGA</v>
          </cell>
          <cell r="B1714" t="str">
            <v>Antônio Prado</v>
          </cell>
        </row>
        <row r="1715">
          <cell r="A1715" t="str">
            <v>Consórcio Intermunicipal de Desenvolvimento Sustentável da Serra Gaúcha - CISGA</v>
          </cell>
          <cell r="B1715" t="str">
            <v>Bento Gonçalves</v>
          </cell>
        </row>
        <row r="1716">
          <cell r="A1716" t="str">
            <v>Consórcio Intermunicipal de Desenvolvimento Sustentável da Serra Gaúcha - CISGA</v>
          </cell>
          <cell r="B1716" t="str">
            <v>Carlos Barbosa</v>
          </cell>
        </row>
        <row r="1717">
          <cell r="A1717" t="str">
            <v>Consórcio Intermunicipal de Desenvolvimento Sustentável da Serra Gaúcha - CISGA</v>
          </cell>
          <cell r="B1717" t="str">
            <v>Caxias do Sul</v>
          </cell>
        </row>
        <row r="1718">
          <cell r="A1718" t="str">
            <v>Consórcio Intermunicipal de Desenvolvimento Sustentável da Serra Gaúcha - CISGA</v>
          </cell>
          <cell r="B1718" t="str">
            <v>Coronel Pilar</v>
          </cell>
        </row>
        <row r="1719">
          <cell r="A1719" t="str">
            <v>Consórcio Intermunicipal de Desenvolvimento Sustentável da Serra Gaúcha - CISGA</v>
          </cell>
          <cell r="B1719" t="str">
            <v>Cotiporã</v>
          </cell>
        </row>
        <row r="1720">
          <cell r="A1720" t="str">
            <v>Consórcio Intermunicipal de Desenvolvimento Sustentável da Serra Gaúcha - CISGA</v>
          </cell>
          <cell r="B1720" t="str">
            <v>Fagundes Varela</v>
          </cell>
        </row>
        <row r="1721">
          <cell r="A1721" t="str">
            <v>Consórcio Intermunicipal de Desenvolvimento Sustentável da Serra Gaúcha - CISGA</v>
          </cell>
          <cell r="B1721" t="str">
            <v>Farroupilha</v>
          </cell>
        </row>
        <row r="1722">
          <cell r="A1722" t="str">
            <v>Consórcio Intermunicipal de Desenvolvimento Sustentável da Serra Gaúcha - CISGA</v>
          </cell>
          <cell r="B1722" t="str">
            <v>Garibaldi</v>
          </cell>
        </row>
        <row r="1723">
          <cell r="A1723" t="str">
            <v>Consórcio Intermunicipal de Desenvolvimento Sustentável da Serra Gaúcha - CISGA</v>
          </cell>
          <cell r="B1723" t="str">
            <v>Guaporé</v>
          </cell>
        </row>
        <row r="1724">
          <cell r="A1724" t="str">
            <v>Consórcio Intermunicipal de Desenvolvimento Sustentável da Serra Gaúcha - CISGA</v>
          </cell>
          <cell r="B1724" t="str">
            <v>Monte Belo do Sul</v>
          </cell>
        </row>
        <row r="1725">
          <cell r="A1725" t="str">
            <v>Consórcio Intermunicipal de Desenvolvimento Sustentável da Serra Gaúcha - CISGA</v>
          </cell>
          <cell r="B1725" t="str">
            <v>Nova Araçá</v>
          </cell>
        </row>
        <row r="1726">
          <cell r="A1726" t="str">
            <v>Consórcio Intermunicipal de Desenvolvimento Sustentável da Serra Gaúcha - CISGA</v>
          </cell>
          <cell r="B1726" t="str">
            <v>Nova Bassano</v>
          </cell>
        </row>
        <row r="1727">
          <cell r="A1727" t="str">
            <v>Consórcio Intermunicipal de Desenvolvimento Sustentável da Serra Gaúcha - CISGA</v>
          </cell>
          <cell r="B1727" t="str">
            <v>Nova Prata</v>
          </cell>
        </row>
        <row r="1728">
          <cell r="A1728" t="str">
            <v>Consórcio Intermunicipal de Desenvolvimento Sustentável da Serra Gaúcha - CISGA</v>
          </cell>
          <cell r="B1728" t="str">
            <v>Nova Roma do Sul</v>
          </cell>
        </row>
        <row r="1729">
          <cell r="A1729" t="str">
            <v>Consórcio Intermunicipal de Desenvolvimento Sustentável da Serra Gaúcha - CISGA</v>
          </cell>
          <cell r="B1729" t="str">
            <v>Paraí</v>
          </cell>
        </row>
        <row r="1730">
          <cell r="A1730" t="str">
            <v>Consórcio Intermunicipal de Desenvolvimento Sustentável da Serra Gaúcha - CISGA</v>
          </cell>
          <cell r="B1730" t="str">
            <v>Pinto Bandeira</v>
          </cell>
        </row>
        <row r="1731">
          <cell r="A1731" t="str">
            <v>Consórcio Intermunicipal de Desenvolvimento Sustentável da Serra Gaúcha - CISGA</v>
          </cell>
          <cell r="B1731" t="str">
            <v>Santa Tereza</v>
          </cell>
        </row>
        <row r="1732">
          <cell r="A1732" t="str">
            <v>Consórcio Intermunicipal de Desenvolvimento Sustentável da Serra Gaúcha - CISGA</v>
          </cell>
          <cell r="B1732" t="str">
            <v>São Marcos</v>
          </cell>
        </row>
        <row r="1733">
          <cell r="A1733" t="str">
            <v>Consórcio Intermunicipal de Desenvolvimento Sustentável da Serra Gaúcha - CISGA</v>
          </cell>
          <cell r="B1733" t="str">
            <v>Veranópolis</v>
          </cell>
        </row>
        <row r="1734">
          <cell r="A1734" t="str">
            <v>Consórcio Intermunicipal de Desenvolvimento Sustentável da Serra Gaúcha - CISGA</v>
          </cell>
          <cell r="B1734" t="str">
            <v>Vila Flores</v>
          </cell>
        </row>
        <row r="1735">
          <cell r="A1735" t="str">
            <v>Consórcio Intermunicipal do Vale do Rio Caí - CISCAÍ</v>
          </cell>
          <cell r="B1735" t="str">
            <v>Alto Feliz</v>
          </cell>
        </row>
        <row r="1736">
          <cell r="A1736" t="str">
            <v>Consórcio Intermunicipal do Vale do Rio Caí - CISCAÍ</v>
          </cell>
          <cell r="B1736" t="str">
            <v>Barão</v>
          </cell>
        </row>
        <row r="1737">
          <cell r="A1737" t="str">
            <v>Consórcio Intermunicipal do Vale do Rio Caí - CISCAÍ</v>
          </cell>
          <cell r="B1737" t="str">
            <v>Boa Vista do Sul</v>
          </cell>
        </row>
        <row r="1738">
          <cell r="A1738" t="str">
            <v>Consórcio Intermunicipal do Vale do Rio Caí - CISCAÍ</v>
          </cell>
          <cell r="B1738" t="str">
            <v>Bom Princípio</v>
          </cell>
        </row>
        <row r="1739">
          <cell r="A1739" t="str">
            <v>Consórcio Intermunicipal do Vale do Rio Caí - CISCAÍ</v>
          </cell>
          <cell r="B1739" t="str">
            <v>Brochier</v>
          </cell>
        </row>
        <row r="1740">
          <cell r="A1740" t="str">
            <v>Consórcio Intermunicipal do Vale do Rio Caí - CISCAÍ</v>
          </cell>
          <cell r="B1740" t="str">
            <v>Capela de Santana</v>
          </cell>
        </row>
        <row r="1741">
          <cell r="A1741" t="str">
            <v>Consórcio Intermunicipal do Vale do Rio Caí - CISCAÍ</v>
          </cell>
          <cell r="B1741" t="str">
            <v>Colinas/RS</v>
          </cell>
        </row>
        <row r="1742">
          <cell r="A1742" t="str">
            <v>Consórcio Intermunicipal do Vale do Rio Caí - CISCAÍ</v>
          </cell>
          <cell r="B1742" t="str">
            <v>Feliz</v>
          </cell>
        </row>
        <row r="1743">
          <cell r="A1743" t="str">
            <v>Consórcio Intermunicipal do Vale do Rio Caí - CISCAÍ</v>
          </cell>
          <cell r="B1743" t="str">
            <v>Harmonia</v>
          </cell>
        </row>
        <row r="1744">
          <cell r="A1744" t="str">
            <v>Consórcio Intermunicipal do Vale do Rio Caí - CISCAÍ</v>
          </cell>
          <cell r="B1744" t="str">
            <v>Imigrante</v>
          </cell>
        </row>
        <row r="1745">
          <cell r="A1745" t="str">
            <v>Consórcio Intermunicipal do Vale do Rio Caí - CISCAÍ</v>
          </cell>
          <cell r="B1745" t="str">
            <v>Linha Nova</v>
          </cell>
        </row>
        <row r="1746">
          <cell r="A1746" t="str">
            <v>Consórcio Intermunicipal do Vale do Rio Caí - CISCAÍ</v>
          </cell>
          <cell r="B1746" t="str">
            <v>Maratá</v>
          </cell>
        </row>
        <row r="1747">
          <cell r="A1747" t="str">
            <v>Consórcio Intermunicipal do Vale do Rio Caí - CISCAÍ</v>
          </cell>
          <cell r="B1747" t="str">
            <v>Montenegro</v>
          </cell>
        </row>
        <row r="1748">
          <cell r="A1748" t="str">
            <v>Consórcio Intermunicipal do Vale do Rio Caí - CISCAÍ</v>
          </cell>
          <cell r="B1748" t="str">
            <v>Pareci Novo</v>
          </cell>
        </row>
        <row r="1749">
          <cell r="A1749" t="str">
            <v>Consórcio Intermunicipal do Vale do Rio Caí - CISCAÍ</v>
          </cell>
          <cell r="B1749" t="str">
            <v>Portão</v>
          </cell>
        </row>
        <row r="1750">
          <cell r="A1750" t="str">
            <v>Consórcio Intermunicipal do Vale do Rio Caí - CISCAÍ</v>
          </cell>
          <cell r="B1750" t="str">
            <v>Poço das Antas</v>
          </cell>
        </row>
        <row r="1751">
          <cell r="A1751" t="str">
            <v>Consórcio Intermunicipal do Vale do Rio Caí - CISCAÍ</v>
          </cell>
          <cell r="B1751" t="str">
            <v>Salvador do Sul</v>
          </cell>
        </row>
        <row r="1752">
          <cell r="A1752" t="str">
            <v>Consórcio Intermunicipal do Vale do Rio Caí - CISCAÍ</v>
          </cell>
          <cell r="B1752" t="str">
            <v>São José do Hortêncio</v>
          </cell>
        </row>
        <row r="1753">
          <cell r="A1753" t="str">
            <v>Consórcio Intermunicipal do Vale do Rio Caí - CISCAÍ</v>
          </cell>
          <cell r="B1753" t="str">
            <v>São José do Sul</v>
          </cell>
        </row>
        <row r="1754">
          <cell r="A1754" t="str">
            <v>Consórcio Intermunicipal do Vale do Rio Caí - CISCAÍ</v>
          </cell>
          <cell r="B1754" t="str">
            <v>São Pedro da Serra</v>
          </cell>
        </row>
        <row r="1755">
          <cell r="A1755" t="str">
            <v>Consórcio Intermunicipal do Vale do Rio Caí - CISCAÍ</v>
          </cell>
          <cell r="B1755" t="str">
            <v>São Sebastião do Caí</v>
          </cell>
        </row>
        <row r="1756">
          <cell r="A1756" t="str">
            <v>Consórcio Intermunicipal do Vale do Rio Caí - CISCAÍ</v>
          </cell>
          <cell r="B1756" t="str">
            <v>São Vendelino</v>
          </cell>
        </row>
        <row r="1757">
          <cell r="A1757" t="str">
            <v>Consórcio Intermunicipal do Vale do Rio Caí - CISCAÍ</v>
          </cell>
          <cell r="B1757" t="str">
            <v>Tabaí</v>
          </cell>
        </row>
        <row r="1758">
          <cell r="A1758" t="str">
            <v>Consórcio Intermunicipal do Vale do Rio Caí - CISCAÍ</v>
          </cell>
          <cell r="B1758" t="str">
            <v>Triunfo</v>
          </cell>
        </row>
        <row r="1759">
          <cell r="A1759" t="str">
            <v>Consórcio Intermunicipal do Vale do Rio Caí - CISCAÍ</v>
          </cell>
          <cell r="B1759" t="str">
            <v>Tupandi</v>
          </cell>
        </row>
        <row r="1760">
          <cell r="A1760" t="str">
            <v>Consórcio Intermunicipal do Vale do Rio Caí - CISCAÍ</v>
          </cell>
          <cell r="B1760" t="str">
            <v>Vale Real</v>
          </cell>
        </row>
        <row r="1761">
          <cell r="A1761" t="str">
            <v>Consórcio Intermunicipal do Vale do Rio Caí - CISCAÍ</v>
          </cell>
          <cell r="B1761" t="str">
            <v>Westfália</v>
          </cell>
        </row>
        <row r="1762">
          <cell r="A1762" t="str">
            <v>Consórcio Intermunicipal da Região Centro do Estado/RS – CI/Centro</v>
          </cell>
          <cell r="B1762" t="str">
            <v>Agudo</v>
          </cell>
        </row>
        <row r="1763">
          <cell r="A1763" t="str">
            <v>Consórcio Intermunicipal da Região Centro do Estado/RS – CI/Centro</v>
          </cell>
          <cell r="B1763" t="str">
            <v>Cacique Doble</v>
          </cell>
        </row>
        <row r="1764">
          <cell r="A1764" t="str">
            <v>Consórcio Intermunicipal da Região Centro do Estado/RS – CI/Centro</v>
          </cell>
          <cell r="B1764" t="str">
            <v>Capão do Cipó</v>
          </cell>
        </row>
        <row r="1765">
          <cell r="A1765" t="str">
            <v>Consórcio Intermunicipal da Região Centro do Estado/RS – CI/Centro</v>
          </cell>
          <cell r="B1765" t="str">
            <v>Dilermando de Aguiar</v>
          </cell>
        </row>
        <row r="1766">
          <cell r="A1766" t="str">
            <v>Consórcio Intermunicipal da Região Centro do Estado/RS – CI/Centro</v>
          </cell>
          <cell r="B1766" t="str">
            <v>Dona Francisca</v>
          </cell>
        </row>
        <row r="1767">
          <cell r="A1767" t="str">
            <v>Consórcio Intermunicipal da Região Centro do Estado/RS – CI/Centro</v>
          </cell>
          <cell r="B1767" t="str">
            <v>Faxinal do Soturno</v>
          </cell>
        </row>
        <row r="1768">
          <cell r="A1768" t="str">
            <v>Consórcio Intermunicipal da Região Centro do Estado/RS – CI/Centro</v>
          </cell>
          <cell r="B1768" t="str">
            <v>Formigueiro</v>
          </cell>
        </row>
        <row r="1769">
          <cell r="A1769" t="str">
            <v>Consórcio Intermunicipal da Região Centro do Estado/RS – CI/Centro</v>
          </cell>
          <cell r="B1769" t="str">
            <v>Itaara</v>
          </cell>
        </row>
        <row r="1770">
          <cell r="A1770" t="str">
            <v>Consórcio Intermunicipal da Região Centro do Estado/RS – CI/Centro</v>
          </cell>
          <cell r="B1770" t="str">
            <v>Ivorá</v>
          </cell>
        </row>
        <row r="1771">
          <cell r="A1771" t="str">
            <v>Consórcio Intermunicipal da Região Centro do Estado/RS – CI/Centro</v>
          </cell>
          <cell r="B1771" t="str">
            <v>Jaguari</v>
          </cell>
        </row>
        <row r="1772">
          <cell r="A1772" t="str">
            <v>Consórcio Intermunicipal da Região Centro do Estado/RS – CI/Centro</v>
          </cell>
          <cell r="B1772" t="str">
            <v>Jari</v>
          </cell>
        </row>
        <row r="1773">
          <cell r="A1773" t="str">
            <v>Consórcio Intermunicipal da Região Centro do Estado/RS – CI/Centro</v>
          </cell>
          <cell r="B1773" t="str">
            <v>Júlio de Castilhos</v>
          </cell>
        </row>
        <row r="1774">
          <cell r="A1774" t="str">
            <v>Consórcio Intermunicipal da Região Centro do Estado/RS – CI/Centro</v>
          </cell>
          <cell r="B1774" t="str">
            <v>Nova Esperança do Sul</v>
          </cell>
        </row>
        <row r="1775">
          <cell r="A1775" t="str">
            <v>Consórcio Intermunicipal da Região Centro do Estado/RS – CI/Centro</v>
          </cell>
          <cell r="B1775" t="str">
            <v>Nova Palma</v>
          </cell>
        </row>
        <row r="1776">
          <cell r="A1776" t="str">
            <v>Consórcio Intermunicipal da Região Centro do Estado/RS – CI/Centro</v>
          </cell>
          <cell r="B1776" t="str">
            <v>Paraíso do Sul</v>
          </cell>
        </row>
        <row r="1777">
          <cell r="A1777" t="str">
            <v>Consórcio Intermunicipal da Região Centro do Estado/RS – CI/Centro</v>
          </cell>
          <cell r="B1777" t="str">
            <v>Pinhal Grande</v>
          </cell>
        </row>
        <row r="1778">
          <cell r="A1778" t="str">
            <v>Consórcio Intermunicipal da Região Centro do Estado/RS – CI/Centro</v>
          </cell>
          <cell r="B1778" t="str">
            <v>Quevedos</v>
          </cell>
        </row>
        <row r="1779">
          <cell r="A1779" t="str">
            <v>Consórcio Intermunicipal da Região Centro do Estado/RS – CI/Centro</v>
          </cell>
          <cell r="B1779" t="str">
            <v>Restinga Sêca</v>
          </cell>
        </row>
        <row r="1780">
          <cell r="A1780" t="str">
            <v>Consórcio Intermunicipal da Região Centro do Estado/RS – CI/Centro</v>
          </cell>
          <cell r="B1780" t="str">
            <v>Santa Maria/RS</v>
          </cell>
        </row>
        <row r="1781">
          <cell r="A1781" t="str">
            <v>Consórcio Intermunicipal da Região Centro do Estado/RS – CI/Centro</v>
          </cell>
          <cell r="B1781" t="str">
            <v>Santiago</v>
          </cell>
        </row>
        <row r="1782">
          <cell r="A1782" t="str">
            <v>Consórcio Intermunicipal da Região Centro do Estado/RS – CI/Centro</v>
          </cell>
          <cell r="B1782" t="str">
            <v>São Francisco de Assis</v>
          </cell>
        </row>
        <row r="1783">
          <cell r="A1783" t="str">
            <v>Consórcio Intermunicipal da Região Centro do Estado/RS – CI/Centro</v>
          </cell>
          <cell r="B1783" t="str">
            <v>São João do Polêsine</v>
          </cell>
        </row>
        <row r="1784">
          <cell r="A1784" t="str">
            <v>Consórcio Intermunicipal da Região Centro do Estado/RS – CI/Centro</v>
          </cell>
          <cell r="B1784" t="str">
            <v>São Martinho da Serra</v>
          </cell>
        </row>
        <row r="1785">
          <cell r="A1785" t="str">
            <v>Consórcio Intermunicipal da Região Centro do Estado/RS – CI/Centro</v>
          </cell>
          <cell r="B1785" t="str">
            <v>São Pedro do Sul</v>
          </cell>
        </row>
        <row r="1786">
          <cell r="A1786" t="str">
            <v>Consórcio Intermunicipal da Região Centro do Estado/RS – CI/Centro</v>
          </cell>
          <cell r="B1786" t="str">
            <v>São Sepé</v>
          </cell>
        </row>
        <row r="1787">
          <cell r="A1787" t="str">
            <v>Consórcio Intermunicipal da Região Centro do Estado/RS – CI/Centro</v>
          </cell>
          <cell r="B1787" t="str">
            <v>São Vicente do Sul</v>
          </cell>
        </row>
        <row r="1788">
          <cell r="A1788" t="str">
            <v>Consórcio Intermunicipal da Região Centro do Estado/RS – CI/Centro</v>
          </cell>
          <cell r="B1788" t="str">
            <v>Silveira Martins</v>
          </cell>
        </row>
        <row r="1789">
          <cell r="A1789" t="str">
            <v>Consórcio Intermunicipal da Região Centro do Estado/RS – CI/Centro</v>
          </cell>
          <cell r="B1789" t="str">
            <v>Toropi</v>
          </cell>
        </row>
        <row r="1790">
          <cell r="A1790" t="str">
            <v>Consórcio Intermunicipal da Região Centro do Estado/RS – CI/Centro</v>
          </cell>
          <cell r="B1790" t="str">
            <v>Tupanciretã</v>
          </cell>
        </row>
        <row r="1791">
          <cell r="A1791" t="str">
            <v>Consórcio Intermunicipal da Região Centro do Estado/RS – CI/Centro</v>
          </cell>
          <cell r="B1791" t="str">
            <v>Unistalda</v>
          </cell>
        </row>
        <row r="1792">
          <cell r="A1792" t="str">
            <v>Consórcio Intermunicipal da Região Centro do Estado/RS – CI/Centro</v>
          </cell>
          <cell r="B1792" t="str">
            <v>Vila Nova do Sul</v>
          </cell>
        </row>
        <row r="1793">
          <cell r="A1793" t="str">
            <v>Consórcio Público do Extremo Sul - COPES</v>
          </cell>
          <cell r="B1793" t="str">
            <v>Aceguá</v>
          </cell>
        </row>
        <row r="1794">
          <cell r="A1794" t="str">
            <v>Consórcio Público do Extremo Sul - COPES</v>
          </cell>
          <cell r="B1794" t="str">
            <v>Amaral Ferrador</v>
          </cell>
        </row>
        <row r="1795">
          <cell r="A1795" t="str">
            <v>Consórcio Público do Extremo Sul - COPES</v>
          </cell>
          <cell r="B1795" t="str">
            <v>Arroio Grande</v>
          </cell>
        </row>
        <row r="1796">
          <cell r="A1796" t="str">
            <v>Consórcio Público do Extremo Sul - COPES</v>
          </cell>
          <cell r="B1796" t="str">
            <v>Arroio do Padre</v>
          </cell>
        </row>
        <row r="1797">
          <cell r="A1797" t="str">
            <v>Consórcio Público do Extremo Sul - COPES</v>
          </cell>
          <cell r="B1797" t="str">
            <v>Candiota</v>
          </cell>
        </row>
        <row r="1798">
          <cell r="A1798" t="str">
            <v>Consórcio Público do Extremo Sul - COPES</v>
          </cell>
          <cell r="B1798" t="str">
            <v>Canguçu</v>
          </cell>
        </row>
        <row r="1799">
          <cell r="A1799" t="str">
            <v>Consórcio Público do Extremo Sul - COPES</v>
          </cell>
          <cell r="B1799" t="str">
            <v>Capão do Leão</v>
          </cell>
        </row>
        <row r="1800">
          <cell r="A1800" t="str">
            <v>Consórcio Público do Extremo Sul - COPES</v>
          </cell>
          <cell r="B1800" t="str">
            <v>Cerrito</v>
          </cell>
        </row>
        <row r="1801">
          <cell r="A1801" t="str">
            <v>Consórcio Público do Extremo Sul - COPES</v>
          </cell>
          <cell r="B1801" t="str">
            <v>Chuí</v>
          </cell>
        </row>
        <row r="1802">
          <cell r="A1802" t="str">
            <v>Consórcio Público do Extremo Sul - COPES</v>
          </cell>
          <cell r="B1802" t="str">
            <v>Herval</v>
          </cell>
        </row>
        <row r="1803">
          <cell r="A1803" t="str">
            <v>Consórcio Público do Extremo Sul - COPES</v>
          </cell>
          <cell r="B1803" t="str">
            <v>Jaguarão</v>
          </cell>
        </row>
        <row r="1804">
          <cell r="A1804" t="str">
            <v>Consórcio Público do Extremo Sul - COPES</v>
          </cell>
          <cell r="B1804" t="str">
            <v>Morro Redondo</v>
          </cell>
        </row>
        <row r="1805">
          <cell r="A1805" t="str">
            <v>Consórcio Público do Extremo Sul - COPES</v>
          </cell>
          <cell r="B1805" t="str">
            <v>Pedras Altas</v>
          </cell>
        </row>
        <row r="1806">
          <cell r="A1806" t="str">
            <v>Consórcio Público do Extremo Sul - COPES</v>
          </cell>
          <cell r="B1806" t="str">
            <v>Pedro Osório</v>
          </cell>
        </row>
        <row r="1807">
          <cell r="A1807" t="str">
            <v>Consórcio Público do Extremo Sul - COPES</v>
          </cell>
          <cell r="B1807" t="str">
            <v>Pelotas</v>
          </cell>
        </row>
        <row r="1808">
          <cell r="A1808" t="str">
            <v>Consórcio Público do Extremo Sul - COPES</v>
          </cell>
          <cell r="B1808" t="str">
            <v>Pinheiro Machado</v>
          </cell>
        </row>
        <row r="1809">
          <cell r="A1809" t="str">
            <v>Consórcio Público do Extremo Sul - COPES</v>
          </cell>
          <cell r="B1809" t="str">
            <v>Piratini</v>
          </cell>
        </row>
        <row r="1810">
          <cell r="A1810" t="str">
            <v>Consórcio Público do Extremo Sul - COPES</v>
          </cell>
          <cell r="B1810" t="str">
            <v>Rio Grande</v>
          </cell>
        </row>
        <row r="1811">
          <cell r="A1811" t="str">
            <v>Consórcio Público do Extremo Sul - COPES</v>
          </cell>
          <cell r="B1811" t="str">
            <v>Santa Vitória do Palmar</v>
          </cell>
        </row>
        <row r="1812">
          <cell r="A1812" t="str">
            <v>Consórcio Público do Extremo Sul - COPES</v>
          </cell>
          <cell r="B1812" t="str">
            <v>Santana da Boa Vista</v>
          </cell>
        </row>
        <row r="1813">
          <cell r="A1813" t="str">
            <v>Consórcio Público do Extremo Sul - COPES</v>
          </cell>
          <cell r="B1813" t="str">
            <v>São José do Norte</v>
          </cell>
        </row>
        <row r="1814">
          <cell r="A1814" t="str">
            <v>Consórcio Público do Extremo Sul - COPES</v>
          </cell>
          <cell r="B1814" t="str">
            <v>São Lourenço do Sul</v>
          </cell>
        </row>
        <row r="1815">
          <cell r="A1815" t="str">
            <v>Consórcio Público do Extremo Sul - COPES</v>
          </cell>
          <cell r="B1815" t="str">
            <v>Turuçu</v>
          </cell>
        </row>
        <row r="1816">
          <cell r="A1816" t="str">
            <v>Consórcio Intermunicipal do Vale do Jacuí</v>
          </cell>
          <cell r="B1816" t="str">
            <v>Arroio do Tigre</v>
          </cell>
        </row>
        <row r="1817">
          <cell r="A1817" t="str">
            <v>Consórcio Intermunicipal do Vale do Jacuí</v>
          </cell>
          <cell r="B1817" t="str">
            <v>Caçapava do Sul</v>
          </cell>
        </row>
        <row r="1818">
          <cell r="A1818" t="str">
            <v>Consórcio Intermunicipal do Vale do Jacuí</v>
          </cell>
          <cell r="B1818" t="str">
            <v>Cachoeira do Sul</v>
          </cell>
        </row>
        <row r="1819">
          <cell r="A1819" t="str">
            <v>Consórcio Intermunicipal do Vale do Jacuí</v>
          </cell>
          <cell r="B1819" t="str">
            <v>Cerro Branco</v>
          </cell>
        </row>
        <row r="1820">
          <cell r="A1820" t="str">
            <v>Consórcio Intermunicipal do Vale do Jacuí</v>
          </cell>
          <cell r="B1820" t="str">
            <v>Estrela Velha</v>
          </cell>
        </row>
        <row r="1821">
          <cell r="A1821" t="str">
            <v>Consórcio Intermunicipal do Vale do Jacuí</v>
          </cell>
          <cell r="B1821" t="str">
            <v>Ibarama</v>
          </cell>
        </row>
        <row r="1822">
          <cell r="A1822" t="str">
            <v>Consórcio Intermunicipal do Vale do Jacuí</v>
          </cell>
          <cell r="B1822" t="str">
            <v>Lagoa Bonita do Sul</v>
          </cell>
        </row>
        <row r="1823">
          <cell r="A1823" t="str">
            <v>Consórcio Intermunicipal do Vale do Jacuí</v>
          </cell>
          <cell r="B1823" t="str">
            <v>Novo Cabrais</v>
          </cell>
        </row>
        <row r="1824">
          <cell r="A1824" t="str">
            <v>Consórcio Intermunicipal do Vale do Jacuí</v>
          </cell>
          <cell r="B1824" t="str">
            <v>Passa Sete</v>
          </cell>
        </row>
        <row r="1825">
          <cell r="A1825" t="str">
            <v>Consórcio Intermunicipal do Vale do Jacuí</v>
          </cell>
          <cell r="B1825" t="str">
            <v>Segredo</v>
          </cell>
        </row>
        <row r="1826">
          <cell r="A1826" t="str">
            <v>Consórcio Intermunicipal do Vale do Jacuí</v>
          </cell>
          <cell r="B1826" t="str">
            <v>Sobradinho</v>
          </cell>
        </row>
        <row r="1827">
          <cell r="A1827" t="str">
            <v>Consórcio Intermunicipal do Vale do Jacuí</v>
          </cell>
          <cell r="B1827" t="str">
            <v>Tunas</v>
          </cell>
        </row>
        <row r="1828">
          <cell r="A1828" t="str">
            <v>Consórcio Público Intermunicipal Para Assuntos Estratégicos do G8 - CIPAE G8</v>
          </cell>
          <cell r="B1828" t="str">
            <v>Boqueirão do Leão</v>
          </cell>
        </row>
        <row r="1829">
          <cell r="A1829" t="str">
            <v>Consórcio Público Intermunicipal Para Assuntos Estratégicos do G8 - CIPAE G8</v>
          </cell>
          <cell r="B1829" t="str">
            <v>Canudos do Vale</v>
          </cell>
        </row>
        <row r="1830">
          <cell r="A1830" t="str">
            <v>Consórcio Público Intermunicipal Para Assuntos Estratégicos do G8 - CIPAE G8</v>
          </cell>
          <cell r="B1830" t="str">
            <v>Cruzeiro do Sul/RS</v>
          </cell>
        </row>
        <row r="1831">
          <cell r="A1831" t="str">
            <v>Consórcio Público Intermunicipal Para Assuntos Estratégicos do G8 - CIPAE G8</v>
          </cell>
          <cell r="B1831" t="str">
            <v>Forquetinha</v>
          </cell>
        </row>
        <row r="1832">
          <cell r="A1832" t="str">
            <v>Consórcio Público Intermunicipal Para Assuntos Estratégicos do G8 - CIPAE G8</v>
          </cell>
          <cell r="B1832" t="str">
            <v>Marques de Souza</v>
          </cell>
        </row>
        <row r="1833">
          <cell r="A1833" t="str">
            <v>Consórcio Público Intermunicipal Para Assuntos Estratégicos do G8 - CIPAE G8</v>
          </cell>
          <cell r="B1833" t="str">
            <v>Progresso</v>
          </cell>
        </row>
        <row r="1834">
          <cell r="A1834" t="str">
            <v>Consórcio Público Intermunicipal Para Assuntos Estratégicos do G8 - CIPAE G8</v>
          </cell>
          <cell r="B1834" t="str">
            <v>Santa Clara do Sul</v>
          </cell>
        </row>
        <row r="1835">
          <cell r="A1835" t="str">
            <v>Consórcio Público Intermunicipal Para Assuntos Estratégicos do G8 - CIPAE G8</v>
          </cell>
          <cell r="B1835" t="str">
            <v>Sério</v>
          </cell>
        </row>
        <row r="1836">
          <cell r="A1836" t="str">
            <v>Consórcio Intermunicipal da Região Centro do Estado/RS - CIRC</v>
          </cell>
          <cell r="B1836" t="str">
            <v>Agudo</v>
          </cell>
        </row>
        <row r="1837">
          <cell r="A1837" t="str">
            <v>Consórcio Intermunicipal da Região Centro do Estado/RS - CIRC</v>
          </cell>
          <cell r="B1837" t="str">
            <v>Cacequi</v>
          </cell>
        </row>
        <row r="1838">
          <cell r="A1838" t="str">
            <v>Consórcio Intermunicipal da Região Centro do Estado/RS - CIRC</v>
          </cell>
          <cell r="B1838" t="str">
            <v>Capão do Cipó</v>
          </cell>
        </row>
        <row r="1839">
          <cell r="A1839" t="str">
            <v>Consórcio Intermunicipal da Região Centro do Estado/RS - CIRC</v>
          </cell>
          <cell r="B1839" t="str">
            <v>Dilermando de Aguiar</v>
          </cell>
        </row>
        <row r="1840">
          <cell r="A1840" t="str">
            <v>Consórcio Intermunicipal da Região Centro do Estado/RS - CIRC</v>
          </cell>
          <cell r="B1840" t="str">
            <v>Dona Francisca</v>
          </cell>
        </row>
        <row r="1841">
          <cell r="A1841" t="str">
            <v>Consórcio Intermunicipal da Região Centro do Estado/RS - CIRC</v>
          </cell>
          <cell r="B1841" t="str">
            <v>Faxinal do Soturno</v>
          </cell>
        </row>
        <row r="1842">
          <cell r="A1842" t="str">
            <v>Consórcio Intermunicipal da Região Centro do Estado/RS - CIRC</v>
          </cell>
          <cell r="B1842" t="str">
            <v>Formigueiro</v>
          </cell>
        </row>
        <row r="1843">
          <cell r="A1843" t="str">
            <v>Consórcio Intermunicipal da Região Centro do Estado/RS - CIRC</v>
          </cell>
          <cell r="B1843" t="str">
            <v>Itaara</v>
          </cell>
        </row>
        <row r="1844">
          <cell r="A1844" t="str">
            <v>Consórcio Intermunicipal da Região Centro do Estado/RS - CIRC</v>
          </cell>
          <cell r="B1844" t="str">
            <v>Ivorá</v>
          </cell>
        </row>
        <row r="1845">
          <cell r="A1845" t="str">
            <v>Consórcio Intermunicipal da Região Centro do Estado/RS - CIRC</v>
          </cell>
          <cell r="B1845" t="str">
            <v>Jaguari</v>
          </cell>
        </row>
        <row r="1846">
          <cell r="A1846" t="str">
            <v>Consórcio Intermunicipal da Região Centro do Estado/RS - CIRC</v>
          </cell>
          <cell r="B1846" t="str">
            <v>Jari</v>
          </cell>
        </row>
        <row r="1847">
          <cell r="A1847" t="str">
            <v>Consórcio Intermunicipal da Região Centro do Estado/RS - CIRC</v>
          </cell>
          <cell r="B1847" t="str">
            <v>Júlio de Castilhos</v>
          </cell>
        </row>
        <row r="1848">
          <cell r="A1848" t="str">
            <v>Consórcio Intermunicipal da Região Centro do Estado/RS - CIRC</v>
          </cell>
          <cell r="B1848" t="str">
            <v>Mata</v>
          </cell>
        </row>
        <row r="1849">
          <cell r="A1849" t="str">
            <v>Consórcio Intermunicipal da Região Centro do Estado/RS - CIRC</v>
          </cell>
          <cell r="B1849" t="str">
            <v>Nova Esperança do Sul</v>
          </cell>
        </row>
        <row r="1850">
          <cell r="A1850" t="str">
            <v>Consórcio Intermunicipal da Região Centro do Estado/RS - CIRC</v>
          </cell>
          <cell r="B1850" t="str">
            <v>Nova Palma</v>
          </cell>
        </row>
        <row r="1851">
          <cell r="A1851" t="str">
            <v>Consórcio Intermunicipal da Região Centro do Estado/RS - CIRC</v>
          </cell>
          <cell r="B1851" t="str">
            <v>Paraíso do Sul</v>
          </cell>
        </row>
        <row r="1852">
          <cell r="A1852" t="str">
            <v>Consórcio Intermunicipal da Região Centro do Estado/RS - CIRC</v>
          </cell>
          <cell r="B1852" t="str">
            <v>Pinhal Grande</v>
          </cell>
        </row>
        <row r="1853">
          <cell r="A1853" t="str">
            <v>Consórcio Intermunicipal da Região Centro do Estado/RS - CIRC</v>
          </cell>
          <cell r="B1853" t="str">
            <v>Quevedos</v>
          </cell>
        </row>
        <row r="1854">
          <cell r="A1854" t="str">
            <v>Consórcio Intermunicipal da Região Centro do Estado/RS - CIRC</v>
          </cell>
          <cell r="B1854" t="str">
            <v>Restinga SÊca</v>
          </cell>
        </row>
        <row r="1855">
          <cell r="A1855" t="str">
            <v>Consórcio Intermunicipal da Região Centro do Estado/RS - CIRC</v>
          </cell>
          <cell r="B1855" t="str">
            <v>Santiago</v>
          </cell>
        </row>
        <row r="1856">
          <cell r="A1856" t="str">
            <v>Consórcio Intermunicipal da Região Centro do Estado/RS - CIRC</v>
          </cell>
          <cell r="B1856" t="str">
            <v>Santa Maria/RS</v>
          </cell>
        </row>
        <row r="1857">
          <cell r="A1857" t="str">
            <v>Consórcio Intermunicipal da Região Centro do Estado/RS - CIRC</v>
          </cell>
          <cell r="B1857" t="str">
            <v>São Francisco de Assis</v>
          </cell>
        </row>
        <row r="1858">
          <cell r="A1858" t="str">
            <v>Consórcio Intermunicipal da Região Centro do Estado/RS - CIRC</v>
          </cell>
          <cell r="B1858" t="str">
            <v>São João do Polêsine</v>
          </cell>
        </row>
        <row r="1859">
          <cell r="A1859" t="str">
            <v>Consórcio Intermunicipal da Região Centro do Estado/RS - CIRC</v>
          </cell>
          <cell r="B1859" t="str">
            <v>São Martinho da Serra</v>
          </cell>
        </row>
        <row r="1860">
          <cell r="A1860" t="str">
            <v>Consórcio Intermunicipal da Região Centro do Estado/RS - CIRC</v>
          </cell>
          <cell r="B1860" t="str">
            <v>São Pedro do Sul</v>
          </cell>
        </row>
        <row r="1861">
          <cell r="A1861" t="str">
            <v>Consórcio Intermunicipal da Região Centro do Estado/RS - CIRC</v>
          </cell>
          <cell r="B1861" t="str">
            <v>São Sepé</v>
          </cell>
        </row>
        <row r="1862">
          <cell r="A1862" t="str">
            <v>Consórcio Intermunicipal da Região Centro do Estado/RS - CIRC</v>
          </cell>
          <cell r="B1862" t="str">
            <v>São Vicente do Sul</v>
          </cell>
        </row>
        <row r="1863">
          <cell r="A1863" t="str">
            <v>Consórcio Intermunicipal da Região Centro do Estado/RS - CIRC</v>
          </cell>
          <cell r="B1863" t="str">
            <v>Silveira Martins</v>
          </cell>
        </row>
        <row r="1864">
          <cell r="A1864" t="str">
            <v>Consórcio Intermunicipal da Região Centro do Estado/RS - CIRC</v>
          </cell>
          <cell r="B1864" t="str">
            <v>Toropi</v>
          </cell>
        </row>
        <row r="1865">
          <cell r="A1865" t="str">
            <v>Consórcio Intermunicipal da Região Centro do Estado/RS - CIRC</v>
          </cell>
          <cell r="B1865" t="str">
            <v>Tupanciretã</v>
          </cell>
        </row>
        <row r="1866">
          <cell r="A1866" t="str">
            <v>Consórcio Intermunicipal da Região Centro do Estado/RS - CIRC</v>
          </cell>
          <cell r="B1866" t="str">
            <v>Unistalda</v>
          </cell>
        </row>
        <row r="1867">
          <cell r="A1867" t="str">
            <v>Consórcio Intermunicipal da Região Centro do Estado/RS - CIRC</v>
          </cell>
          <cell r="B1867" t="str">
            <v>Vila Nova do Sul</v>
          </cell>
        </row>
        <row r="1868">
          <cell r="A1868" t="str">
            <v>Consórcio Intermunicipal de Resíduos Sólidos Urbanos - CRESU</v>
          </cell>
          <cell r="B1868" t="str">
            <v>Dezesseis de Novembro</v>
          </cell>
        </row>
        <row r="1869">
          <cell r="A1869" t="str">
            <v>Consórcio Intermunicipal de Resíduos Sólidos Urbanos - CRESU</v>
          </cell>
          <cell r="B1869" t="str">
            <v>Pirapó</v>
          </cell>
        </row>
        <row r="1870">
          <cell r="A1870" t="str">
            <v>Consórcio Intermunicipal de Resíduos Sólidos Urbanos - CRESU</v>
          </cell>
          <cell r="B1870" t="str">
            <v>Porto Xavier</v>
          </cell>
        </row>
        <row r="1871">
          <cell r="A1871" t="str">
            <v>Consórcio Intermunicipal de Resíduos Sólidos Urbanos - CRESU</v>
          </cell>
          <cell r="B1871" t="str">
            <v>São Nicolau</v>
          </cell>
        </row>
        <row r="1872">
          <cell r="A1872" t="str">
            <v>Consórcio Público de Saneamento Básico da Bacia Hidrográfica do Rio dos Sinos - PRÓ SINOS</v>
          </cell>
          <cell r="B1872" t="str">
            <v>Araricá</v>
          </cell>
        </row>
        <row r="1873">
          <cell r="A1873" t="str">
            <v>Consórcio Público de Saneamento Básico da Bacia Hidrográfica do Rio dos Sinos - PRÓ SINOS</v>
          </cell>
          <cell r="B1873" t="str">
            <v>Cachoeirinha/RS</v>
          </cell>
        </row>
        <row r="1874">
          <cell r="A1874" t="str">
            <v>Consórcio Público de Saneamento Básico da Bacia Hidrográfica do Rio dos Sinos - PRÓ SINOS</v>
          </cell>
          <cell r="B1874" t="str">
            <v>Campo Bom</v>
          </cell>
        </row>
        <row r="1875">
          <cell r="A1875" t="str">
            <v>Consórcio Público de Saneamento Básico da Bacia Hidrográfica do Rio dos Sinos - PRÓ SINOS</v>
          </cell>
          <cell r="B1875" t="str">
            <v>Canela</v>
          </cell>
        </row>
        <row r="1876">
          <cell r="A1876" t="str">
            <v>Consórcio Público de Saneamento Básico da Bacia Hidrográfica do Rio dos Sinos - PRÓ SINOS</v>
          </cell>
          <cell r="B1876" t="str">
            <v>Canoas</v>
          </cell>
        </row>
        <row r="1877">
          <cell r="A1877" t="str">
            <v>Consórcio Público de Saneamento Básico da Bacia Hidrográfica do Rio dos Sinos - PRÓ SINOS</v>
          </cell>
          <cell r="B1877" t="str">
            <v>Capela de Santana</v>
          </cell>
        </row>
        <row r="1878">
          <cell r="A1878" t="str">
            <v>Consórcio Público de Saneamento Básico da Bacia Hidrográfica do Rio dos Sinos - PRÓ SINOS</v>
          </cell>
          <cell r="B1878" t="str">
            <v>Caraá</v>
          </cell>
        </row>
        <row r="1879">
          <cell r="A1879" t="str">
            <v>Consórcio Público de Saneamento Básico da Bacia Hidrográfica do Rio dos Sinos - PRÓ SINOS</v>
          </cell>
          <cell r="B1879" t="str">
            <v>Dois Irmãos</v>
          </cell>
        </row>
        <row r="1880">
          <cell r="A1880" t="str">
            <v>Consórcio Público de Saneamento Básico da Bacia Hidrográfica do Rio dos Sinos - PRÓ SINOS</v>
          </cell>
          <cell r="B1880" t="str">
            <v>Estância Velha</v>
          </cell>
        </row>
        <row r="1881">
          <cell r="A1881" t="str">
            <v>Consórcio Público de Saneamento Básico da Bacia Hidrográfica do Rio dos Sinos - PRÓ SINOS</v>
          </cell>
          <cell r="B1881" t="str">
            <v>Esteio</v>
          </cell>
        </row>
        <row r="1882">
          <cell r="A1882" t="str">
            <v>Consórcio Público de Saneamento Básico da Bacia Hidrográfica do Rio dos Sinos - PRÓ SINOS</v>
          </cell>
          <cell r="B1882" t="str">
            <v>Gramado</v>
          </cell>
        </row>
        <row r="1883">
          <cell r="A1883" t="str">
            <v>Consórcio Público de Saneamento Básico da Bacia Hidrográfica do Rio dos Sinos - PRÓ SINOS</v>
          </cell>
          <cell r="B1883" t="str">
            <v>Glorinha</v>
          </cell>
        </row>
        <row r="1884">
          <cell r="A1884" t="str">
            <v>Consórcio Público de Saneamento Básico da Bacia Hidrográfica do Rio dos Sinos - PRÓ SINOS</v>
          </cell>
          <cell r="B1884" t="str">
            <v>Igrejinha</v>
          </cell>
        </row>
        <row r="1885">
          <cell r="A1885" t="str">
            <v>Consórcio Público de Saneamento Básico da Bacia Hidrográfica do Rio dos Sinos - PRÓ SINOS</v>
          </cell>
          <cell r="B1885" t="str">
            <v>Ivoti</v>
          </cell>
        </row>
        <row r="1886">
          <cell r="A1886" t="str">
            <v>Consórcio Público de Saneamento Básico da Bacia Hidrográfica do Rio dos Sinos - PRÓ SINOS</v>
          </cell>
          <cell r="B1886" t="str">
            <v>Nova Hartz</v>
          </cell>
        </row>
        <row r="1887">
          <cell r="A1887" t="str">
            <v>Consórcio Público de Saneamento Básico da Bacia Hidrográfica do Rio dos Sinos - PRÓ SINOS</v>
          </cell>
          <cell r="B1887" t="str">
            <v>Nova Santa Rita/RS</v>
          </cell>
        </row>
        <row r="1888">
          <cell r="A1888" t="str">
            <v>Consórcio Público de Saneamento Básico da Bacia Hidrográfica do Rio dos Sinos - PRÓ SINOS</v>
          </cell>
          <cell r="B1888" t="str">
            <v>Novo Hamburgo</v>
          </cell>
        </row>
        <row r="1889">
          <cell r="A1889" t="str">
            <v>Consórcio Público de Saneamento Básico da Bacia Hidrográfica do Rio dos Sinos - PRÓ SINOS</v>
          </cell>
          <cell r="B1889" t="str">
            <v>Parobé</v>
          </cell>
        </row>
        <row r="1890">
          <cell r="A1890" t="str">
            <v>Consórcio Público de Saneamento Básico da Bacia Hidrográfica do Rio dos Sinos - PRÓ SINOS</v>
          </cell>
          <cell r="B1890" t="str">
            <v>Portão</v>
          </cell>
        </row>
        <row r="1891">
          <cell r="A1891" t="str">
            <v>Consórcio Público de Saneamento Básico da Bacia Hidrográfica do Rio dos Sinos - PRÓ SINOS</v>
          </cell>
          <cell r="B1891" t="str">
            <v>Riozinho</v>
          </cell>
        </row>
        <row r="1892">
          <cell r="A1892" t="str">
            <v>Consórcio Público de Saneamento Básico da Bacia Hidrográfica do Rio dos Sinos - PRÓ SINOS</v>
          </cell>
          <cell r="B1892" t="str">
            <v>Rolante</v>
          </cell>
        </row>
        <row r="1893">
          <cell r="A1893" t="str">
            <v>Consórcio Público de Saneamento Básico da Bacia Hidrográfica do Rio dos Sinos - PRÓ SINOS</v>
          </cell>
          <cell r="B1893" t="str">
            <v>Santo Antônio da Patrulha</v>
          </cell>
        </row>
        <row r="1894">
          <cell r="A1894" t="str">
            <v>Consórcio Público de Saneamento Básico da Bacia Hidrográfica do Rio dos Sinos - PRÓ SINOS</v>
          </cell>
          <cell r="B1894" t="str">
            <v>São Francisco de Paula/RS</v>
          </cell>
        </row>
        <row r="1895">
          <cell r="A1895" t="str">
            <v>Consórcio Público de Saneamento Básico da Bacia Hidrográfica do Rio dos Sinos - PRÓ SINOS</v>
          </cell>
          <cell r="B1895" t="str">
            <v>São Leopoldo</v>
          </cell>
        </row>
        <row r="1896">
          <cell r="A1896" t="str">
            <v>Consórcio Público de Saneamento Básico da Bacia Hidrográfica do Rio dos Sinos - PRÓ SINOS</v>
          </cell>
          <cell r="B1896" t="str">
            <v>Sapiranga</v>
          </cell>
        </row>
        <row r="1897">
          <cell r="A1897" t="str">
            <v>Consórcio Público de Saneamento Básico da Bacia Hidrográfica do Rio dos Sinos - PRÓ SINOS</v>
          </cell>
          <cell r="B1897" t="str">
            <v>Sapucaia do Sul</v>
          </cell>
        </row>
        <row r="1898">
          <cell r="A1898" t="str">
            <v>Consórcio Público de Saneamento Básico da Bacia Hidrográfica do Rio dos Sinos - PRÓ SINOS</v>
          </cell>
          <cell r="B1898" t="str">
            <v>Taquara</v>
          </cell>
        </row>
        <row r="1899">
          <cell r="A1899" t="str">
            <v>Consórcio Público de Saneamento Básico da Bacia Hidrográfica do Rio dos Sinos - PRÓ SINOS</v>
          </cell>
          <cell r="B1899" t="str">
            <v>Três Coroas</v>
          </cell>
        </row>
        <row r="1900">
          <cell r="A1900" t="str">
            <v>Consórcio Intermunicipal de Gestão e Resíduos Sólidos - CIGRES</v>
          </cell>
          <cell r="B1900" t="str">
            <v>Ametista do Sul</v>
          </cell>
        </row>
        <row r="1901">
          <cell r="A1901" t="str">
            <v>Consórcio Intermunicipal de Gestão e Resíduos Sólidos - CIGRES</v>
          </cell>
          <cell r="B1901" t="str">
            <v>Barra do Guarita</v>
          </cell>
        </row>
        <row r="1902">
          <cell r="A1902" t="str">
            <v>Consórcio Intermunicipal de Gestão e Resíduos Sólidos - CIGRES</v>
          </cell>
          <cell r="B1902" t="str">
            <v>Boa Vista das Missões</v>
          </cell>
        </row>
        <row r="1903">
          <cell r="A1903" t="str">
            <v>Consórcio Intermunicipal de Gestão e Resíduos Sólidos - CIGRES</v>
          </cell>
          <cell r="B1903" t="str">
            <v>Caiçara</v>
          </cell>
        </row>
        <row r="1904">
          <cell r="A1904" t="str">
            <v>Consórcio Intermunicipal de Gestão e Resíduos Sólidos - CIGRES</v>
          </cell>
          <cell r="B1904" t="str">
            <v>Cerro Grande</v>
          </cell>
        </row>
        <row r="1905">
          <cell r="A1905" t="str">
            <v>Consórcio Intermunicipal de Gestão e Resíduos Sólidos - CIGRES</v>
          </cell>
          <cell r="B1905" t="str">
            <v>Cristal do Sul</v>
          </cell>
        </row>
        <row r="1906">
          <cell r="A1906" t="str">
            <v>Consórcio Intermunicipal de Gestão e Resíduos Sólidos - CIGRES</v>
          </cell>
          <cell r="B1906" t="str">
            <v>Derrubadas</v>
          </cell>
        </row>
        <row r="1907">
          <cell r="A1907" t="str">
            <v>Consórcio Intermunicipal de Gestão e Resíduos Sólidos - CIGRES</v>
          </cell>
          <cell r="B1907" t="str">
            <v>Dois Irmãos das Missões</v>
          </cell>
        </row>
        <row r="1908">
          <cell r="A1908" t="str">
            <v>Consórcio Intermunicipal de Gestão e Resíduos Sólidos - CIGRES</v>
          </cell>
          <cell r="B1908" t="str">
            <v>Erval Seco</v>
          </cell>
        </row>
        <row r="1909">
          <cell r="A1909" t="str">
            <v>Consórcio Intermunicipal de Gestão e Resíduos Sólidos - CIGRES</v>
          </cell>
          <cell r="B1909" t="str">
            <v>Frederico Westphalen</v>
          </cell>
        </row>
        <row r="1910">
          <cell r="A1910" t="str">
            <v>Consórcio Intermunicipal de Gestão e Resíduos Sólidos - CIGRES</v>
          </cell>
          <cell r="B1910" t="str">
            <v>Iraí</v>
          </cell>
        </row>
        <row r="1911">
          <cell r="A1911" t="str">
            <v>Consórcio Intermunicipal de Gestão e Resíduos Sólidos - CIGRES</v>
          </cell>
          <cell r="B1911" t="str">
            <v>Jaboticaba</v>
          </cell>
        </row>
        <row r="1912">
          <cell r="A1912" t="str">
            <v>Consórcio Intermunicipal de Gestão e Resíduos Sólidos - CIGRES</v>
          </cell>
          <cell r="B1912" t="str">
            <v>Lajeado do Bugre</v>
          </cell>
        </row>
        <row r="1913">
          <cell r="A1913" t="str">
            <v>Consórcio Intermunicipal de Gestão e Resíduos Sólidos - CIGRES</v>
          </cell>
          <cell r="B1913" t="str">
            <v>Liberato Salzano</v>
          </cell>
        </row>
        <row r="1914">
          <cell r="A1914" t="str">
            <v>Consórcio Intermunicipal de Gestão e Resíduos Sólidos - CIGRES</v>
          </cell>
          <cell r="B1914" t="str">
            <v>Miraguaí</v>
          </cell>
        </row>
        <row r="1915">
          <cell r="A1915" t="str">
            <v>Consórcio Intermunicipal de Gestão e Resíduos Sólidos - CIGRES</v>
          </cell>
          <cell r="B1915" t="str">
            <v>Novo Tiradentes</v>
          </cell>
        </row>
        <row r="1916">
          <cell r="A1916" t="str">
            <v>Consórcio Intermunicipal de Gestão e Resíduos Sólidos - CIGRES</v>
          </cell>
          <cell r="B1916" t="str">
            <v>Palmitinho</v>
          </cell>
        </row>
        <row r="1917">
          <cell r="A1917" t="str">
            <v>Consórcio Intermunicipal de Gestão e Resíduos Sólidos - CIGRES</v>
          </cell>
          <cell r="B1917" t="str">
            <v>Planalto/RS</v>
          </cell>
        </row>
        <row r="1918">
          <cell r="A1918" t="str">
            <v>Consórcio Intermunicipal de Gestão e Resíduos Sólidos - CIGRES</v>
          </cell>
          <cell r="B1918" t="str">
            <v>Pinhal</v>
          </cell>
        </row>
        <row r="1919">
          <cell r="A1919" t="str">
            <v>Consórcio Intermunicipal de Gestão e Resíduos Sólidos - CIGRES</v>
          </cell>
          <cell r="B1919" t="str">
            <v>Pinheirinho do Vale</v>
          </cell>
        </row>
        <row r="1920">
          <cell r="A1920" t="str">
            <v>Consórcio Intermunicipal de Gestão e Resíduos Sólidos - CIGRES</v>
          </cell>
          <cell r="B1920" t="str">
            <v>Redentora</v>
          </cell>
        </row>
        <row r="1921">
          <cell r="A1921" t="str">
            <v>Consórcio Intermunicipal de Gestão e Resíduos Sólidos - CIGRES</v>
          </cell>
          <cell r="B1921" t="str">
            <v>Rodeio Bonito</v>
          </cell>
        </row>
        <row r="1922">
          <cell r="A1922" t="str">
            <v>Consórcio Intermunicipal de Gestão e Resíduos Sólidos - CIGRES</v>
          </cell>
          <cell r="B1922" t="str">
            <v>Sagrada Família</v>
          </cell>
        </row>
        <row r="1923">
          <cell r="A1923" t="str">
            <v>Consórcio Intermunicipal de Gestão e Resíduos Sólidos - CIGRES</v>
          </cell>
          <cell r="B1923" t="str">
            <v>São José das Missões</v>
          </cell>
        </row>
        <row r="1924">
          <cell r="A1924" t="str">
            <v>Consórcio Intermunicipal de Gestão e Resíduos Sólidos - CIGRES</v>
          </cell>
          <cell r="B1924" t="str">
            <v>São Pedro das Missões</v>
          </cell>
        </row>
        <row r="1925">
          <cell r="A1925" t="str">
            <v>Consórcio Intermunicipal de Gestão e Resíduos Sólidos - CIGRES</v>
          </cell>
          <cell r="B1925" t="str">
            <v>Seberi</v>
          </cell>
        </row>
        <row r="1926">
          <cell r="A1926" t="str">
            <v>Consórcio Intermunicipal de Gestão e Resíduos Sólidos - CIGRES</v>
          </cell>
          <cell r="B1926" t="str">
            <v>Taquaruçu do Sul</v>
          </cell>
        </row>
        <row r="1927">
          <cell r="A1927" t="str">
            <v>Consórcio Intermunicipal de Gestão e Resíduos Sólidos - CIGRES</v>
          </cell>
          <cell r="B1927" t="str">
            <v>Tenente Portela</v>
          </cell>
        </row>
        <row r="1928">
          <cell r="A1928" t="str">
            <v>Consórcio Intermunicipal de Gestão e Resíduos Sólidos - CIGRES</v>
          </cell>
          <cell r="B1928" t="str">
            <v>Vicente Dutra</v>
          </cell>
        </row>
        <row r="1929">
          <cell r="A1929" t="str">
            <v>Consórcio Intermunicipal de Gestão e Resíduos Sólidos - CIGRES</v>
          </cell>
          <cell r="B1929" t="str">
            <v>Vista Alegre</v>
          </cell>
        </row>
        <row r="1930">
          <cell r="A1930" t="str">
            <v>Consórcio Intermunicipal de Gestão e Resíduos Sólidos - CIGRES</v>
          </cell>
          <cell r="B1930" t="str">
            <v>Vista Gaúcha</v>
          </cell>
        </row>
        <row r="1931">
          <cell r="A1931" t="str">
            <v>Consórcio de Municípios da Região Nordeste Riograndense - CIRENOR</v>
          </cell>
          <cell r="B1931" t="str">
            <v>Água Santa</v>
          </cell>
        </row>
        <row r="1932">
          <cell r="A1932" t="str">
            <v>Consórcio de Municípios da Região Nordeste Riograndense - CIRENOR</v>
          </cell>
          <cell r="B1932" t="str">
            <v>Barracão</v>
          </cell>
        </row>
        <row r="1933">
          <cell r="A1933" t="str">
            <v>Consórcio de Municípios da Região Nordeste Riograndense - CIRENOR</v>
          </cell>
          <cell r="B1933" t="str">
            <v>Cacique Doble</v>
          </cell>
        </row>
        <row r="1934">
          <cell r="A1934" t="str">
            <v>Consórcio de Municípios da Região Nordeste Riograndense - CIRENOR</v>
          </cell>
          <cell r="B1934" t="str">
            <v>Caseiros</v>
          </cell>
        </row>
        <row r="1935">
          <cell r="A1935" t="str">
            <v>Consórcio de Municípios da Região Nordeste Riograndense - CIRENOR</v>
          </cell>
          <cell r="B1935" t="str">
            <v>Capão Bonito do Sul</v>
          </cell>
        </row>
        <row r="1936">
          <cell r="A1936" t="str">
            <v>Consórcio de Municípios da Região Nordeste Riograndense - CIRENOR</v>
          </cell>
          <cell r="B1936" t="str">
            <v>Ibiaçá</v>
          </cell>
        </row>
        <row r="1937">
          <cell r="A1937" t="str">
            <v>Consórcio de Municípios da Região Nordeste Riograndense - CIRENOR</v>
          </cell>
          <cell r="B1937" t="str">
            <v>Ibiraiaras</v>
          </cell>
        </row>
        <row r="1938">
          <cell r="A1938" t="str">
            <v>Consórcio de Municípios da Região Nordeste Riograndense - CIRENOR</v>
          </cell>
          <cell r="B1938" t="str">
            <v>Lagoa Vermelha</v>
          </cell>
        </row>
        <row r="1939">
          <cell r="A1939" t="str">
            <v>Consórcio de Municípios da Região Nordeste Riograndense - CIRENOR</v>
          </cell>
          <cell r="B1939" t="str">
            <v>Machadinho</v>
          </cell>
        </row>
        <row r="1940">
          <cell r="A1940" t="str">
            <v>Consórcio de Municípios da Região Nordeste Riograndense - CIRENOR</v>
          </cell>
          <cell r="B1940" t="str">
            <v>Maximiliano de Almeida</v>
          </cell>
        </row>
        <row r="1941">
          <cell r="A1941" t="str">
            <v>Consórcio de Municípios da Região Nordeste Riograndense - CIRENOR</v>
          </cell>
          <cell r="B1941" t="str">
            <v>Paim Filho</v>
          </cell>
        </row>
        <row r="1942">
          <cell r="A1942" t="str">
            <v>Consórcio de Municípios da Região Nordeste Riograndense - CIRENOR</v>
          </cell>
          <cell r="B1942" t="str">
            <v>Sananduva</v>
          </cell>
        </row>
        <row r="1943">
          <cell r="A1943" t="str">
            <v>Consórcio de Municípios da Região Nordeste Riograndense - CIRENOR</v>
          </cell>
          <cell r="B1943" t="str">
            <v>Santa Cecília do Sul</v>
          </cell>
        </row>
        <row r="1944">
          <cell r="A1944" t="str">
            <v>Consórcio de Municípios da Região Nordeste Riograndense - CIRENOR</v>
          </cell>
          <cell r="B1944" t="str">
            <v>Santo Expedito do Sul</v>
          </cell>
        </row>
        <row r="1945">
          <cell r="A1945" t="str">
            <v>Consórcio de Municípios da Região Nordeste Riograndense - CIRENOR</v>
          </cell>
          <cell r="B1945" t="str">
            <v>São João da Urtiga</v>
          </cell>
        </row>
        <row r="1946">
          <cell r="A1946" t="str">
            <v>Consórcio de Municípios da Região Nordeste Riograndense - CIRENOR</v>
          </cell>
          <cell r="B1946" t="str">
            <v>São José do Ouro</v>
          </cell>
        </row>
        <row r="1947">
          <cell r="A1947" t="str">
            <v>Consórcio de Municípios da Região Nordeste Riograndense - CIRENOR</v>
          </cell>
          <cell r="B1947" t="str">
            <v>Tapejara</v>
          </cell>
        </row>
        <row r="1948">
          <cell r="A1948" t="str">
            <v>Consórcio de Municípios da Região Nordeste Riograndense - CIRENOR</v>
          </cell>
          <cell r="B1948" t="str">
            <v>Tupanci do Sul</v>
          </cell>
        </row>
        <row r="1949">
          <cell r="A1949" t="str">
            <v>Consórcio de Municípios da Região Nordeste Riograndense - CIRENOR</v>
          </cell>
          <cell r="B1949" t="str">
            <v>Vila Lângaro</v>
          </cell>
        </row>
        <row r="1950">
          <cell r="A1950" t="str">
            <v>Consórcio Público Fronteira Noroeste - COFRON</v>
          </cell>
          <cell r="B1950" t="str">
            <v>Itaqui</v>
          </cell>
        </row>
        <row r="1951">
          <cell r="A1951" t="str">
            <v>Consórcio Público Fronteira Noroeste - COFRON</v>
          </cell>
          <cell r="B1951" t="str">
            <v>Maçambará</v>
          </cell>
        </row>
        <row r="1952">
          <cell r="A1952" t="str">
            <v>Consórcio Público Fronteira Noroeste - COFRON</v>
          </cell>
          <cell r="B1952" t="str">
            <v>São Borja</v>
          </cell>
        </row>
        <row r="1953">
          <cell r="A1953" t="str">
            <v>Consórcio Integrado de Gestão Pública do Entre Rios - Cigamerios</v>
          </cell>
          <cell r="B1953" t="str">
            <v>Caibi</v>
          </cell>
        </row>
        <row r="1954">
          <cell r="A1954" t="str">
            <v>Consórcio Integrado de Gestão Pública do Entre Rios - Cigamerios</v>
          </cell>
          <cell r="B1954" t="str">
            <v>Campo Erê</v>
          </cell>
        </row>
        <row r="1955">
          <cell r="A1955" t="str">
            <v>Consórcio Integrado de Gestão Pública do Entre Rios - Cigamerios</v>
          </cell>
          <cell r="B1955" t="str">
            <v>Cunha Porã</v>
          </cell>
        </row>
        <row r="1956">
          <cell r="A1956" t="str">
            <v>Consórcio Integrado de Gestão Pública do Entre Rios - Cigamerios</v>
          </cell>
          <cell r="B1956" t="str">
            <v>Cunhataí</v>
          </cell>
        </row>
        <row r="1957">
          <cell r="A1957" t="str">
            <v>Consórcio Integrado de Gestão Pública do Entre Rios - Cigamerios</v>
          </cell>
          <cell r="B1957" t="str">
            <v>Flor do Sertão</v>
          </cell>
        </row>
        <row r="1958">
          <cell r="A1958" t="str">
            <v>Consórcio Integrado de Gestão Pública do Entre Rios - Cigamerios</v>
          </cell>
          <cell r="B1958" t="str">
            <v>Iraceminha</v>
          </cell>
        </row>
        <row r="1959">
          <cell r="A1959" t="str">
            <v>Consórcio Integrado de Gestão Pública do Entre Rios - Cigamerios</v>
          </cell>
          <cell r="B1959" t="str">
            <v>Maravilha</v>
          </cell>
        </row>
        <row r="1960">
          <cell r="A1960" t="str">
            <v>Consórcio Integrado de Gestão Pública do Entre Rios - Cigamerios</v>
          </cell>
          <cell r="B1960" t="str">
            <v>Modelo</v>
          </cell>
        </row>
        <row r="1961">
          <cell r="A1961" t="str">
            <v>Consórcio Integrado de Gestão Pública do Entre Rios - Cigamerios</v>
          </cell>
          <cell r="B1961" t="str">
            <v>Palmitos</v>
          </cell>
        </row>
        <row r="1962">
          <cell r="A1962" t="str">
            <v>Consórcio Integrado de Gestão Pública do Entre Rios - Cigamerios</v>
          </cell>
          <cell r="B1962" t="str">
            <v>Riqueza</v>
          </cell>
        </row>
        <row r="1963">
          <cell r="A1963" t="str">
            <v>Consórcio Integrado de Gestão Pública do Entre Rios - Cigamerios</v>
          </cell>
          <cell r="B1963" t="str">
            <v>Romelândia</v>
          </cell>
        </row>
        <row r="1964">
          <cell r="A1964" t="str">
            <v>Consórcio Integrado de Gestão Pública do Entre Rios - Cigamerios</v>
          </cell>
          <cell r="B1964" t="str">
            <v>Saltinho/SC</v>
          </cell>
        </row>
        <row r="1965">
          <cell r="A1965" t="str">
            <v>Consórcio Integrado de Gestão Pública do Entre Rios - Cigamerios</v>
          </cell>
          <cell r="B1965" t="str">
            <v>Santa Terezinha do Progresso</v>
          </cell>
        </row>
        <row r="1966">
          <cell r="A1966" t="str">
            <v>Consórcio Integrado de Gestão Pública do Entre Rios - Cigamerios</v>
          </cell>
          <cell r="B1966" t="str">
            <v>São Miguel da Boa Vista</v>
          </cell>
        </row>
        <row r="1967">
          <cell r="A1967" t="str">
            <v>Consórcio Integrado de Gestão Pública do Entre Rios - Cigamerios</v>
          </cell>
          <cell r="B1967" t="str">
            <v>Saudades</v>
          </cell>
        </row>
        <row r="1968">
          <cell r="A1968" t="str">
            <v>Consórcio Integrado de Gestão Pública do Entre Rios - Cigamerios</v>
          </cell>
          <cell r="B1968" t="str">
            <v>Tigrinhos</v>
          </cell>
        </row>
        <row r="1969">
          <cell r="A1969" t="str">
            <v>Consórcio Intermunicipal Multifinalitário dos Municípios da Amavi - Cim-amavi</v>
          </cell>
          <cell r="B1969" t="str">
            <v>Agrolândia</v>
          </cell>
        </row>
        <row r="1970">
          <cell r="A1970" t="str">
            <v>Consórcio Intermunicipal Multifinalitário dos Municípios da Amavi - Cim-amavi</v>
          </cell>
          <cell r="B1970" t="str">
            <v>Agronômica</v>
          </cell>
        </row>
        <row r="1971">
          <cell r="A1971" t="str">
            <v>Consórcio Intermunicipal Multifinalitário dos Municípios da Amavi - Cim-amavi</v>
          </cell>
          <cell r="B1971" t="str">
            <v>Atalanta</v>
          </cell>
        </row>
        <row r="1972">
          <cell r="A1972" t="str">
            <v>Consórcio Intermunicipal Multifinalitário dos Municípios da Amavi - Cim-amavi</v>
          </cell>
          <cell r="B1972" t="str">
            <v>Aurora</v>
          </cell>
        </row>
        <row r="1973">
          <cell r="A1973" t="str">
            <v>Consórcio Intermunicipal Multifinalitário dos Municípios da Amavi - Cim-amavi</v>
          </cell>
          <cell r="B1973" t="str">
            <v>Braço do Trombudo</v>
          </cell>
        </row>
        <row r="1974">
          <cell r="A1974" t="str">
            <v>Consórcio Intermunicipal Multifinalitário dos Municípios da Amavi - Cim-amavi</v>
          </cell>
          <cell r="B1974" t="str">
            <v>Chapadão do Lageado</v>
          </cell>
        </row>
        <row r="1975">
          <cell r="A1975" t="str">
            <v>Consórcio Intermunicipal Multifinalitário dos Municípios da Amavi - Cim-amavi</v>
          </cell>
          <cell r="B1975" t="str">
            <v>Dona Emma</v>
          </cell>
        </row>
        <row r="1976">
          <cell r="A1976" t="str">
            <v>Consórcio Intermunicipal Multifinalitário dos Municípios da Amavi - Cim-amavi</v>
          </cell>
          <cell r="B1976" t="str">
            <v>Ibirama</v>
          </cell>
        </row>
        <row r="1977">
          <cell r="A1977" t="str">
            <v>Consórcio Intermunicipal Multifinalitário dos Municípios da Amavi - Cim-amavi</v>
          </cell>
          <cell r="B1977" t="str">
            <v>Imbuia</v>
          </cell>
        </row>
        <row r="1978">
          <cell r="A1978" t="str">
            <v>Consórcio Intermunicipal Multifinalitário dos Municípios da Amavi - Cim-amavi</v>
          </cell>
          <cell r="B1978" t="str">
            <v>Ituporanga</v>
          </cell>
        </row>
        <row r="1979">
          <cell r="A1979" t="str">
            <v>Consórcio Intermunicipal Multifinalitário dos Municípios da Amavi - Cim-amavi</v>
          </cell>
          <cell r="B1979" t="str">
            <v>José Boiteux</v>
          </cell>
        </row>
        <row r="1980">
          <cell r="A1980" t="str">
            <v>Consórcio Intermunicipal Multifinalitário dos Municípios da Amavi - Cim-amavi</v>
          </cell>
          <cell r="B1980" t="str">
            <v>Laurentino</v>
          </cell>
        </row>
        <row r="1981">
          <cell r="A1981" t="str">
            <v>Consórcio Intermunicipal Multifinalitário dos Municípios da Amavi - Cim-amavi</v>
          </cell>
          <cell r="B1981" t="str">
            <v>Lontras</v>
          </cell>
        </row>
        <row r="1982">
          <cell r="A1982" t="str">
            <v>Consórcio Intermunicipal Multifinalitário dos Municípios da Amavi - Cim-amavi</v>
          </cell>
          <cell r="B1982" t="str">
            <v>Mirim Doce</v>
          </cell>
        </row>
        <row r="1983">
          <cell r="A1983" t="str">
            <v>Consórcio Intermunicipal Multifinalitário dos Municípios da Amavi - Cim-amavi</v>
          </cell>
          <cell r="B1983" t="str">
            <v>Petrolândia/SC</v>
          </cell>
        </row>
        <row r="1984">
          <cell r="A1984" t="str">
            <v>Consórcio Intermunicipal Multifinalitário dos Municípios da Amavi - Cim-amavi</v>
          </cell>
          <cell r="B1984" t="str">
            <v>Pouso Redondo</v>
          </cell>
        </row>
        <row r="1985">
          <cell r="A1985" t="str">
            <v>Consórcio Intermunicipal Multifinalitário do Alto Uruguai Catarinense</v>
          </cell>
          <cell r="B1985" t="str">
            <v>Alto Bela Vista</v>
          </cell>
        </row>
        <row r="1986">
          <cell r="A1986" t="str">
            <v>Consórcio Intermunicipal Multifinalitário do Alto Uruguai Catarinense</v>
          </cell>
          <cell r="B1986" t="str">
            <v>Arabutã</v>
          </cell>
        </row>
        <row r="1987">
          <cell r="A1987" t="str">
            <v>Consórcio Intermunicipal Multifinalitário do Alto Uruguai Catarinense</v>
          </cell>
          <cell r="B1987" t="str">
            <v>Concórdia</v>
          </cell>
        </row>
        <row r="1988">
          <cell r="A1988" t="str">
            <v>Consórcio Intermunicipal Multifinalitário do Alto Uruguai Catarinense</v>
          </cell>
          <cell r="B1988" t="str">
            <v>Ipira</v>
          </cell>
        </row>
        <row r="1989">
          <cell r="A1989" t="str">
            <v>Consórcio Intermunicipal Multifinalitário do Alto Uruguai Catarinense</v>
          </cell>
          <cell r="B1989" t="str">
            <v>Ipumirim</v>
          </cell>
        </row>
        <row r="1990">
          <cell r="A1990" t="str">
            <v>Consórcio Intermunicipal Multifinalitário do Alto Uruguai Catarinense</v>
          </cell>
          <cell r="B1990" t="str">
            <v>Irani</v>
          </cell>
        </row>
        <row r="1991">
          <cell r="A1991" t="str">
            <v>Consórcio Intermunicipal Multifinalitário do Alto Uruguai Catarinense</v>
          </cell>
          <cell r="B1991" t="str">
            <v>Itá</v>
          </cell>
        </row>
        <row r="1992">
          <cell r="A1992" t="str">
            <v>Consórcio Intermunicipal Multifinalitário do Alto Uruguai Catarinense</v>
          </cell>
          <cell r="B1992" t="str">
            <v>Jaborá</v>
          </cell>
        </row>
        <row r="1993">
          <cell r="A1993" t="str">
            <v>Consórcio Intermunicipal Multifinalitário do Alto Uruguai Catarinense</v>
          </cell>
          <cell r="B1993" t="str">
            <v>Lindóia do Sul</v>
          </cell>
        </row>
        <row r="1994">
          <cell r="A1994" t="str">
            <v>Consórcio Intermunicipal Multifinalitário do Alto Uruguai Catarinense</v>
          </cell>
          <cell r="B1994" t="str">
            <v>Peritiba</v>
          </cell>
        </row>
        <row r="1995">
          <cell r="A1995" t="str">
            <v>Consórcio Intermunicipal Multifinalitário do Alto Uruguai Catarinense</v>
          </cell>
          <cell r="B1995" t="str">
            <v>Piratuba</v>
          </cell>
        </row>
        <row r="1996">
          <cell r="A1996" t="str">
            <v>Consórcio Intermunicipal Multifinalitário do Alto Uruguai Catarinense</v>
          </cell>
          <cell r="B1996" t="str">
            <v>Presidente Castello Branco</v>
          </cell>
        </row>
        <row r="1997">
          <cell r="A1997" t="str">
            <v>Consórcio Intermunicipal Multifinalitário do Alto Uruguai Catarinense</v>
          </cell>
          <cell r="B1997" t="str">
            <v>Seara</v>
          </cell>
        </row>
        <row r="1998">
          <cell r="A1998" t="str">
            <v>Consórcio Intermunicipal Multifinalitário do Alto Uruguai Catarinense</v>
          </cell>
          <cell r="B1998" t="str">
            <v>Xavantina</v>
          </cell>
        </row>
        <row r="1999">
          <cell r="A1999" t="str">
            <v>Consórcio Intermunicipal de Desenvolvimento Regional - CONDER</v>
          </cell>
          <cell r="B1999" t="str">
            <v>Anchieta/SC</v>
          </cell>
        </row>
        <row r="2000">
          <cell r="A2000" t="str">
            <v>Consórcio Intermunicipal de Desenvolvimento Regional - CONDER</v>
          </cell>
          <cell r="B2000" t="str">
            <v>Bandeirante</v>
          </cell>
        </row>
        <row r="2001">
          <cell r="A2001" t="str">
            <v>Consórcio Intermunicipal de Desenvolvimento Regional - CONDER</v>
          </cell>
          <cell r="B2001" t="str">
            <v>Barra Bonita/SC</v>
          </cell>
        </row>
        <row r="2002">
          <cell r="A2002" t="str">
            <v>Consórcio Intermunicipal de Desenvolvimento Regional - CONDER</v>
          </cell>
          <cell r="B2002" t="str">
            <v>Belmonte</v>
          </cell>
        </row>
        <row r="2003">
          <cell r="A2003" t="str">
            <v>Consórcio Intermunicipal de Desenvolvimento Regional - CONDER</v>
          </cell>
          <cell r="B2003" t="str">
            <v>Descanso</v>
          </cell>
        </row>
        <row r="2004">
          <cell r="A2004" t="str">
            <v>Consórcio Intermunicipal de Desenvolvimento Regional - CONDER</v>
          </cell>
          <cell r="B2004" t="str">
            <v>Dionísio Cerqueira/SC</v>
          </cell>
        </row>
        <row r="2005">
          <cell r="A2005" t="str">
            <v>Consórcio Intermunicipal de Desenvolvimento Regional - CONDER</v>
          </cell>
          <cell r="B2005" t="str">
            <v>Guaraciaba/SC</v>
          </cell>
        </row>
        <row r="2006">
          <cell r="A2006" t="str">
            <v>Consórcio Intermunicipal de Desenvolvimento Regional - CONDER</v>
          </cell>
          <cell r="B2006" t="str">
            <v>Guarujá do Sul</v>
          </cell>
        </row>
        <row r="2007">
          <cell r="A2007" t="str">
            <v>Consórcio Intermunicipal de Desenvolvimento Regional - CONDER</v>
          </cell>
          <cell r="B2007" t="str">
            <v>Iporã do Oeste</v>
          </cell>
        </row>
        <row r="2008">
          <cell r="A2008" t="str">
            <v>Consórcio Intermunicipal de Desenvolvimento Regional - CONDER</v>
          </cell>
          <cell r="B2008" t="str">
            <v>Itapiranga/SC</v>
          </cell>
        </row>
        <row r="2009">
          <cell r="A2009" t="str">
            <v>Consórcio Intermunicipal de Desenvolvimento Regional - CONDER</v>
          </cell>
          <cell r="B2009" t="str">
            <v>Mondaí</v>
          </cell>
        </row>
        <row r="2010">
          <cell r="A2010" t="str">
            <v>Consórcio Intermunicipal de Desenvolvimento Regional - CONDER</v>
          </cell>
          <cell r="B2010" t="str">
            <v>Palma Sola</v>
          </cell>
        </row>
        <row r="2011">
          <cell r="A2011" t="str">
            <v>Consórcio Intermunicipal de Desenvolvimento Regional - CONDER</v>
          </cell>
          <cell r="B2011" t="str">
            <v>Paraíso/SC</v>
          </cell>
        </row>
        <row r="2012">
          <cell r="A2012" t="str">
            <v>Consórcio Intermunicipal de Desenvolvimento Regional - CONDER</v>
          </cell>
          <cell r="B2012" t="str">
            <v>Princesa</v>
          </cell>
        </row>
        <row r="2013">
          <cell r="A2013" t="str">
            <v>Consórcio Intermunicipal de Desenvolvimento Regional - CONDER</v>
          </cell>
          <cell r="B2013" t="str">
            <v>Santa Helena/SC</v>
          </cell>
        </row>
        <row r="2014">
          <cell r="A2014" t="str">
            <v>Consórcio Intermunicipal de Desenvolvimento Regional - CONDER</v>
          </cell>
          <cell r="B2014" t="str">
            <v>São João do Oeste</v>
          </cell>
        </row>
        <row r="2015">
          <cell r="A2015" t="str">
            <v>Consórcio Intermunicipal de Desenvolvimento Regional - CONDER</v>
          </cell>
          <cell r="B2015" t="str">
            <v>São José do Cedro</v>
          </cell>
        </row>
        <row r="2016">
          <cell r="A2016" t="str">
            <v>Consórcio Intermunicipal de Desenvolvimento Regional - CONDER</v>
          </cell>
          <cell r="B2016" t="str">
            <v>São Miguel do Oeste</v>
          </cell>
        </row>
        <row r="2017">
          <cell r="A2017" t="str">
            <v>Consórcio Intermunicipal de Desenvolvimento Regional - CONDER</v>
          </cell>
          <cell r="B2017" t="str">
            <v>Tunápolis</v>
          </cell>
        </row>
        <row r="2018">
          <cell r="A2018" t="str">
            <v>Consórcio Intermunicipal de Gerenciamento Ambiental - IBERE</v>
          </cell>
          <cell r="B2018" t="str">
            <v>Caxambu do Sul</v>
          </cell>
        </row>
        <row r="2019">
          <cell r="A2019" t="str">
            <v>Consórcio Intermunicipal de Gerenciamento Ambiental - IBERE</v>
          </cell>
          <cell r="B2019" t="str">
            <v>Chapecó</v>
          </cell>
        </row>
        <row r="2020">
          <cell r="A2020" t="str">
            <v>Consórcio Intermunicipal de Gerenciamento Ambiental - IBERE</v>
          </cell>
          <cell r="B2020" t="str">
            <v>Cordilheira Alta</v>
          </cell>
        </row>
        <row r="2021">
          <cell r="A2021" t="str">
            <v>Consórcio Intermunicipal de Gerenciamento Ambiental - IBERE</v>
          </cell>
          <cell r="B2021" t="str">
            <v>Guatambú</v>
          </cell>
        </row>
        <row r="2022">
          <cell r="A2022" t="str">
            <v>Consórcio Intermunicipal de Gerenciamento Ambiental - IBERE</v>
          </cell>
          <cell r="B2022" t="str">
            <v>Planalto Alegre</v>
          </cell>
        </row>
        <row r="2023">
          <cell r="A2023" t="str">
            <v>Consórcio Intermunicipal de Gerenciamento Ambiental - IBERE</v>
          </cell>
          <cell r="B2023" t="str">
            <v>São Carlos/SC</v>
          </cell>
        </row>
        <row r="2024">
          <cell r="A2024" t="str">
            <v>Consórcio Intermunicipal de Gerenciamento Ambiental - IBERE</v>
          </cell>
          <cell r="B2024" t="str">
            <v>Águas de Chapecó</v>
          </cell>
        </row>
        <row r="2025">
          <cell r="A2025" t="str">
            <v>Consórcio Intermunicipal de Saneamento Ambiental Meio Oeste - CISAM MEIO- OESTE</v>
          </cell>
          <cell r="B2025" t="str">
            <v>Abdon Batista</v>
          </cell>
        </row>
        <row r="2026">
          <cell r="A2026" t="str">
            <v>Consórcio Intermunicipal de Saneamento Ambiental Meio Oeste - CISAM MEIO- OESTE</v>
          </cell>
          <cell r="B2026" t="str">
            <v>Alto Bela Vista</v>
          </cell>
        </row>
        <row r="2027">
          <cell r="A2027" t="str">
            <v>Consórcio Intermunicipal de Saneamento Ambiental Meio Oeste - CISAM MEIO- OESTE</v>
          </cell>
          <cell r="B2027" t="str">
            <v>Brunópolis</v>
          </cell>
        </row>
        <row r="2028">
          <cell r="A2028" t="str">
            <v>Consórcio Intermunicipal de Saneamento Ambiental Meio Oeste - CISAM MEIO- OESTE</v>
          </cell>
          <cell r="B2028" t="str">
            <v>Campos Novos</v>
          </cell>
        </row>
        <row r="2029">
          <cell r="A2029" t="str">
            <v>Consórcio Intermunicipal de Saneamento Ambiental Meio Oeste - CISAM MEIO- OESTE</v>
          </cell>
          <cell r="B2029" t="str">
            <v>Capinzal</v>
          </cell>
        </row>
        <row r="2030">
          <cell r="A2030" t="str">
            <v>Consórcio Intermunicipal de Saneamento Ambiental Meio Oeste - CISAM MEIO- OESTE</v>
          </cell>
          <cell r="B2030" t="str">
            <v>Frei Rogério</v>
          </cell>
        </row>
        <row r="2031">
          <cell r="A2031" t="str">
            <v>Consórcio Intermunicipal de Saneamento Ambiental Meio Oeste - CISAM MEIO- OESTE</v>
          </cell>
          <cell r="B2031" t="str">
            <v>Herval D'Oeste</v>
          </cell>
        </row>
        <row r="2032">
          <cell r="A2032" t="str">
            <v>Consórcio Intermunicipal de Saneamento Ambiental Meio Oeste - CISAM MEIO- OESTE</v>
          </cell>
          <cell r="B2032" t="str">
            <v>Joaçaba</v>
          </cell>
        </row>
        <row r="2033">
          <cell r="A2033" t="str">
            <v>Consórcio Intermunicipal de Saneamento Ambiental Meio Oeste - CISAM MEIO- OESTE</v>
          </cell>
          <cell r="B2033" t="str">
            <v>Luzerna</v>
          </cell>
        </row>
        <row r="2034">
          <cell r="A2034" t="str">
            <v>Consórcio Intermunicipal de Saneamento Ambiental Meio Oeste - CISAM MEIO- OESTE</v>
          </cell>
          <cell r="B2034" t="str">
            <v>Monte Carlo</v>
          </cell>
        </row>
        <row r="2035">
          <cell r="A2035" t="str">
            <v>Consórcio Intermunicipal de Saneamento Ambiental Meio Oeste - CISAM MEIO- OESTE</v>
          </cell>
          <cell r="B2035" t="str">
            <v>Ouro</v>
          </cell>
        </row>
        <row r="2036">
          <cell r="A2036" t="str">
            <v>Consórcio Intermunicipal de Saneamento Ambiental Meio Oeste - CISAM MEIO- OESTE</v>
          </cell>
          <cell r="B2036" t="str">
            <v>Vargem/SC</v>
          </cell>
        </row>
        <row r="2037">
          <cell r="A2037" t="str">
            <v>Consórcio Intermunicipal de Saneamento Ambiental Meio Oeste - CISAM MEIO- OESTE</v>
          </cell>
          <cell r="B2037" t="str">
            <v>Zortéa</v>
          </cell>
        </row>
        <row r="2038">
          <cell r="A2038" t="str">
            <v>Consórcio Intermunicipal do Contestado - COINCO</v>
          </cell>
          <cell r="B2038" t="str">
            <v>Brunópolis</v>
          </cell>
        </row>
        <row r="2039">
          <cell r="A2039" t="str">
            <v>Consórcio Intermunicipal do Contestado - COINCO</v>
          </cell>
          <cell r="B2039" t="str">
            <v>Curitibanos</v>
          </cell>
        </row>
        <row r="2040">
          <cell r="A2040" t="str">
            <v>Consórcio Intermunicipal do Contestado - COINCO</v>
          </cell>
          <cell r="B2040" t="str">
            <v>Frei Rogério</v>
          </cell>
        </row>
        <row r="2041">
          <cell r="A2041" t="str">
            <v>Consórcio Intermunicipal do Contestado - COINCO</v>
          </cell>
          <cell r="B2041" t="str">
            <v>Lebon Régis</v>
          </cell>
        </row>
        <row r="2042">
          <cell r="A2042" t="str">
            <v>Consórcio Intermunicipal do Contestado - COINCO</v>
          </cell>
          <cell r="B2042" t="str">
            <v>Monte Carlo</v>
          </cell>
        </row>
        <row r="2043">
          <cell r="A2043" t="str">
            <v>Consórcio Intermunicipal do Contestado - COINCO</v>
          </cell>
          <cell r="B2043" t="str">
            <v>Ponte Alta do Norte</v>
          </cell>
        </row>
        <row r="2044">
          <cell r="A2044" t="str">
            <v>Consórcio Intermunicipal do Contestado - COINCO</v>
          </cell>
          <cell r="B2044" t="str">
            <v>Ponte Alta</v>
          </cell>
        </row>
        <row r="2045">
          <cell r="A2045" t="str">
            <v>Consórcio Intermunicipal do Contestado - COINCO</v>
          </cell>
          <cell r="B2045" t="str">
            <v>Santa Cecília/SC</v>
          </cell>
        </row>
        <row r="2046">
          <cell r="A2046" t="str">
            <v>Consórcio Intermunicipal do Contestado - COINCO</v>
          </cell>
          <cell r="B2046" t="str">
            <v>São Cristovão do Sul/SC</v>
          </cell>
        </row>
        <row r="2047">
          <cell r="A2047" t="str">
            <v>Consórcio Intermunicipal Serra Catarinense - CISAMA</v>
          </cell>
          <cell r="B2047" t="str">
            <v>Anita Garibaldi</v>
          </cell>
        </row>
        <row r="2048">
          <cell r="A2048" t="str">
            <v>Consórcio Intermunicipal Serra Catarinense - CISAMA</v>
          </cell>
          <cell r="B2048" t="str">
            <v>Bocaina do Sul</v>
          </cell>
        </row>
        <row r="2049">
          <cell r="A2049" t="str">
            <v>Consórcio Intermunicipal Serra Catarinense - CISAMA</v>
          </cell>
          <cell r="B2049" t="str">
            <v>Bom Jardim da Serra</v>
          </cell>
        </row>
        <row r="2050">
          <cell r="A2050" t="str">
            <v>Consórcio Intermunicipal Serra Catarinense - CISAMA</v>
          </cell>
          <cell r="B2050" t="str">
            <v>Bom Retiro</v>
          </cell>
        </row>
        <row r="2051">
          <cell r="A2051" t="str">
            <v>Consórcio Intermunicipal Serra Catarinense - CISAMA</v>
          </cell>
          <cell r="B2051" t="str">
            <v>Campo Belo do Sul</v>
          </cell>
        </row>
        <row r="2052">
          <cell r="A2052" t="str">
            <v>Consórcio Intermunicipal Serra Catarinense - CISAMA</v>
          </cell>
          <cell r="B2052" t="str">
            <v>Capão Alto</v>
          </cell>
        </row>
        <row r="2053">
          <cell r="A2053" t="str">
            <v>Consórcio Intermunicipal Serra Catarinense - CISAMA</v>
          </cell>
          <cell r="B2053" t="str">
            <v>Cerro Negro</v>
          </cell>
        </row>
        <row r="2054">
          <cell r="A2054" t="str">
            <v>Consórcio Intermunicipal Serra Catarinense - CISAMA</v>
          </cell>
          <cell r="B2054" t="str">
            <v>Correia Pinto</v>
          </cell>
        </row>
        <row r="2055">
          <cell r="A2055" t="str">
            <v>Consórcio Intermunicipal Serra Catarinense - CISAMA</v>
          </cell>
          <cell r="B2055" t="str">
            <v>Lages</v>
          </cell>
        </row>
        <row r="2056">
          <cell r="A2056" t="str">
            <v>Consórcio Intermunicipal Serra Catarinense - CISAMA</v>
          </cell>
          <cell r="B2056" t="str">
            <v>Otacílio Costa</v>
          </cell>
        </row>
        <row r="2057">
          <cell r="A2057" t="str">
            <v>Consórcio Intermunicipal Serra Catarinense - CISAMA</v>
          </cell>
          <cell r="B2057" t="str">
            <v>Painel</v>
          </cell>
        </row>
        <row r="2058">
          <cell r="A2058" t="str">
            <v>Consórcio Intermunicipal Serra Catarinense - CISAMA</v>
          </cell>
          <cell r="B2058" t="str">
            <v>Palmeira/SC</v>
          </cell>
        </row>
        <row r="2059">
          <cell r="A2059" t="str">
            <v>Consórcio Intermunicipal Serra Catarinense - CISAMA</v>
          </cell>
          <cell r="B2059" t="str">
            <v>Ponte Alta</v>
          </cell>
        </row>
        <row r="2060">
          <cell r="A2060" t="str">
            <v>Consórcio Intermunicipal Serra Catarinense - CISAMA</v>
          </cell>
          <cell r="B2060" t="str">
            <v>Rio Rufino</v>
          </cell>
        </row>
        <row r="2061">
          <cell r="A2061" t="str">
            <v>Consórcio Intermunicipal Serra Catarinense - CISAMA</v>
          </cell>
          <cell r="B2061" t="str">
            <v>São Joaquim</v>
          </cell>
        </row>
        <row r="2062">
          <cell r="A2062" t="str">
            <v>Consórcio Intermunicipal Serra Catarinense - CISAMA</v>
          </cell>
          <cell r="B2062" t="str">
            <v>São José do Cerrito</v>
          </cell>
        </row>
        <row r="2063">
          <cell r="A2063" t="str">
            <v>Consórcio Intermunicipal Serra Catarinense - CISAMA</v>
          </cell>
          <cell r="B2063" t="str">
            <v>Urubici</v>
          </cell>
        </row>
        <row r="2064">
          <cell r="A2064" t="str">
            <v>Consórcio Intermunicipal Serra Catarinense - CISAMA</v>
          </cell>
          <cell r="B2064" t="str">
            <v>Urupema</v>
          </cell>
        </row>
        <row r="2065">
          <cell r="A2065" t="str">
            <v>Consórcio Intermunicipal Multifinalitário da Amrec - CIM-AMREC</v>
          </cell>
          <cell r="B2065" t="str">
            <v>Balneário Rincão</v>
          </cell>
        </row>
        <row r="2066">
          <cell r="A2066" t="str">
            <v>Consórcio Intermunicipal Multifinalitário da Amrec - CIM-AMREC</v>
          </cell>
          <cell r="B2066" t="str">
            <v>Cocal do Sul</v>
          </cell>
        </row>
        <row r="2067">
          <cell r="A2067" t="str">
            <v>Consórcio Intermunicipal Multifinalitário da Amrec - CIM-AMREC</v>
          </cell>
          <cell r="B2067" t="str">
            <v>Criciúma</v>
          </cell>
        </row>
        <row r="2068">
          <cell r="A2068" t="str">
            <v>Consórcio Intermunicipal Multifinalitário da Amrec - CIM-AMREC</v>
          </cell>
          <cell r="B2068" t="str">
            <v>Forquilhinha</v>
          </cell>
        </row>
        <row r="2069">
          <cell r="A2069" t="str">
            <v>Consórcio Intermunicipal Multifinalitário da Amrec - CIM-AMREC</v>
          </cell>
          <cell r="B2069" t="str">
            <v>Içara</v>
          </cell>
        </row>
        <row r="2070">
          <cell r="A2070" t="str">
            <v>Consórcio Intermunicipal Multifinalitário da Amrec - CIM-AMREC</v>
          </cell>
          <cell r="B2070" t="str">
            <v>Lauro Müller</v>
          </cell>
        </row>
        <row r="2071">
          <cell r="A2071" t="str">
            <v>Consórcio Intermunicipal Multifinalitário da Amrec - CIM-AMREC</v>
          </cell>
          <cell r="B2071" t="str">
            <v>Morro da Fumaça</v>
          </cell>
        </row>
        <row r="2072">
          <cell r="A2072" t="str">
            <v>Consórcio Intermunicipal Multifinalitário da Amrec - CIM-AMREC</v>
          </cell>
          <cell r="B2072" t="str">
            <v>Nova Veneza</v>
          </cell>
        </row>
        <row r="2073">
          <cell r="A2073" t="str">
            <v>Consórcio Intermunicipal Multifinalitário da Amrec - CIM-AMREC</v>
          </cell>
          <cell r="B2073" t="str">
            <v>Orleans</v>
          </cell>
        </row>
        <row r="2074">
          <cell r="A2074" t="str">
            <v>Consórcio Intermunicipal Multifinalitário da Amrec - CIM-AMREC</v>
          </cell>
          <cell r="B2074" t="str">
            <v>Siderópolis</v>
          </cell>
        </row>
        <row r="2075">
          <cell r="A2075" t="str">
            <v>Consórcio Intermunicipal Multifinalitário da Amrec - CIM-AMREC</v>
          </cell>
          <cell r="B2075" t="str">
            <v>Treviso</v>
          </cell>
        </row>
        <row r="2076">
          <cell r="A2076" t="str">
            <v>Consórcio Intermunicipal Multifinalitário da Amrec - CIM-AMREC</v>
          </cell>
          <cell r="B2076" t="str">
            <v>Urussanga</v>
          </cell>
        </row>
        <row r="2077">
          <cell r="A2077" t="str">
            <v>Consórcio Intermunicipal de Resíduos Sólidos Urbanos da Região Sul - CIRSURES</v>
          </cell>
          <cell r="B2077" t="str">
            <v>Cocal do Sul/SC</v>
          </cell>
        </row>
        <row r="2078">
          <cell r="A2078" t="str">
            <v>Consórcio Intermunicipal de Resíduos Sólidos Urbanos da Região Sul - CIRSURES</v>
          </cell>
          <cell r="B2078" t="str">
            <v>Lauro Müller</v>
          </cell>
        </row>
        <row r="2079">
          <cell r="A2079" t="str">
            <v>Consórcio Intermunicipal de Resíduos Sólidos Urbanos da Região Sul - CIRSURES</v>
          </cell>
          <cell r="B2079" t="str">
            <v>Morro da Fumaça</v>
          </cell>
        </row>
        <row r="2080">
          <cell r="A2080" t="str">
            <v>Consórcio Intermunicipal de Resíduos Sólidos Urbanos da Região Sul - CIRSURES</v>
          </cell>
          <cell r="B2080" t="str">
            <v>Orleans</v>
          </cell>
        </row>
        <row r="2081">
          <cell r="A2081" t="str">
            <v>Consórcio Intermunicipal de Resíduos Sólidos Urbanos da Região Sul - CIRSURES</v>
          </cell>
          <cell r="B2081" t="str">
            <v>Siderópolis</v>
          </cell>
        </row>
        <row r="2082">
          <cell r="A2082" t="str">
            <v>Consórcio Intermunicipal de Resíduos Sólidos Urbanos da Região Sul - CIRSURES</v>
          </cell>
          <cell r="B2082" t="str">
            <v>Treviso</v>
          </cell>
        </row>
        <row r="2083">
          <cell r="A2083" t="str">
            <v>Consórcio Intermunicipal de Resíduos Sólidos Urbanos da Região Sul - CIRSURES</v>
          </cell>
          <cell r="B2083" t="str">
            <v>Urussanga</v>
          </cell>
        </row>
        <row r="2084">
          <cell r="A2084" t="str">
            <v>Consórcio Intermunicipal Multifinalitário dos Municípios da Amurel - CIM-AMUREL</v>
          </cell>
          <cell r="B2084" t="str">
            <v>Armazém</v>
          </cell>
        </row>
        <row r="2085">
          <cell r="A2085" t="str">
            <v>Consórcio Intermunicipal Multifinalitário dos Municípios da Amurel - CIM-AMUREL</v>
          </cell>
          <cell r="B2085" t="str">
            <v>Braço do Norte</v>
          </cell>
        </row>
        <row r="2086">
          <cell r="A2086" t="str">
            <v>Consórcio Intermunicipal Multifinalitário dos Municípios da Amurel - CIM-AMUREL</v>
          </cell>
          <cell r="B2086" t="str">
            <v>Capivari de Baixo</v>
          </cell>
        </row>
        <row r="2087">
          <cell r="A2087" t="str">
            <v>Consórcio Intermunicipal Multifinalitário dos Municípios da Amurel - CIM-AMUREL</v>
          </cell>
          <cell r="B2087" t="str">
            <v>Gravatal</v>
          </cell>
        </row>
        <row r="2088">
          <cell r="A2088" t="str">
            <v>Consórcio Intermunicipal Multifinalitário dos Municípios da Amurel - CIM-AMUREL</v>
          </cell>
          <cell r="B2088" t="str">
            <v>Grão-Pará</v>
          </cell>
        </row>
        <row r="2089">
          <cell r="A2089" t="str">
            <v>Consórcio Intermunicipal Multifinalitário dos Municípios da Amurel - CIM-AMUREL</v>
          </cell>
          <cell r="B2089" t="str">
            <v>Imaruí</v>
          </cell>
        </row>
        <row r="2090">
          <cell r="A2090" t="str">
            <v>Consórcio Intermunicipal Multifinalitário dos Municípios da Amurel - CIM-AMUREL</v>
          </cell>
          <cell r="B2090" t="str">
            <v>Imbituba</v>
          </cell>
        </row>
        <row r="2091">
          <cell r="A2091" t="str">
            <v>Consórcio Intermunicipal Multifinalitário dos Municípios da Amurel - CIM-AMUREL</v>
          </cell>
          <cell r="B2091" t="str">
            <v>Jaguaruna</v>
          </cell>
        </row>
        <row r="2092">
          <cell r="A2092" t="str">
            <v>Consórcio Intermunicipal Multifinalitário dos Municípios da Amurel - CIM-AMUREL</v>
          </cell>
          <cell r="B2092" t="str">
            <v>Laguna</v>
          </cell>
        </row>
        <row r="2093">
          <cell r="A2093" t="str">
            <v>Consórcio Intermunicipal Multifinalitário dos Municípios da Amurel - CIM-AMUREL</v>
          </cell>
          <cell r="B2093" t="str">
            <v>Pedras Grandes</v>
          </cell>
        </row>
        <row r="2094">
          <cell r="A2094" t="str">
            <v>Consórcio Intermunicipal Multifinalitário dos Municípios da Amurel - CIM-AMUREL</v>
          </cell>
          <cell r="B2094" t="str">
            <v>Pescaria Brava</v>
          </cell>
        </row>
        <row r="2095">
          <cell r="A2095" t="str">
            <v>Consórcio Intermunicipal Multifinalitário dos Municípios da Amurel - CIM-AMUREL</v>
          </cell>
          <cell r="B2095" t="str">
            <v>Rio Fortuna</v>
          </cell>
        </row>
        <row r="2096">
          <cell r="A2096" t="str">
            <v>Consórcio Intermunicipal Multifinalitário dos Municípios da Amurel - CIM-AMUREL</v>
          </cell>
          <cell r="B2096" t="str">
            <v>Sangão</v>
          </cell>
        </row>
        <row r="2097">
          <cell r="A2097" t="str">
            <v>Consórcio Intermunicipal Multifinalitário dos Municípios da Amurel - CIM-AMUREL</v>
          </cell>
          <cell r="B2097" t="str">
            <v>Santa Rosa de Lima</v>
          </cell>
        </row>
        <row r="2098">
          <cell r="A2098" t="str">
            <v>Consórcio Intermunicipal Multifinalitário dos Municípios da Amurel - CIM-AMUREL</v>
          </cell>
          <cell r="B2098" t="str">
            <v>São Ludgero</v>
          </cell>
        </row>
        <row r="2099">
          <cell r="A2099" t="str">
            <v>Consórcio Intermunicipal Multifinalitário dos Municípios da Amurel - CIM-AMUREL</v>
          </cell>
          <cell r="B2099" t="str">
            <v>São Martinho</v>
          </cell>
        </row>
        <row r="2100">
          <cell r="A2100" t="str">
            <v>Consórcio Intermunicipal Multifinalitário dos Municípios da Amurel - CIM-AMUREL</v>
          </cell>
          <cell r="B2100" t="str">
            <v>Treze de Maio</v>
          </cell>
        </row>
        <row r="2101">
          <cell r="A2101" t="str">
            <v>Consórcio Intermunicipal Multifinalitário dos Municípios da Amurel - CIM-AMUREL</v>
          </cell>
          <cell r="B2101" t="str">
            <v>Tubarão</v>
          </cell>
        </row>
        <row r="2102">
          <cell r="A2102" t="str">
            <v>Consórcio Interfederativo Santa Catarina - CINCATARINA</v>
          </cell>
          <cell r="B2102" t="str">
            <v>Abdon Batista</v>
          </cell>
        </row>
        <row r="2103">
          <cell r="A2103" t="str">
            <v>Consórcio Interfederativo Santa Catarina - CINCATARINA</v>
          </cell>
          <cell r="B2103" t="str">
            <v>Abelardo Luz</v>
          </cell>
        </row>
        <row r="2104">
          <cell r="A2104" t="str">
            <v>Consórcio Interfederativo Santa Catarina - CINCATARINA</v>
          </cell>
          <cell r="B2104" t="str">
            <v>Agrolândia</v>
          </cell>
        </row>
        <row r="2105">
          <cell r="A2105" t="str">
            <v>Consórcio Interfederativo Santa Catarina - CINCATARINA</v>
          </cell>
          <cell r="B2105" t="str">
            <v>Água Doce</v>
          </cell>
        </row>
        <row r="2106">
          <cell r="A2106" t="str">
            <v>Consórcio Interfederativo Santa Catarina - CINCATARINA</v>
          </cell>
          <cell r="B2106" t="str">
            <v>Águas de Chapecó</v>
          </cell>
        </row>
        <row r="2107">
          <cell r="A2107" t="str">
            <v>Consórcio Interfederativo Santa Catarina - CINCATARINA</v>
          </cell>
          <cell r="B2107" t="str">
            <v>Águas Frias</v>
          </cell>
        </row>
        <row r="2108">
          <cell r="A2108" t="str">
            <v>Consórcio Interfederativo Santa Catarina - CINCATARINA</v>
          </cell>
          <cell r="B2108" t="str">
            <v>Águas Mornas</v>
          </cell>
        </row>
        <row r="2109">
          <cell r="A2109" t="str">
            <v>Consórcio Interfederativo Santa Catarina - CINCATARINA</v>
          </cell>
          <cell r="B2109" t="str">
            <v>Alfredo Wagner</v>
          </cell>
        </row>
        <row r="2110">
          <cell r="A2110" t="str">
            <v>Consórcio Interfederativo Santa Catarina - CINCATARINA</v>
          </cell>
          <cell r="B2110" t="str">
            <v>Alto Bela Vista</v>
          </cell>
        </row>
        <row r="2111">
          <cell r="A2111" t="str">
            <v>Consórcio Interfederativo Santa Catarina - CINCATARINA</v>
          </cell>
          <cell r="B2111" t="str">
            <v>Angelina</v>
          </cell>
        </row>
        <row r="2112">
          <cell r="A2112" t="str">
            <v>Consórcio Interfederativo Santa Catarina - CINCATARINA</v>
          </cell>
          <cell r="B2112" t="str">
            <v>Anita Garibaldi</v>
          </cell>
        </row>
        <row r="2113">
          <cell r="A2113" t="str">
            <v>Consórcio Interfederativo Santa Catarina - CINCATARINA</v>
          </cell>
          <cell r="B2113" t="str">
            <v>Anitápolis</v>
          </cell>
        </row>
        <row r="2114">
          <cell r="A2114" t="str">
            <v>Consórcio Interfederativo Santa Catarina - CINCATARINA</v>
          </cell>
          <cell r="B2114" t="str">
            <v>Antônio Carlos/SC</v>
          </cell>
        </row>
        <row r="2115">
          <cell r="A2115" t="str">
            <v>Consórcio Interfederativo Santa Catarina - CINCATARINA</v>
          </cell>
          <cell r="B2115" t="str">
            <v>Apiúna</v>
          </cell>
        </row>
        <row r="2116">
          <cell r="A2116" t="str">
            <v>Consórcio Interfederativo Santa Catarina - CINCATARINA</v>
          </cell>
          <cell r="B2116" t="str">
            <v>Arabutã</v>
          </cell>
        </row>
        <row r="2117">
          <cell r="A2117" t="str">
            <v>Consórcio Interfederativo Santa Catarina - CINCATARINA</v>
          </cell>
          <cell r="B2117" t="str">
            <v>Arroio Trinta</v>
          </cell>
        </row>
        <row r="2118">
          <cell r="A2118" t="str">
            <v>Consórcio Interfederativo Santa Catarina - CINCATARINA</v>
          </cell>
          <cell r="B2118" t="str">
            <v>Ascurra</v>
          </cell>
        </row>
        <row r="2119">
          <cell r="A2119" t="str">
            <v>Consórcio Interfederativo Santa Catarina - CINCATARINA</v>
          </cell>
          <cell r="B2119" t="str">
            <v>Aurora</v>
          </cell>
        </row>
        <row r="2120">
          <cell r="A2120" t="str">
            <v>Consórcio Interfederativo Santa Catarina - CINCATARINA</v>
          </cell>
          <cell r="B2120" t="str">
            <v>Balneário Barra Do Sul</v>
          </cell>
        </row>
        <row r="2121">
          <cell r="A2121" t="str">
            <v>Consórcio Interfederativo Santa Catarina - CINCATARINA</v>
          </cell>
          <cell r="B2121" t="str">
            <v>Balneário Gaivota</v>
          </cell>
        </row>
        <row r="2122">
          <cell r="A2122" t="str">
            <v>Consórcio Interfederativo Santa Catarina - CINCATARINA</v>
          </cell>
          <cell r="B2122" t="str">
            <v>Balneário Piçarras</v>
          </cell>
        </row>
        <row r="2123">
          <cell r="A2123" t="str">
            <v>Consórcio Interfederativo Santa Catarina - CINCATARINA</v>
          </cell>
          <cell r="B2123" t="str">
            <v>Barra Bonita/SC</v>
          </cell>
        </row>
        <row r="2124">
          <cell r="A2124" t="str">
            <v>Consórcio Interfederativo Santa Catarina - CINCATARINA</v>
          </cell>
          <cell r="B2124" t="str">
            <v>Barra Velha</v>
          </cell>
        </row>
        <row r="2125">
          <cell r="A2125" t="str">
            <v>Consórcio Interfederativo Santa Catarina - CINCATARINA</v>
          </cell>
          <cell r="B2125" t="str">
            <v>Benedito Novo</v>
          </cell>
        </row>
        <row r="2126">
          <cell r="A2126" t="str">
            <v>Consórcio Interfederativo Santa Catarina - CINCATARINA</v>
          </cell>
          <cell r="B2126" t="str">
            <v>Biguaçu</v>
          </cell>
        </row>
        <row r="2127">
          <cell r="A2127" t="str">
            <v>Consórcio Interfederativo Santa Catarina - CINCATARINA</v>
          </cell>
          <cell r="B2127" t="str">
            <v>Bom Jardim Da Serra</v>
          </cell>
        </row>
        <row r="2128">
          <cell r="A2128" t="str">
            <v>Consórcio Interfederativo Santa Catarina - CINCATARINA</v>
          </cell>
          <cell r="B2128" t="str">
            <v>Bom Jesus/SC</v>
          </cell>
        </row>
        <row r="2129">
          <cell r="A2129" t="str">
            <v>Consórcio Interfederativo Santa Catarina - CINCATARINA</v>
          </cell>
          <cell r="B2129" t="str">
            <v>Bom Jesus Do Oeste</v>
          </cell>
        </row>
        <row r="2130">
          <cell r="A2130" t="str">
            <v>Consórcio Interfederativo Santa Catarina - CINCATARINA</v>
          </cell>
          <cell r="B2130" t="str">
            <v>Bom Retiro</v>
          </cell>
        </row>
        <row r="2131">
          <cell r="A2131" t="str">
            <v>Consórcio Interfederativo Santa Catarina - CINCATARINA</v>
          </cell>
          <cell r="B2131" t="str">
            <v>Botuverá</v>
          </cell>
        </row>
        <row r="2132">
          <cell r="A2132" t="str">
            <v>Consórcio Interfederativo Santa Catarina - CINCATARINA</v>
          </cell>
          <cell r="B2132" t="str">
            <v>Braço Do Trombudo</v>
          </cell>
        </row>
        <row r="2133">
          <cell r="A2133" t="str">
            <v>Consórcio Interfederativo Santa Catarina - CINCATARINA</v>
          </cell>
          <cell r="B2133" t="str">
            <v>Brunópolis</v>
          </cell>
        </row>
        <row r="2134">
          <cell r="A2134" t="str">
            <v>Consórcio Interfederativo Santa Catarina - CINCATARINA</v>
          </cell>
          <cell r="B2134" t="str">
            <v>Caçador</v>
          </cell>
        </row>
        <row r="2135">
          <cell r="A2135" t="str">
            <v>Consórcio Interfederativo Santa Catarina - CINCATARINA</v>
          </cell>
          <cell r="B2135" t="str">
            <v>Caibi</v>
          </cell>
        </row>
        <row r="2136">
          <cell r="A2136" t="str">
            <v>Consórcio Interfederativo Santa Catarina - CINCATARINA</v>
          </cell>
          <cell r="B2136" t="str">
            <v>Calmon</v>
          </cell>
        </row>
        <row r="2137">
          <cell r="A2137" t="str">
            <v>Consórcio Interfederativo Santa Catarina - CINCATARINA</v>
          </cell>
          <cell r="B2137" t="str">
            <v>Camboriú</v>
          </cell>
        </row>
        <row r="2138">
          <cell r="A2138" t="str">
            <v>Consórcio Interfederativo Santa Catarina - CINCATARINA</v>
          </cell>
          <cell r="B2138" t="str">
            <v>Capão Alto</v>
          </cell>
        </row>
        <row r="2139">
          <cell r="A2139" t="str">
            <v>Consórcio Interfederativo Santa Catarina - CINCATARINA</v>
          </cell>
          <cell r="B2139" t="str">
            <v>Campo Alegre</v>
          </cell>
        </row>
        <row r="2140">
          <cell r="A2140" t="str">
            <v>Consórcio Interfederativo Santa Catarina - CINCATARINA</v>
          </cell>
          <cell r="B2140" t="str">
            <v>Campo Belo Do Sul</v>
          </cell>
        </row>
        <row r="2141">
          <cell r="A2141" t="str">
            <v>Consórcio Interfederativo Santa Catarina - CINCATARINA</v>
          </cell>
          <cell r="B2141" t="str">
            <v>Campos Novos</v>
          </cell>
        </row>
        <row r="2142">
          <cell r="A2142" t="str">
            <v>Consórcio Interfederativo Santa Catarina - CINCATARINA</v>
          </cell>
          <cell r="B2142" t="str">
            <v>Canelinha</v>
          </cell>
        </row>
        <row r="2143">
          <cell r="A2143" t="str">
            <v>Consórcio Interfederativo Santa Catarina - CINCATARINA</v>
          </cell>
          <cell r="B2143" t="str">
            <v>Capinzal</v>
          </cell>
        </row>
        <row r="2144">
          <cell r="A2144" t="str">
            <v>Consórcio Interfederativo Santa Catarina - CINCATARINA</v>
          </cell>
          <cell r="B2144" t="str">
            <v>Catanduvas/SC</v>
          </cell>
        </row>
        <row r="2145">
          <cell r="A2145" t="str">
            <v>Consórcio Interfederativo Santa Catarina - CINCATARINA</v>
          </cell>
          <cell r="B2145" t="str">
            <v>Celso Ramos</v>
          </cell>
        </row>
        <row r="2146">
          <cell r="A2146" t="str">
            <v>Consórcio Interfederativo Santa Catarina - CINCATARINA</v>
          </cell>
          <cell r="B2146" t="str">
            <v>Cerro Negro</v>
          </cell>
        </row>
        <row r="2147">
          <cell r="A2147" t="str">
            <v>Consórcio Interfederativo Santa Catarina - CINCATARINA</v>
          </cell>
          <cell r="B2147" t="str">
            <v>Chapadão Do Lageado</v>
          </cell>
        </row>
        <row r="2148">
          <cell r="A2148" t="str">
            <v>Consórcio Interfederativo Santa Catarina - CINCATARINA</v>
          </cell>
          <cell r="B2148" t="str">
            <v>Cocal Do Sul/SC</v>
          </cell>
        </row>
        <row r="2149">
          <cell r="A2149" t="str">
            <v>Consórcio Interfederativo Santa Catarina - CINCATARINA</v>
          </cell>
          <cell r="B2149" t="str">
            <v>Cordilheira Alta</v>
          </cell>
        </row>
        <row r="2150">
          <cell r="A2150" t="str">
            <v>Consórcio Interfederativo Santa Catarina - CINCATARINA</v>
          </cell>
          <cell r="B2150" t="str">
            <v>Coronel Martins</v>
          </cell>
        </row>
        <row r="2151">
          <cell r="A2151" t="str">
            <v>Consórcio Interfederativo Santa Catarina - CINCATARINA</v>
          </cell>
          <cell r="B2151" t="str">
            <v>Correia Pinto</v>
          </cell>
        </row>
        <row r="2152">
          <cell r="A2152" t="str">
            <v>Consórcio Interfederativo Santa Catarina - CINCATARINA</v>
          </cell>
          <cell r="B2152" t="str">
            <v>Cunhataí</v>
          </cell>
        </row>
        <row r="2153">
          <cell r="A2153" t="str">
            <v>Consórcio Interfederativo Santa Catarina - CINCATARINA</v>
          </cell>
          <cell r="B2153" t="str">
            <v>Curitibanos</v>
          </cell>
        </row>
        <row r="2154">
          <cell r="A2154" t="str">
            <v>Consórcio Interfederativo Santa Catarina - CINCATARINA</v>
          </cell>
          <cell r="B2154" t="str">
            <v>Dona Emma</v>
          </cell>
        </row>
        <row r="2155">
          <cell r="A2155" t="str">
            <v>Consórcio Interfederativo Santa Catarina - CINCATARINA</v>
          </cell>
          <cell r="B2155" t="str">
            <v>Doutor Pedrinho</v>
          </cell>
        </row>
        <row r="2156">
          <cell r="A2156" t="str">
            <v>Consórcio Interfederativo Santa Catarina - CINCATARINA</v>
          </cell>
          <cell r="B2156" t="str">
            <v>Entre Rios/SC</v>
          </cell>
        </row>
        <row r="2157">
          <cell r="A2157" t="str">
            <v>Consórcio Interfederativo Santa Catarina - CINCATARINA</v>
          </cell>
          <cell r="B2157" t="str">
            <v>Erval Velho</v>
          </cell>
        </row>
        <row r="2158">
          <cell r="A2158" t="str">
            <v>Consórcio Interfederativo Santa Catarina - CINCATARINA</v>
          </cell>
          <cell r="B2158" t="str">
            <v>Faxinal Dos Guedes</v>
          </cell>
        </row>
        <row r="2159">
          <cell r="A2159" t="str">
            <v>Consórcio Interfederativo Santa Catarina - CINCATARINA</v>
          </cell>
          <cell r="B2159" t="str">
            <v>Flor Do Sertão</v>
          </cell>
        </row>
        <row r="2160">
          <cell r="A2160" t="str">
            <v>Consórcio Interfederativo Santa Catarina - CINCATARINA</v>
          </cell>
          <cell r="B2160" t="str">
            <v>Formosa Do Sul</v>
          </cell>
        </row>
        <row r="2161">
          <cell r="A2161" t="str">
            <v>Consórcio Interfederativo Santa Catarina - CINCATARINA</v>
          </cell>
          <cell r="B2161" t="str">
            <v>Forquilhinha</v>
          </cell>
        </row>
        <row r="2162">
          <cell r="A2162" t="str">
            <v>Consórcio Interfederativo Santa Catarina - CINCATARINA</v>
          </cell>
          <cell r="B2162" t="str">
            <v>Fraiburgo</v>
          </cell>
        </row>
        <row r="2163">
          <cell r="A2163" t="str">
            <v>Consórcio Interfederativo Santa Catarina - CINCATARINA</v>
          </cell>
          <cell r="B2163" t="str">
            <v>Frei Rogério</v>
          </cell>
        </row>
        <row r="2164">
          <cell r="A2164" t="str">
            <v>Consórcio Interfederativo Santa Catarina - CINCATARINA</v>
          </cell>
          <cell r="B2164" t="str">
            <v>Galvão</v>
          </cell>
        </row>
        <row r="2165">
          <cell r="A2165" t="str">
            <v>Consórcio Interfederativo Santa Catarina - CINCATARINA</v>
          </cell>
          <cell r="B2165" t="str">
            <v>Garuva</v>
          </cell>
        </row>
        <row r="2166">
          <cell r="A2166" t="str">
            <v>Consórcio Interfederativo Santa Catarina - CINCATARINA</v>
          </cell>
          <cell r="B2166" t="str">
            <v>Gaspar</v>
          </cell>
        </row>
        <row r="2167">
          <cell r="A2167" t="str">
            <v>Consórcio Interfederativo Santa Catarina - CINCATARINA</v>
          </cell>
          <cell r="B2167" t="str">
            <v>Grão-Pará</v>
          </cell>
        </row>
        <row r="2168">
          <cell r="A2168" t="str">
            <v>Consórcio Interfederativo Santa Catarina - CINCATARINA</v>
          </cell>
          <cell r="B2168" t="str">
            <v>Gravatal</v>
          </cell>
        </row>
        <row r="2169">
          <cell r="A2169" t="str">
            <v>Consórcio Interfederativo Santa Catarina - CINCATARINA</v>
          </cell>
          <cell r="B2169" t="str">
            <v>Guaramirim</v>
          </cell>
        </row>
        <row r="2170">
          <cell r="A2170" t="str">
            <v>Consórcio Interfederativo Santa Catarina - CINCATARINA</v>
          </cell>
          <cell r="B2170" t="str">
            <v>Guatambú</v>
          </cell>
        </row>
        <row r="2171">
          <cell r="A2171" t="str">
            <v>Consórcio Interfederativo Santa Catarina - CINCATARINA</v>
          </cell>
          <cell r="B2171" t="str">
            <v>Herval d'oeste</v>
          </cell>
        </row>
        <row r="2172">
          <cell r="A2172" t="str">
            <v>Consórcio Interfederativo Santa Catarina - CINCATARINA</v>
          </cell>
          <cell r="B2172" t="str">
            <v>Ibiam</v>
          </cell>
        </row>
        <row r="2173">
          <cell r="A2173" t="str">
            <v>Consórcio Interfederativo Santa Catarina - CINCATARINA</v>
          </cell>
          <cell r="B2173" t="str">
            <v>Ibicaré</v>
          </cell>
        </row>
        <row r="2174">
          <cell r="A2174" t="str">
            <v>Consórcio Interfederativo Santa Catarina - CINCATARINA</v>
          </cell>
          <cell r="B2174" t="str">
            <v>Ibirama</v>
          </cell>
        </row>
        <row r="2175">
          <cell r="A2175" t="str">
            <v>Consórcio Interfederativo Santa Catarina - CINCATARINA</v>
          </cell>
          <cell r="B2175" t="str">
            <v>Içara</v>
          </cell>
        </row>
        <row r="2176">
          <cell r="A2176" t="str">
            <v>Consórcio Interfederativo Santa Catarina - CINCATARINA</v>
          </cell>
          <cell r="B2176" t="str">
            <v>Imaruí</v>
          </cell>
        </row>
        <row r="2177">
          <cell r="A2177" t="str">
            <v>Consórcio Interfederativo Santa Catarina - CINCATARINA</v>
          </cell>
          <cell r="B2177" t="str">
            <v>Imbituba</v>
          </cell>
        </row>
        <row r="2178">
          <cell r="A2178" t="str">
            <v>Consórcio Interfederativo Santa Catarina - CINCATARINA</v>
          </cell>
          <cell r="B2178" t="str">
            <v>Imbuia</v>
          </cell>
        </row>
        <row r="2179">
          <cell r="A2179" t="str">
            <v>Consórcio Interfederativo Santa Catarina - CINCATARINA</v>
          </cell>
          <cell r="B2179" t="str">
            <v>Iomerê</v>
          </cell>
        </row>
        <row r="2180">
          <cell r="A2180" t="str">
            <v>Consórcio Interfederativo Santa Catarina - CINCATARINA</v>
          </cell>
          <cell r="B2180" t="str">
            <v>Ipira</v>
          </cell>
        </row>
        <row r="2181">
          <cell r="A2181" t="str">
            <v>Consórcio Interfederativo Santa Catarina - CINCATARINA</v>
          </cell>
          <cell r="B2181" t="str">
            <v>Ipuaçu</v>
          </cell>
        </row>
        <row r="2182">
          <cell r="A2182" t="str">
            <v>Consórcio Interfederativo Santa Catarina - CINCATARINA</v>
          </cell>
          <cell r="B2182" t="str">
            <v>Ipumirim</v>
          </cell>
        </row>
        <row r="2183">
          <cell r="A2183" t="str">
            <v>Consórcio Interfederativo Santa Catarina - CINCATARINA</v>
          </cell>
          <cell r="B2183" t="str">
            <v>Irani</v>
          </cell>
        </row>
        <row r="2184">
          <cell r="A2184" t="str">
            <v>Consórcio Interfederativo Santa Catarina - CINCATARINA</v>
          </cell>
          <cell r="B2184" t="str">
            <v>Irati/SC</v>
          </cell>
        </row>
        <row r="2185">
          <cell r="A2185" t="str">
            <v>Consórcio Interfederativo Santa Catarina - CINCATARINA</v>
          </cell>
          <cell r="B2185" t="str">
            <v>Irineópolis</v>
          </cell>
        </row>
        <row r="2186">
          <cell r="A2186" t="str">
            <v>Consórcio Interfederativo Santa Catarina - CINCATARINA</v>
          </cell>
          <cell r="B2186" t="str">
            <v>Itá</v>
          </cell>
        </row>
        <row r="2187">
          <cell r="A2187" t="str">
            <v>Consórcio Interfederativo Santa Catarina - CINCATARINA</v>
          </cell>
          <cell r="B2187" t="str">
            <v>Itaiópolis</v>
          </cell>
        </row>
        <row r="2188">
          <cell r="A2188" t="str">
            <v>Consórcio Interfederativo Santa Catarina - CINCATARINA</v>
          </cell>
          <cell r="B2188" t="str">
            <v>Itapiranga/SC</v>
          </cell>
        </row>
        <row r="2189">
          <cell r="A2189" t="str">
            <v>Consórcio Interfederativo Santa Catarina - CINCATARINA</v>
          </cell>
          <cell r="B2189" t="str">
            <v>Itapoá</v>
          </cell>
        </row>
        <row r="2190">
          <cell r="A2190" t="str">
            <v>Consórcio Intermunicipal Serra São Miguel - CSSM</v>
          </cell>
          <cell r="B2190" t="str">
            <v>Ibirama</v>
          </cell>
        </row>
        <row r="2191">
          <cell r="A2191" t="str">
            <v>Consórcio Intermunicipal Serra São Miguel - CSSM</v>
          </cell>
          <cell r="B2191" t="str">
            <v>José Boiteux</v>
          </cell>
        </row>
        <row r="2192">
          <cell r="A2192" t="str">
            <v>Consórcio Intermunicipal Serra São Miguel - CSSM</v>
          </cell>
          <cell r="B2192" t="str">
            <v>Lontras</v>
          </cell>
        </row>
        <row r="2193">
          <cell r="A2193" t="str">
            <v>Consórcio Intermunicipal Serra São Miguel - CSSM</v>
          </cell>
          <cell r="B2193" t="str">
            <v>Presidente Nereu</v>
          </cell>
        </row>
        <row r="2194">
          <cell r="A2194" t="str">
            <v>Consórcio Intermunicipal do Médio Vale do Itajaí - CIMVI</v>
          </cell>
          <cell r="B2194" t="str">
            <v>Apiúna</v>
          </cell>
        </row>
        <row r="2195">
          <cell r="A2195" t="str">
            <v>Consórcio Intermunicipal do Médio Vale do Itajaí - CIMVI</v>
          </cell>
          <cell r="B2195" t="str">
            <v>Ascurra</v>
          </cell>
        </row>
        <row r="2196">
          <cell r="A2196" t="str">
            <v>Consórcio Intermunicipal do Médio Vale do Itajaí - CIMVI</v>
          </cell>
          <cell r="B2196" t="str">
            <v>Benedito Novo</v>
          </cell>
        </row>
        <row r="2197">
          <cell r="A2197" t="str">
            <v>Consórcio Intermunicipal do Médio Vale do Itajaí - CIMVI</v>
          </cell>
          <cell r="B2197" t="str">
            <v>Botuverá</v>
          </cell>
        </row>
        <row r="2198">
          <cell r="A2198" t="str">
            <v>Consórcio Intermunicipal do Médio Vale do Itajaí - CIMVI</v>
          </cell>
          <cell r="B2198" t="str">
            <v>Doutor Pedrinho</v>
          </cell>
        </row>
        <row r="2199">
          <cell r="A2199" t="str">
            <v>Consórcio Intermunicipal do Médio Vale do Itajaí - CIMVI</v>
          </cell>
          <cell r="B2199" t="str">
            <v>Gaspar</v>
          </cell>
        </row>
        <row r="2200">
          <cell r="A2200" t="str">
            <v>Consórcio Intermunicipal do Médio Vale do Itajaí - CIMVI</v>
          </cell>
          <cell r="B2200" t="str">
            <v>Guabiruba</v>
          </cell>
        </row>
        <row r="2201">
          <cell r="A2201" t="str">
            <v>Consórcio Intermunicipal do Médio Vale do Itajaí - CIMVI</v>
          </cell>
          <cell r="B2201" t="str">
            <v>Ilhota</v>
          </cell>
        </row>
        <row r="2202">
          <cell r="A2202" t="str">
            <v>Consórcio Intermunicipal do Médio Vale do Itajaí - CIMVI</v>
          </cell>
          <cell r="B2202" t="str">
            <v>Indaial</v>
          </cell>
        </row>
        <row r="2203">
          <cell r="A2203" t="str">
            <v>Consórcio Intermunicipal do Médio Vale do Itajaí - CIMVI</v>
          </cell>
          <cell r="B2203" t="str">
            <v>Luiz Alves</v>
          </cell>
        </row>
        <row r="2204">
          <cell r="A2204" t="str">
            <v>Consórcio Intermunicipal do Médio Vale do Itajaí - CIMVI</v>
          </cell>
          <cell r="B2204" t="str">
            <v>Pomerode</v>
          </cell>
        </row>
        <row r="2205">
          <cell r="A2205" t="str">
            <v>Consórcio Intermunicipal do Médio Vale do Itajaí - CIMVI</v>
          </cell>
          <cell r="B2205" t="str">
            <v>Massaranduba/SC</v>
          </cell>
        </row>
        <row r="2206">
          <cell r="A2206" t="str">
            <v>Consórcio Intermunicipal do Médio Vale do Itajaí - CIMVI</v>
          </cell>
          <cell r="B2206" t="str">
            <v>Rio dos Cedros</v>
          </cell>
        </row>
        <row r="2207">
          <cell r="A2207" t="str">
            <v>Consórcio Intermunicipal do Médio Vale do Itajaí - CIMVI</v>
          </cell>
          <cell r="B2207" t="str">
            <v>Rodeio</v>
          </cell>
        </row>
        <row r="2208">
          <cell r="A2208" t="str">
            <v>Consórcio Intermunicipal do Médio Vale do Itajaí - CIMVI</v>
          </cell>
          <cell r="B2208" t="str">
            <v>Timbó</v>
          </cell>
        </row>
        <row r="2209">
          <cell r="A2209" t="str">
            <v>Consórcio Público Intermunicipal de Desenvolvimento do Território Nordeste do Paraná - CODENOP</v>
          </cell>
          <cell r="B2209" t="str">
            <v>Abatiá</v>
          </cell>
        </row>
        <row r="2210">
          <cell r="A2210" t="str">
            <v>Consórcio Público Intermunicipal de Desenvolvimento do Território Nordeste do Paraná - CODENOP</v>
          </cell>
          <cell r="B2210" t="str">
            <v>Congonhinhas</v>
          </cell>
        </row>
        <row r="2211">
          <cell r="A2211" t="str">
            <v>Consórcio Público Intermunicipal de Desenvolvimento do Território Nordeste do Paraná - CODENOP</v>
          </cell>
          <cell r="B2211" t="str">
            <v>Nova Fátima</v>
          </cell>
        </row>
        <row r="2212">
          <cell r="A2212" t="str">
            <v>Consórcio Público Intermunicipal de Desenvolvimento do Território Nordeste do Paraná - CODENOP</v>
          </cell>
          <cell r="B2212" t="str">
            <v>Nova Santa Bárbara</v>
          </cell>
        </row>
        <row r="2213">
          <cell r="A2213" t="str">
            <v>Consórcio Público Intermunicipal de Desenvolvimento do Território Nordeste do Paraná - CODENOP</v>
          </cell>
          <cell r="B2213" t="str">
            <v>Ribeirão do Pinhal</v>
          </cell>
        </row>
        <row r="2214">
          <cell r="A2214" t="str">
            <v>Consórcio Público Intermunicipal de Desenvolvimento do Território Nordeste do Paraná - CODENOP</v>
          </cell>
          <cell r="B2214" t="str">
            <v>Santa Amélia</v>
          </cell>
        </row>
        <row r="2215">
          <cell r="A2215" t="str">
            <v>Consórcio Público Intermunicipal de Desenvolvimento do Território Nordeste do Paraná - CODENOP</v>
          </cell>
          <cell r="B2215" t="str">
            <v>Santa Cecília do Pavão</v>
          </cell>
        </row>
        <row r="2216">
          <cell r="A2216" t="str">
            <v>Consórcio Público Intermunicipal de Desenvolvimento do Território Nordeste do Paraná - CODENOP</v>
          </cell>
          <cell r="B2216" t="str">
            <v>Santo Antônio do Paraíso</v>
          </cell>
        </row>
        <row r="2217">
          <cell r="A2217" t="str">
            <v>Consórcio Público Intermunicipal de Desenvolvimento do Território Nordeste do Paraná - CODENOP</v>
          </cell>
          <cell r="B2217" t="str">
            <v>Sapopema</v>
          </cell>
        </row>
        <row r="2218">
          <cell r="A2218" t="str">
            <v>Consórcio Público Intermunicipal de Desenvolvimento do Território Nordeste do Paraná - CODENOP</v>
          </cell>
          <cell r="B2218" t="str">
            <v>São Jerônimo da Serra</v>
          </cell>
        </row>
        <row r="2219">
          <cell r="A2219" t="str">
            <v>Consórcio Intermunicipal para o Desenvolvimento do Território Regional da Bacia do Paranapanema - G5</v>
          </cell>
          <cell r="B2219" t="str">
            <v>Carlópolis</v>
          </cell>
        </row>
        <row r="2220">
          <cell r="A2220" t="str">
            <v>Consórcio Intermunicipal para o Desenvolvimento do Território Regional da Bacia do Paranapanema - G5</v>
          </cell>
          <cell r="B2220" t="str">
            <v>Jataizinho</v>
          </cell>
        </row>
        <row r="2221">
          <cell r="A2221" t="str">
            <v>Consórcio Intermunicipal para o Desenvolvimento do Território Regional da Bacia do Paranapanema - G5</v>
          </cell>
          <cell r="B2221" t="str">
            <v>Joaquim Távora</v>
          </cell>
        </row>
        <row r="2222">
          <cell r="A2222" t="str">
            <v>Consórcio Intermunicipal para o Desenvolvimento do Território Regional da Bacia do Paranapanema - G5</v>
          </cell>
          <cell r="B2222" t="str">
            <v>Ribeirão Claro</v>
          </cell>
        </row>
        <row r="2223">
          <cell r="A2223" t="str">
            <v>Consórcio Intermunicipal para o Desenvolvimento do Território Regional da Bacia do Paranapanema - G5</v>
          </cell>
          <cell r="B2223" t="str">
            <v>Santo Antônio da Platina</v>
          </cell>
        </row>
        <row r="2224">
          <cell r="A2224" t="str">
            <v>Consórcio Público Intermunicipal de Atenção a Sanidade Agropecuária, Desenvolvimento Rural e Urbano Sustentável da Região Central do Estado do Paraná – CID CENTRO</v>
          </cell>
          <cell r="B2224" t="str">
            <v>Altamira do Paraná</v>
          </cell>
        </row>
        <row r="2225">
          <cell r="A2225" t="str">
            <v>Consórcio Público Intermunicipal de Atenção a Sanidade Agropecuária, Desenvolvimento Rural e Urbano Sustentável da Região Central do Estado do Paraná – CID CENTRO</v>
          </cell>
          <cell r="B2225" t="str">
            <v>Boa Ventura de São Roque</v>
          </cell>
        </row>
        <row r="2226">
          <cell r="A2226" t="str">
            <v>Consórcio Público Intermunicipal de Atenção a Sanidade Agropecuária, Desenvolvimento Rural e Urbano Sustentável da Região Central do Estado do Paraná – CID CENTRO</v>
          </cell>
          <cell r="B2226" t="str">
            <v>Campina da Lagoa</v>
          </cell>
        </row>
        <row r="2227">
          <cell r="A2227" t="str">
            <v>Consórcio Público Intermunicipal de Atenção a Sanidade Agropecuária, Desenvolvimento Rural e Urbano Sustentável da Região Central do Estado do Paraná – CID CENTRO</v>
          </cell>
          <cell r="B2227" t="str">
            <v>Campina do Simão</v>
          </cell>
        </row>
        <row r="2228">
          <cell r="A2228" t="str">
            <v>Consórcio Público Intermunicipal de Atenção a Sanidade Agropecuária, Desenvolvimento Rural e Urbano Sustentável da Região Central do Estado do Paraná – CID CENTRO</v>
          </cell>
          <cell r="B2228" t="str">
            <v>Cândido de Abreu</v>
          </cell>
        </row>
        <row r="2229">
          <cell r="A2229" t="str">
            <v>Consórcio Público Intermunicipal de Atenção a Sanidade Agropecuária, Desenvolvimento Rural e Urbano Sustentável da Região Central do Estado do Paraná – CID CENTRO</v>
          </cell>
          <cell r="B2229" t="str">
            <v>Guarapuava</v>
          </cell>
        </row>
        <row r="2230">
          <cell r="A2230" t="str">
            <v>Consórcio Público Intermunicipal de Atenção a Sanidade Agropecuária, Desenvolvimento Rural e Urbano Sustentável da Região Central do Estado do Paraná – CID CENTRO</v>
          </cell>
          <cell r="B2230" t="str">
            <v>Iretama</v>
          </cell>
        </row>
        <row r="2231">
          <cell r="A2231" t="str">
            <v>Consórcio Público Intermunicipal de Atenção a Sanidade Agropecuária, Desenvolvimento Rural e Urbano Sustentável da Região Central do Estado do Paraná – CID CENTRO</v>
          </cell>
          <cell r="B2231" t="str">
            <v>Laranjal/PR</v>
          </cell>
        </row>
        <row r="2232">
          <cell r="A2232" t="str">
            <v>Consórcio Público Intermunicipal de Atenção a Sanidade Agropecuária, Desenvolvimento Rural e Urbano Sustentável da Região Central do Estado do Paraná – CID CENTRO</v>
          </cell>
          <cell r="B2232" t="str">
            <v>Manoel Ribas</v>
          </cell>
        </row>
        <row r="2233">
          <cell r="A2233" t="str">
            <v>Consórcio Público Intermunicipal de Atenção a Sanidade Agropecuária, Desenvolvimento Rural e Urbano Sustentável da Região Central do Estado do Paraná – CID CENTRO</v>
          </cell>
          <cell r="B2233" t="str">
            <v>Mato Rico</v>
          </cell>
        </row>
        <row r="2234">
          <cell r="A2234" t="str">
            <v>Consórcio Público Intermunicipal de Atenção a Sanidade Agropecuária, Desenvolvimento Rural e Urbano Sustentável da Região Central do Estado do Paraná – CID CENTRO</v>
          </cell>
          <cell r="B2234" t="str">
            <v>Nova Cantu</v>
          </cell>
        </row>
        <row r="2235">
          <cell r="A2235" t="str">
            <v>Consórcio Público Intermunicipal de Atenção a Sanidade Agropecuária, Desenvolvimento Rural e Urbano Sustentável da Região Central do Estado do Paraná – CID CENTRO</v>
          </cell>
          <cell r="B2235" t="str">
            <v>Nova Tebas</v>
          </cell>
        </row>
        <row r="2236">
          <cell r="A2236" t="str">
            <v>Consórcio Público Intermunicipal de Atenção a Sanidade Agropecuária, Desenvolvimento Rural e Urbano Sustentável da Região Central do Estado do Paraná – CID CENTRO</v>
          </cell>
          <cell r="B2236" t="str">
            <v>Palmital/PR</v>
          </cell>
        </row>
        <row r="2237">
          <cell r="A2237" t="str">
            <v>Consórcio Público Intermunicipal de Atenção a Sanidade Agropecuária, Desenvolvimento Rural e Urbano Sustentável da Região Central do Estado do Paraná – CID CENTRO</v>
          </cell>
          <cell r="B2237" t="str">
            <v>Pitanga/PR</v>
          </cell>
        </row>
        <row r="2238">
          <cell r="A2238" t="str">
            <v>Consórcio Público Intermunicipal de Atenção a Sanidade Agropecuária, Desenvolvimento Rural e Urbano Sustentável da Região Central do Estado do Paraná – CID CENTRO</v>
          </cell>
          <cell r="B2238" t="str">
            <v>Rio Branco do Ivaí</v>
          </cell>
        </row>
        <row r="2239">
          <cell r="A2239" t="str">
            <v>Consórcio Público Intermunicipal de Atenção a Sanidade Agropecuária, Desenvolvimento Rural e Urbano Sustentável da Região Central do Estado do Paraná – CID CENTRO</v>
          </cell>
          <cell r="B2239" t="str">
            <v>Roncador</v>
          </cell>
        </row>
        <row r="2240">
          <cell r="A2240" t="str">
            <v>Consórcio Público Intermunicipal de Atenção a Sanidade Agropecuária, Desenvolvimento Rural e Urbano Sustentável da Região Central do Estado do Paraná – CID CENTRO</v>
          </cell>
          <cell r="B2240" t="str">
            <v>Rosário do Ivaí</v>
          </cell>
        </row>
        <row r="2241">
          <cell r="A2241" t="str">
            <v>Consórcio Público Intermunicipal de Atenção a Sanidade Agropecuária, Desenvolvimento Rural e Urbano Sustentável da Região Central do Estado do Paraná – CID CENTRO</v>
          </cell>
          <cell r="B2241" t="str">
            <v>Santa Maria do Oeste</v>
          </cell>
        </row>
        <row r="2242">
          <cell r="A2242" t="str">
            <v>Consórcio Público Intermunicipal de Atenção a Sanidade Agropecuária, Desenvolvimento Rural e Urbano Sustentável da Região Central do Estado do Paraná – CID CENTRO</v>
          </cell>
          <cell r="B2242" t="str">
            <v>Turvo</v>
          </cell>
        </row>
        <row r="2243">
          <cell r="A2243" t="str">
            <v>Consórcio Público de Gerenciamento Regional de Resíduos Sólidos Urbanos da</v>
          </cell>
          <cell r="B2243" t="str">
            <v>Aceguá</v>
          </cell>
        </row>
        <row r="2244">
          <cell r="A2244" t="str">
            <v>Consórcio Público de Gerenciamento Regional de Resíduos Sólidos Urbanos da</v>
          </cell>
          <cell r="B2244" t="str">
            <v>Bagé</v>
          </cell>
        </row>
        <row r="2245">
          <cell r="A2245" t="str">
            <v>Consórcio Público de Gerenciamento Regional de Resíduos Sólidos Urbanos da</v>
          </cell>
          <cell r="B2245" t="str">
            <v>Candiota</v>
          </cell>
        </row>
        <row r="2246">
          <cell r="A2246" t="str">
            <v>Consórcio Público de Gerenciamento Regional de Resíduos Sólidos Urbanos da</v>
          </cell>
          <cell r="B2246" t="str">
            <v>Caçapava do Sul</v>
          </cell>
        </row>
        <row r="2247">
          <cell r="A2247" t="str">
            <v>Consórcio Público de Gerenciamento Regional de Resíduos Sólidos Urbanos da</v>
          </cell>
          <cell r="B2247" t="str">
            <v>Dom Pedrito</v>
          </cell>
        </row>
        <row r="2248">
          <cell r="A2248" t="str">
            <v>Consórcio Público de Gerenciamento Regional de Resíduos Sólidos Urbanos da</v>
          </cell>
          <cell r="B2248" t="str">
            <v>Hulha Negra</v>
          </cell>
        </row>
        <row r="2249">
          <cell r="A2249" t="str">
            <v>Consórcio Público de Gerenciamento Regional de Resíduos Sólidos Urbanos da</v>
          </cell>
          <cell r="B2249" t="str">
            <v>Lavras do Sul</v>
          </cell>
        </row>
        <row r="2250">
          <cell r="A2250" t="str">
            <v>Consórcio Público de Gerenciamento Regional de Resíduos Sólidos Urbanos da</v>
          </cell>
          <cell r="B2250" t="str">
            <v>Pinheiro Machado</v>
          </cell>
        </row>
        <row r="2251">
          <cell r="A2251" t="str">
            <v>Região da Campanha - Consórcio da Campanha</v>
          </cell>
          <cell r="B2251" t="str">
            <v>Machadinho</v>
          </cell>
        </row>
        <row r="2252">
          <cell r="A2252" t="str">
            <v>Região da Campanha - Consórcio da Campanha</v>
          </cell>
          <cell r="B2252" t="str">
            <v>Sant'Ana do Livramento</v>
          </cell>
        </row>
        <row r="2253">
          <cell r="A2253" t="str">
            <v>Consórcio Público Prodnorte - PRODNORTE</v>
          </cell>
          <cell r="B2253" t="str">
            <v>Boa Esperança/ES</v>
          </cell>
        </row>
        <row r="2254">
          <cell r="A2254" t="str">
            <v>Consórcio Público Prodnorte - PRODNORTE</v>
          </cell>
          <cell r="B2254" t="str">
            <v>Conceição da Barra</v>
          </cell>
        </row>
        <row r="2255">
          <cell r="A2255" t="str">
            <v>Consórcio Público Prodnorte - PRODNORTE</v>
          </cell>
          <cell r="B2255" t="str">
            <v>Ecoporanga</v>
          </cell>
        </row>
        <row r="2256">
          <cell r="A2256" t="str">
            <v>Consórcio Público Prodnorte - PRODNORTE</v>
          </cell>
          <cell r="B2256" t="str">
            <v>Jaguaré</v>
          </cell>
        </row>
        <row r="2257">
          <cell r="A2257" t="str">
            <v>Consórcio Público Prodnorte - PRODNORTE</v>
          </cell>
          <cell r="B2257" t="str">
            <v>Montanha</v>
          </cell>
        </row>
        <row r="2258">
          <cell r="A2258" t="str">
            <v>Consórcio Público Prodnorte - PRODNORTE</v>
          </cell>
          <cell r="B2258" t="str">
            <v>Mucurici</v>
          </cell>
        </row>
        <row r="2259">
          <cell r="A2259" t="str">
            <v>Consórcio Público Prodnorte - PRODNORTE</v>
          </cell>
          <cell r="B2259" t="str">
            <v>Nova Venécia</v>
          </cell>
        </row>
        <row r="2260">
          <cell r="A2260" t="str">
            <v>Consórcio Público Prodnorte - PRODNORTE</v>
          </cell>
          <cell r="B2260" t="str">
            <v>São Mateus</v>
          </cell>
        </row>
        <row r="2261">
          <cell r="A2261" t="str">
            <v>Consórcio Público Prodnorte - PRODNORTE</v>
          </cell>
          <cell r="B2261" t="str">
            <v>Pedro Canário</v>
          </cell>
        </row>
        <row r="2262">
          <cell r="A2262" t="str">
            <v>Consórcio Público Prodnorte - PRODNORTE</v>
          </cell>
          <cell r="B2262" t="str">
            <v>Pinheiros</v>
          </cell>
        </row>
        <row r="2263">
          <cell r="A2263" t="str">
            <v>Consórcio Público Prodnorte - PRODNORTE</v>
          </cell>
          <cell r="B2263" t="str">
            <v>Ponto Belo</v>
          </cell>
        </row>
        <row r="2264">
          <cell r="A2264" t="str">
            <v>Consórcio Público Prodnorte - PRODNORTE</v>
          </cell>
          <cell r="B2264" t="str">
            <v>São Mateus</v>
          </cell>
        </row>
        <row r="2265">
          <cell r="A2265" t="str">
            <v>Consórcio Público da Região Noroeste - CIM NOROESTE</v>
          </cell>
          <cell r="B2265" t="str">
            <v>Alto Rio Novo</v>
          </cell>
        </row>
        <row r="2266">
          <cell r="A2266" t="str">
            <v>Consórcio Público da Região Noroeste - CIM NOROESTE</v>
          </cell>
          <cell r="B2266" t="str">
            <v>Baixo Guandu</v>
          </cell>
        </row>
        <row r="2267">
          <cell r="A2267" t="str">
            <v>Consórcio Público da Região Noroeste - CIM NOROESTE</v>
          </cell>
          <cell r="B2267" t="str">
            <v>Barra de São Francisco</v>
          </cell>
        </row>
        <row r="2268">
          <cell r="A2268" t="str">
            <v>Consórcio Público da Região Noroeste - CIM NOROESTE</v>
          </cell>
          <cell r="B2268" t="str">
            <v>Colatina</v>
          </cell>
        </row>
        <row r="2269">
          <cell r="A2269" t="str">
            <v>Consórcio Público da Região Noroeste - CIM NOROESTE</v>
          </cell>
          <cell r="B2269" t="str">
            <v>Ecoporanga</v>
          </cell>
        </row>
        <row r="2270">
          <cell r="A2270" t="str">
            <v>Consórcio Público da Região Noroeste - CIM NOROESTE</v>
          </cell>
          <cell r="B2270" t="str">
            <v>Governador Lindenberg</v>
          </cell>
        </row>
        <row r="2271">
          <cell r="A2271" t="str">
            <v>Consórcio Público da Região Noroeste - CIM NOROESTE</v>
          </cell>
          <cell r="B2271" t="str">
            <v>Mantena/MG</v>
          </cell>
        </row>
        <row r="2272">
          <cell r="A2272" t="str">
            <v>Consórcio Público da Região Noroeste - CIM NOROESTE</v>
          </cell>
          <cell r="B2272" t="str">
            <v>Mantenópolis</v>
          </cell>
        </row>
        <row r="2273">
          <cell r="A2273" t="str">
            <v>Consórcio Público da Região Noroeste - CIM NOROESTE</v>
          </cell>
          <cell r="B2273" t="str">
            <v>Marilândia</v>
          </cell>
        </row>
        <row r="2274">
          <cell r="A2274" t="str">
            <v>Consórcio Público da Região Noroeste - CIM NOROESTE</v>
          </cell>
          <cell r="B2274" t="str">
            <v>Pancas</v>
          </cell>
        </row>
        <row r="2275">
          <cell r="A2275" t="str">
            <v>Consórcio Público da Região Noroeste - CIM NOROESTE</v>
          </cell>
          <cell r="B2275" t="str">
            <v>São Domingos do Norte</v>
          </cell>
        </row>
        <row r="2276">
          <cell r="A2276" t="str">
            <v>Consórcio Público da Região Noroeste - CIM NOROESTE</v>
          </cell>
          <cell r="B2276" t="str">
            <v>São Gabriel da Palha</v>
          </cell>
        </row>
        <row r="2277">
          <cell r="A2277" t="str">
            <v>Consórcio Público da Região Noroeste - CIM NOROESTE</v>
          </cell>
          <cell r="B2277" t="str">
            <v>Vila Pavão</v>
          </cell>
        </row>
        <row r="2278">
          <cell r="A2278" t="str">
            <v>Consórcio Público da Região Noroeste - CIM NOROESTE</v>
          </cell>
          <cell r="B2278" t="str">
            <v>Vila Valério</v>
          </cell>
        </row>
        <row r="2279">
          <cell r="A2279" t="str">
            <v>Consórcio Público da Região Noroeste - CIM NOROESTE</v>
          </cell>
          <cell r="B2279" t="str">
            <v>Água Doce do Norte</v>
          </cell>
        </row>
        <row r="2280">
          <cell r="A2280" t="str">
            <v>Consórcio Público da Região Noroeste - CIM NOROESTE</v>
          </cell>
          <cell r="B2280" t="str">
            <v>Águia Branca</v>
          </cell>
        </row>
        <row r="2281">
          <cell r="A2281" t="str">
            <v>Consórcio Público para Tratamento e Destinação Final Adequada de Resíduos Sólidos da Região Doce Oeste do Estado do Espirito Santo - Condoeste</v>
          </cell>
          <cell r="B2281" t="str">
            <v>Afonso Cláudio</v>
          </cell>
        </row>
        <row r="2282">
          <cell r="A2282" t="str">
            <v>Consórcio Público para Tratamento e Destinação Final Adequada de Resíduos Sólidos da Região Doce Oeste do Estado do Espirito Santo - Condoeste</v>
          </cell>
          <cell r="B2282" t="str">
            <v>Alto Rio Novo</v>
          </cell>
        </row>
        <row r="2283">
          <cell r="A2283" t="str">
            <v>Consórcio Público para Tratamento e Destinação Final Adequada de Resíduos Sólidos da Região Doce Oeste do Estado do Espirito Santo - Condoeste</v>
          </cell>
          <cell r="B2283" t="str">
            <v>Baixo Guandu</v>
          </cell>
        </row>
        <row r="2284">
          <cell r="A2284" t="str">
            <v>Consórcio Público para Tratamento e Destinação Final Adequada de Resíduos Sólidos da Região Doce Oeste do Estado do Espirito Santo - Condoeste</v>
          </cell>
          <cell r="B2284" t="str">
            <v>Colatina</v>
          </cell>
        </row>
        <row r="2285">
          <cell r="A2285" t="str">
            <v>Consórcio Público para Tratamento e Destinação Final Adequada de Resíduos Sólidos da Região Doce Oeste do Estado do Espirito Santo - Condoeste</v>
          </cell>
          <cell r="B2285" t="str">
            <v>Governador Lindenberg</v>
          </cell>
        </row>
        <row r="2286">
          <cell r="A2286" t="str">
            <v>Consórcio Público para Tratamento e Destinação Final Adequada de Resíduos Sólidos da Região Doce Oeste do Estado do Espirito Santo - Condoeste</v>
          </cell>
          <cell r="B2286" t="str">
            <v>Ibiraçu</v>
          </cell>
        </row>
        <row r="2287">
          <cell r="A2287" t="str">
            <v>Consórcio Público para Tratamento e Destinação Final Adequada de Resíduos Sólidos da Região Doce Oeste do Estado do Espirito Santo - Condoeste</v>
          </cell>
          <cell r="B2287" t="str">
            <v>Itaguaçu</v>
          </cell>
        </row>
        <row r="2288">
          <cell r="A2288" t="str">
            <v>Consórcio Público para Tratamento e Destinação Final Adequada de Resíduos Sólidos da Região Doce Oeste do Estado do Espirito Santo - Condoeste</v>
          </cell>
          <cell r="B2288" t="str">
            <v>Itarana</v>
          </cell>
        </row>
        <row r="2289">
          <cell r="A2289" t="str">
            <v>Consórcio Público para Tratamento e Destinação Final Adequada de Resíduos Sólidos da Região Doce Oeste do Estado do Espirito Santo - Condoeste</v>
          </cell>
          <cell r="B2289" t="str">
            <v>João Neiva</v>
          </cell>
        </row>
        <row r="2290">
          <cell r="A2290" t="str">
            <v>Consórcio Público para Tratamento e Destinação Final Adequada de Resíduos Sólidos da Região Doce Oeste do Estado do Espirito Santo - Condoeste</v>
          </cell>
          <cell r="B2290" t="str">
            <v>Laranja da Terra</v>
          </cell>
        </row>
        <row r="2291">
          <cell r="A2291" t="str">
            <v>Consórcio Público para Tratamento e Destinação Final Adequada de Resíduos Sólidos da Região Doce Oeste do Estado do Espirito Santo - Condoeste</v>
          </cell>
          <cell r="B2291" t="str">
            <v>Mantenópolis</v>
          </cell>
        </row>
        <row r="2292">
          <cell r="A2292" t="str">
            <v>Consórcio Público para Tratamento e Destinação Final Adequada de Resíduos Sólidos da Região Doce Oeste do Estado do Espirito Santo - Condoeste</v>
          </cell>
          <cell r="B2292" t="str">
            <v>Marilândia</v>
          </cell>
        </row>
        <row r="2293">
          <cell r="A2293" t="str">
            <v>Consórcio Público para Tratamento e Destinação Final Adequada de Resíduos Sólidos da Região Doce Oeste do Estado do Espirito Santo - Condoeste</v>
          </cell>
          <cell r="B2293" t="str">
            <v>Pancas</v>
          </cell>
        </row>
        <row r="2294">
          <cell r="A2294" t="str">
            <v>Consórcio Público para Tratamento e Destinação Final Adequada de Resíduos Sólidos da Região Doce Oeste do Estado do Espirito Santo - Condoeste</v>
          </cell>
          <cell r="B2294" t="str">
            <v>Rio Bananal</v>
          </cell>
        </row>
        <row r="2295">
          <cell r="A2295" t="str">
            <v>Consórcio Público para Tratamento e Destinação Final Adequada de Resíduos Sólidos da Região Doce Oeste do Estado do Espirito Santo - Condoeste</v>
          </cell>
          <cell r="B2295" t="str">
            <v>Santa Maria de Jetibá</v>
          </cell>
        </row>
        <row r="2296">
          <cell r="A2296" t="str">
            <v>Consórcio Público para Tratamento e Destinação Final Adequada de Resíduos Sólidos da Região Doce Oeste do Estado do Espirito Santo - Condoeste</v>
          </cell>
          <cell r="B2296" t="str">
            <v>Santa Teresa</v>
          </cell>
        </row>
        <row r="2297">
          <cell r="A2297" t="str">
            <v>Consórcio Público para Tratamento e Destinação Final Adequada de Resíduos Sólidos da Região Doce Oeste do Estado do Espirito Santo - Condoeste</v>
          </cell>
          <cell r="B2297" t="str">
            <v>São Domingos do Norte</v>
          </cell>
        </row>
        <row r="2298">
          <cell r="A2298" t="str">
            <v>Consórcio Público para Tratamento e Destinação Final Adequada de Resíduos Sólidos da Região Doce Oeste do Estado do Espirito Santo - Condoeste</v>
          </cell>
          <cell r="B2298" t="str">
            <v>São Gabriel da Palha</v>
          </cell>
        </row>
        <row r="2299">
          <cell r="A2299" t="str">
            <v>Consórcio Público para Tratamento e Destinação Final Adequada de Resíduos Sólidos da Região Doce Oeste do Estado do Espirito Santo - Condoeste</v>
          </cell>
          <cell r="B2299" t="str">
            <v>São Roque do Canaã</v>
          </cell>
        </row>
        <row r="2300">
          <cell r="A2300" t="str">
            <v>Consórcio Público para Tratamento e Destinação Final Adequada de Resíduos Sólidos da Região Doce Oeste do Estado do Espirito Santo - Condoeste</v>
          </cell>
          <cell r="B2300" t="str">
            <v>Vila Valério</v>
          </cell>
        </row>
        <row r="2301">
          <cell r="A2301" t="str">
            <v>Consórcio Público para Tratamento e Destinação Final Adequada de Resíduos Sólidos da Região Doce Oeste do Estado do Espirito Santo - Condoeste</v>
          </cell>
          <cell r="B2301" t="str">
            <v>Água Doce do Norte</v>
          </cell>
        </row>
        <row r="2302">
          <cell r="A2302" t="str">
            <v>Consórcio Público para Tratamento e Destinação Final Adequada de Resíduos Sólidos da Região Doce Oeste do Estado do Espirito Santo - Condoeste</v>
          </cell>
          <cell r="B2302" t="str">
            <v>Águia Branca</v>
          </cell>
        </row>
        <row r="2303">
          <cell r="A2303" t="str">
            <v>Consórcio Intermunicipal de Saneamento Básico do Espírito Santo - CISABES</v>
          </cell>
          <cell r="B2303" t="str">
            <v>Aimorés/MG</v>
          </cell>
        </row>
        <row r="2304">
          <cell r="A2304" t="str">
            <v>Consórcio Intermunicipal de Saneamento Básico do Espírito Santo - CISABES</v>
          </cell>
          <cell r="B2304" t="str">
            <v>Alegre</v>
          </cell>
        </row>
        <row r="2305">
          <cell r="A2305" t="str">
            <v>Consórcio Intermunicipal de Saneamento Básico do Espírito Santo - CISABES</v>
          </cell>
          <cell r="B2305" t="str">
            <v>Alfredo Chaves</v>
          </cell>
        </row>
        <row r="2306">
          <cell r="A2306" t="str">
            <v>Consórcio Intermunicipal de Saneamento Básico do Espírito Santo - CISABES</v>
          </cell>
          <cell r="B2306" t="str">
            <v>Aracruz</v>
          </cell>
        </row>
        <row r="2307">
          <cell r="A2307" t="str">
            <v>Consórcio Intermunicipal de Saneamento Básico do Espírito Santo - CISABES</v>
          </cell>
          <cell r="B2307" t="str">
            <v>Baixo Guandu</v>
          </cell>
        </row>
        <row r="2308">
          <cell r="A2308" t="str">
            <v>Consórcio Intermunicipal de Saneamento Básico do Espírito Santo - CISABES</v>
          </cell>
          <cell r="B2308" t="str">
            <v>Colatina</v>
          </cell>
        </row>
        <row r="2309">
          <cell r="A2309" t="str">
            <v>Consórcio Intermunicipal de Saneamento Básico do Espírito Santo - CISABES</v>
          </cell>
          <cell r="B2309" t="str">
            <v>Governador Lindenberg</v>
          </cell>
        </row>
        <row r="2310">
          <cell r="A2310" t="str">
            <v>Consórcio Intermunicipal de Saneamento Básico do Espírito Santo - CISABES</v>
          </cell>
          <cell r="B2310" t="str">
            <v>Guaçuí</v>
          </cell>
        </row>
        <row r="2311">
          <cell r="A2311" t="str">
            <v>Consórcio Intermunicipal de Saneamento Básico do Espírito Santo - CISABES</v>
          </cell>
          <cell r="B2311" t="str">
            <v>Ibiraçu</v>
          </cell>
        </row>
        <row r="2312">
          <cell r="A2312" t="str">
            <v>Consórcio Intermunicipal de Saneamento Básico do Espírito Santo - CISABES</v>
          </cell>
          <cell r="B2312" t="str">
            <v>Ibitirama</v>
          </cell>
        </row>
        <row r="2313">
          <cell r="A2313" t="str">
            <v>Consórcio Intermunicipal de Saneamento Básico do Espírito Santo - CISABES</v>
          </cell>
          <cell r="B2313" t="str">
            <v>Iconha</v>
          </cell>
        </row>
        <row r="2314">
          <cell r="A2314" t="str">
            <v>Consórcio Intermunicipal de Saneamento Básico do Espírito Santo - CISABES</v>
          </cell>
          <cell r="B2314" t="str">
            <v>Itaguaçu</v>
          </cell>
        </row>
        <row r="2315">
          <cell r="A2315" t="str">
            <v>Consórcio Intermunicipal de Saneamento Básico do Espírito Santo - CISABES</v>
          </cell>
          <cell r="B2315" t="str">
            <v>Itarana</v>
          </cell>
        </row>
        <row r="2316">
          <cell r="A2316" t="str">
            <v>Consórcio Intermunicipal de Saneamento Básico do Espírito Santo - CISABES</v>
          </cell>
          <cell r="B2316" t="str">
            <v>Itaguaçu</v>
          </cell>
        </row>
        <row r="2317">
          <cell r="A2317" t="str">
            <v>Consórcio Intermunicipal de Saneamento Básico do Espírito Santo - CISABES</v>
          </cell>
          <cell r="B2317" t="str">
            <v>Itapemirim</v>
          </cell>
        </row>
        <row r="2318">
          <cell r="A2318" t="str">
            <v>Consórcio Intermunicipal de Saneamento Básico do Espírito Santo - CISABES</v>
          </cell>
          <cell r="B2318" t="str">
            <v>Marataízes</v>
          </cell>
        </row>
        <row r="2319">
          <cell r="A2319" t="str">
            <v>Consórcio Intermunicipal de Saneamento Básico do Espírito Santo - CISABES</v>
          </cell>
          <cell r="B2319" t="str">
            <v>Jaguaré</v>
          </cell>
        </row>
        <row r="2320">
          <cell r="A2320" t="str">
            <v>Consórcio Intermunicipal de Saneamento Básico do Espírito Santo - CISABES</v>
          </cell>
          <cell r="B2320" t="str">
            <v>Jerônimo Monteiro</v>
          </cell>
        </row>
        <row r="2321">
          <cell r="A2321" t="str">
            <v>Consórcio Intermunicipal de Saneamento Básico do Espírito Santo - CISABES</v>
          </cell>
          <cell r="B2321" t="str">
            <v>João Neiva</v>
          </cell>
        </row>
        <row r="2322">
          <cell r="A2322" t="str">
            <v>Consórcio Intermunicipal de Saneamento Básico do Espírito Santo - CISABES</v>
          </cell>
          <cell r="B2322" t="str">
            <v>Linhares</v>
          </cell>
        </row>
        <row r="2323">
          <cell r="A2323" t="str">
            <v>Consórcio Intermunicipal de Saneamento Básico do Espírito Santo - CISABES</v>
          </cell>
          <cell r="B2323" t="str">
            <v>Marilândia</v>
          </cell>
        </row>
        <row r="2324">
          <cell r="A2324" t="str">
            <v>Consórcio Intermunicipal de Saneamento Básico do Espírito Santo - CISABES</v>
          </cell>
          <cell r="B2324" t="str">
            <v>Mimoso do Sul</v>
          </cell>
        </row>
        <row r="2325">
          <cell r="A2325" t="str">
            <v>Consórcio Intermunicipal de Saneamento Básico do Espírito Santo - CISABES</v>
          </cell>
          <cell r="B2325" t="str">
            <v>Rio Bananal</v>
          </cell>
        </row>
        <row r="2326">
          <cell r="A2326" t="str">
            <v>Consórcio Intermunicipal de Saneamento Básico do Espírito Santo - CISABES</v>
          </cell>
          <cell r="B2326" t="str">
            <v>São Domingos do Norte</v>
          </cell>
        </row>
        <row r="2327">
          <cell r="A2327" t="str">
            <v>Consórcio Intermunicipal de Saneamento Básico do Espírito Santo - CISABES</v>
          </cell>
          <cell r="B2327" t="str">
            <v>São Mateus</v>
          </cell>
        </row>
        <row r="2328">
          <cell r="A2328" t="str">
            <v>Consórcio Intermunicipal de Saneamento Básico do Espírito Santo - CISABES</v>
          </cell>
          <cell r="B2328" t="str">
            <v>Sooretama</v>
          </cell>
        </row>
        <row r="2329">
          <cell r="A2329" t="str">
            <v>Consórcio Intermunicipal de Saneamento Básico do Espírito Santo - CISABES</v>
          </cell>
          <cell r="B2329" t="str">
            <v>Vargem Alta</v>
          </cell>
        </row>
        <row r="2330">
          <cell r="A2330" t="str">
            <v>Consórcio Público Intermunicipal de Desenvolvimento Sustentável do Território do Caparaó Capixaba - CONSÓRCIO CAPARAÓ</v>
          </cell>
          <cell r="B2330" t="str">
            <v>Alegre</v>
          </cell>
        </row>
        <row r="2331">
          <cell r="A2331" t="str">
            <v>Consórcio Público Intermunicipal de Desenvolvimento Sustentável do Território do Caparaó Capixaba - CONSÓRCIO CAPARAÓ</v>
          </cell>
          <cell r="B2331" t="str">
            <v>Bom Jesus do Norte</v>
          </cell>
        </row>
        <row r="2332">
          <cell r="A2332" t="str">
            <v>Consórcio Público Intermunicipal de Desenvolvimento Sustentável do Território do Caparaó Capixaba - CONSÓRCIO CAPARAÓ</v>
          </cell>
          <cell r="B2332" t="str">
            <v>Divino de São Lourenço</v>
          </cell>
        </row>
        <row r="2333">
          <cell r="A2333" t="str">
            <v>Consórcio Público Intermunicipal de Desenvolvimento Sustentável do Território do Caparaó Capixaba - CONSÓRCIO CAPARAÓ</v>
          </cell>
          <cell r="B2333" t="str">
            <v>Dores do Rio Preto</v>
          </cell>
        </row>
        <row r="2334">
          <cell r="A2334" t="str">
            <v>Consórcio Público Intermunicipal de Desenvolvimento Sustentável do Território do Caparaó Capixaba - CONSÓRCIO CAPARAÓ</v>
          </cell>
          <cell r="B2334" t="str">
            <v>Guaçuí</v>
          </cell>
        </row>
        <row r="2335">
          <cell r="A2335" t="str">
            <v>Consórcio Público Intermunicipal de Desenvolvimento Sustentável do Território do Caparaó Capixaba - CONSÓRCIO CAPARAÓ</v>
          </cell>
          <cell r="B2335" t="str">
            <v>Ibatiba</v>
          </cell>
        </row>
        <row r="2336">
          <cell r="A2336" t="str">
            <v>Consórcio Público Intermunicipal de Desenvolvimento Sustentável do Território do Caparaó Capixaba - CONSÓRCIO CAPARAÓ</v>
          </cell>
          <cell r="B2336" t="str">
            <v>Ibitirama</v>
          </cell>
        </row>
        <row r="2337">
          <cell r="A2337" t="str">
            <v>Consórcio Público Intermunicipal de Desenvolvimento Sustentável do Território do Caparaó Capixaba - CONSÓRCIO CAPARAÓ</v>
          </cell>
          <cell r="B2337" t="str">
            <v>Irupi</v>
          </cell>
        </row>
        <row r="2338">
          <cell r="A2338" t="str">
            <v>Consórcio Público Intermunicipal de Desenvolvimento Sustentável do Território do Caparaó Capixaba - CONSÓRCIO CAPARAÓ</v>
          </cell>
          <cell r="B2338" t="str">
            <v>Iúna</v>
          </cell>
        </row>
        <row r="2339">
          <cell r="A2339" t="str">
            <v>Consórcio Público Intermunicipal de Desenvolvimento Sustentável do Território do Caparaó Capixaba - CONSÓRCIO CAPARAÓ</v>
          </cell>
          <cell r="B2339" t="str">
            <v>Jerônimo Monteiro</v>
          </cell>
        </row>
        <row r="2340">
          <cell r="A2340" t="str">
            <v>Consórcio Público Intermunicipal de Desenvolvimento Sustentável do Território do Caparaó Capixaba - CONSÓRCIO CAPARAÓ</v>
          </cell>
          <cell r="B2340" t="str">
            <v>Muniz Freire</v>
          </cell>
        </row>
        <row r="2341">
          <cell r="A2341" t="str">
            <v>Consórcio Público Intermunicipal de Desenvolvimento Sustentável do Território do Caparaó Capixaba - CONSÓRCIO CAPARAÓ</v>
          </cell>
          <cell r="B2341" t="str">
            <v>São José do Calçado</v>
          </cell>
        </row>
        <row r="2342">
          <cell r="A2342" t="str">
            <v>Consórcio Público para o Desenvolvimento Sustentável da Região Sul do Estado e Santo - Condesul/es</v>
          </cell>
          <cell r="B2342" t="str">
            <v>Alfredo Chaves</v>
          </cell>
        </row>
        <row r="2343">
          <cell r="A2343" t="str">
            <v>Consórcio Público para o Desenvolvimento Sustentável da Região Sul do Estado e Santo - Condesul/es</v>
          </cell>
          <cell r="B2343" t="str">
            <v>Anchieta</v>
          </cell>
        </row>
        <row r="2344">
          <cell r="A2344" t="str">
            <v>Consórcio Público para o Desenvolvimento Sustentável da Região Sul do Estado e Santo - Condesul/es</v>
          </cell>
          <cell r="B2344" t="str">
            <v>Guarapari</v>
          </cell>
        </row>
        <row r="2345">
          <cell r="A2345" t="str">
            <v>Consórcio Público para o Desenvolvimento Sustentável da Região Sul do Estado e Santo - Condesul/es</v>
          </cell>
          <cell r="B2345" t="str">
            <v>Iconha</v>
          </cell>
        </row>
        <row r="2346">
          <cell r="A2346" t="str">
            <v>Consórcio Público para o Desenvolvimento Sustentável da Região Sul do Estado e Santo - Condesul/es</v>
          </cell>
          <cell r="B2346" t="str">
            <v>Piúma</v>
          </cell>
        </row>
        <row r="2347">
          <cell r="A2347" t="str">
            <v>Consórcio Público para Gestão Integrada - CPGI</v>
          </cell>
          <cell r="B2347" t="str">
            <v>Albertina</v>
          </cell>
        </row>
        <row r="2348">
          <cell r="A2348" t="str">
            <v>Consórcio Público para Gestão Integrada - CPGI</v>
          </cell>
          <cell r="B2348" t="str">
            <v>Andradas</v>
          </cell>
        </row>
        <row r="2349">
          <cell r="A2349" t="str">
            <v>Consórcio Público para Gestão Integrada - CPGI</v>
          </cell>
          <cell r="B2349" t="str">
            <v>Caldas</v>
          </cell>
        </row>
        <row r="2350">
          <cell r="A2350" t="str">
            <v>Consórcio Público para Gestão Integrada - CPGI</v>
          </cell>
          <cell r="B2350" t="str">
            <v>Ibitiúra de Minas</v>
          </cell>
        </row>
        <row r="2351">
          <cell r="A2351" t="str">
            <v>Consórcio Público para Gestão Integrada - CPGI</v>
          </cell>
          <cell r="B2351" t="str">
            <v>Ipuiúna</v>
          </cell>
        </row>
        <row r="2352">
          <cell r="A2352" t="str">
            <v>Consórcio Público para Gestão Integrada - CPGI</v>
          </cell>
          <cell r="B2352" t="str">
            <v>Santa Rita de Caldas</v>
          </cell>
        </row>
        <row r="2353">
          <cell r="A2353" t="str">
            <v>Associação dos Municípios da Microrregião do Médio Sapucaí - AMESP (Consórcio AMESP)</v>
          </cell>
          <cell r="B2353" t="str">
            <v>Bueno Brandão</v>
          </cell>
        </row>
        <row r="2354">
          <cell r="A2354" t="str">
            <v>Associação dos Municípios da Microrregião do Médio Sapucaí - AMESP (Consórcio AMESP)</v>
          </cell>
          <cell r="B2354" t="str">
            <v>Cachoeira de Minas</v>
          </cell>
        </row>
        <row r="2355">
          <cell r="A2355" t="str">
            <v>Associação dos Municípios da Microrregião do Médio Sapucaí - AMESP (Consórcio AMESP)</v>
          </cell>
          <cell r="B2355" t="str">
            <v>Camanducaia</v>
          </cell>
        </row>
        <row r="2356">
          <cell r="A2356" t="str">
            <v>Associação dos Municípios da Microrregião do Médio Sapucaí - AMESP (Consórcio AMESP)</v>
          </cell>
          <cell r="B2356" t="str">
            <v>Careaçu</v>
          </cell>
        </row>
        <row r="2357">
          <cell r="A2357" t="str">
            <v>Associação dos Municípios da Microrregião do Médio Sapucaí - AMESP (Consórcio AMESP)</v>
          </cell>
          <cell r="B2357" t="str">
            <v>Carmo da Cachoeira</v>
          </cell>
        </row>
        <row r="2358">
          <cell r="A2358" t="str">
            <v>Associação dos Municípios da Microrregião do Médio Sapucaí - AMESP (Consórcio AMESP)</v>
          </cell>
          <cell r="B2358" t="str">
            <v>Congonhal</v>
          </cell>
        </row>
        <row r="2359">
          <cell r="A2359" t="str">
            <v>Associação dos Municípios da Microrregião do Médio Sapucaí - AMESP (Consórcio AMESP)</v>
          </cell>
          <cell r="B2359" t="str">
            <v>Delfim Moreira</v>
          </cell>
        </row>
        <row r="2360">
          <cell r="A2360" t="str">
            <v>Associação dos Municípios da Microrregião do Médio Sapucaí - AMESP (Consórcio AMESP)</v>
          </cell>
          <cell r="B2360" t="str">
            <v>Espírito Santo do Dourado</v>
          </cell>
        </row>
        <row r="2361">
          <cell r="A2361" t="str">
            <v>Associação dos Municípios da Microrregião do Médio Sapucaí - AMESP (Consórcio AMESP)</v>
          </cell>
          <cell r="B2361" t="str">
            <v>Inconfidentes</v>
          </cell>
        </row>
        <row r="2362">
          <cell r="A2362" t="str">
            <v>Associação dos Municípios da Microrregião do Médio Sapucaí - AMESP (Consórcio AMESP)</v>
          </cell>
          <cell r="B2362" t="str">
            <v>Ipuiúna</v>
          </cell>
        </row>
        <row r="2363">
          <cell r="A2363" t="str">
            <v>Associação dos Municípios da Microrregião do Médio Sapucaí - AMESP (Consórcio AMESP)</v>
          </cell>
          <cell r="B2363" t="str">
            <v>Marmelópolis</v>
          </cell>
        </row>
        <row r="2364">
          <cell r="A2364" t="str">
            <v>Associação dos Municípios da Microrregião do Médio Sapucaí - AMESP (Consórcio AMESP)</v>
          </cell>
          <cell r="B2364" t="str">
            <v>Monte Sião</v>
          </cell>
        </row>
        <row r="2365">
          <cell r="A2365" t="str">
            <v>Associação dos Municípios da Microrregião do Médio Sapucaí - AMESP (Consórcio AMESP)</v>
          </cell>
          <cell r="B2365" t="str">
            <v>Natércia</v>
          </cell>
        </row>
        <row r="2366">
          <cell r="A2366" t="str">
            <v>Associação dos Municípios da Microrregião do Médio Sapucaí - AMESP (Consórcio AMESP)</v>
          </cell>
          <cell r="B2366" t="str">
            <v>Paraisópolis</v>
          </cell>
        </row>
        <row r="2367">
          <cell r="A2367" t="str">
            <v>Associação dos Municípios da Microrregião do Médio Sapucaí - AMESP (Consórcio AMESP)</v>
          </cell>
          <cell r="B2367" t="str">
            <v>Santa Rita do Sapucaí</v>
          </cell>
        </row>
        <row r="2368">
          <cell r="A2368" t="str">
            <v>Associação dos Municípios da Microrregião do Médio Sapucaí - AMESP (Consórcio AMESP)</v>
          </cell>
          <cell r="B2368" t="str">
            <v>Senador Amaral</v>
          </cell>
        </row>
        <row r="2369">
          <cell r="A2369" t="str">
            <v>Associação dos Municípios da Microrregião do Médio Sapucaí - AMESP (Consórcio AMESP)</v>
          </cell>
          <cell r="B2369" t="str">
            <v>Senador José Bento</v>
          </cell>
        </row>
        <row r="2370">
          <cell r="A2370" t="str">
            <v>Associação dos Municípios da Microrregião do Médio Sapucaí - AMESP (Consórcio AMESP)</v>
          </cell>
          <cell r="B2370" t="str">
            <v>São Bento Abade</v>
          </cell>
        </row>
        <row r="2371">
          <cell r="A2371" t="str">
            <v>Associação dos Municípios da Microrregião do Médio Sapucaí - AMESP (Consórcio AMESP)</v>
          </cell>
          <cell r="B2371" t="str">
            <v>São Sebastião da Bela Vista</v>
          </cell>
        </row>
        <row r="2372">
          <cell r="A2372" t="str">
            <v>Associação dos Municípios da Microrregião do Médio Sapucaí - AMESP (Consórcio AMESP)</v>
          </cell>
          <cell r="B2372" t="str">
            <v>Tocos do Moji</v>
          </cell>
        </row>
        <row r="2373">
          <cell r="A2373" t="str">
            <v>Associação dos Municípios da Microrregião do Médio Sapucaí - AMESP (Consórcio AMESP)</v>
          </cell>
          <cell r="B2373" t="str">
            <v>Turvolândia</v>
          </cell>
        </row>
        <row r="2374">
          <cell r="A2374" t="str">
            <v>Consórcio Intermunicipal dos Municípios da Microrregião do Alto Sapucaí - CIMASAS</v>
          </cell>
          <cell r="B2374" t="str">
            <v>Brazópolis</v>
          </cell>
        </row>
        <row r="2375">
          <cell r="A2375" t="str">
            <v>Consórcio Intermunicipal dos Municípios da Microrregião do Alto Sapucaí - CIMASAS</v>
          </cell>
          <cell r="B2375" t="str">
            <v>Conceição das Pedras</v>
          </cell>
        </row>
        <row r="2376">
          <cell r="A2376" t="str">
            <v>Consórcio Intermunicipal dos Municípios da Microrregião do Alto Sapucaí - CIMASAS</v>
          </cell>
          <cell r="B2376" t="str">
            <v>Consolação</v>
          </cell>
        </row>
        <row r="2377">
          <cell r="A2377" t="str">
            <v>Consórcio Intermunicipal dos Municípios da Microrregião do Alto Sapucaí - CIMASAS</v>
          </cell>
          <cell r="B2377" t="str">
            <v>Delfim Moreira</v>
          </cell>
        </row>
        <row r="2378">
          <cell r="A2378" t="str">
            <v>Consórcio Intermunicipal dos Municípios da Microrregião do Alto Sapucaí - CIMASAS</v>
          </cell>
          <cell r="B2378" t="str">
            <v>Gonçalves</v>
          </cell>
        </row>
        <row r="2379">
          <cell r="A2379" t="str">
            <v>Consórcio Intermunicipal dos Municípios da Microrregião do Alto Sapucaí - CIMASAS</v>
          </cell>
          <cell r="B2379" t="str">
            <v>Itajubá</v>
          </cell>
        </row>
        <row r="2380">
          <cell r="A2380" t="str">
            <v>Consórcio Intermunicipal dos Municípios da Microrregião do Alto Sapucaí - CIMASAS</v>
          </cell>
          <cell r="B2380" t="str">
            <v>Maria da Fé</v>
          </cell>
        </row>
        <row r="2381">
          <cell r="A2381" t="str">
            <v>Consórcio Intermunicipal dos Municípios da Microrregião do Alto Sapucaí - CIMASAS</v>
          </cell>
          <cell r="B2381" t="str">
            <v>Marmelópolis</v>
          </cell>
        </row>
        <row r="2382">
          <cell r="A2382" t="str">
            <v>Consórcio Intermunicipal dos Municípios da Microrregião do Alto Sapucaí - CIMASAS</v>
          </cell>
          <cell r="B2382" t="str">
            <v>Pedralva</v>
          </cell>
        </row>
        <row r="2383">
          <cell r="A2383" t="str">
            <v>Consórcio Intermunicipal dos Municípios da Microrregião do Alto Sapucaí - CIMASAS</v>
          </cell>
          <cell r="B2383" t="str">
            <v>Piranguinho</v>
          </cell>
        </row>
        <row r="2384">
          <cell r="A2384" t="str">
            <v>Consórcio Intermunicipal dos Municípios da Microrregião do Alto Sapucaí - CIMASAS</v>
          </cell>
          <cell r="B2384" t="str">
            <v>Piranguçu</v>
          </cell>
        </row>
        <row r="2385">
          <cell r="A2385" t="str">
            <v>Consórcio Intermunicipal dos Municípios da Microrregião do Alto Sapucaí - CIMASAS</v>
          </cell>
          <cell r="B2385" t="str">
            <v>Sapucaí-Mirim</v>
          </cell>
        </row>
        <row r="2386">
          <cell r="A2386" t="str">
            <v>Consórcio Intermunicipal dos Municípios da Microrregião do Alto Sapucaí - CIMASAS</v>
          </cell>
          <cell r="B2386" t="str">
            <v>São José do Alegre</v>
          </cell>
        </row>
        <row r="2387">
          <cell r="A2387" t="str">
            <v>Consórcio Intermunicipal dos Municípios da Microrregião do Alto Sapucaí - CIMASAS</v>
          </cell>
          <cell r="B2387" t="str">
            <v>Wenceslau Braz</v>
          </cell>
        </row>
        <row r="2388">
          <cell r="A2388" t="str">
            <v>Consórcio Intermunicipal de Desenvolvimento Socioeconômico e Socioambiental dos Municípios da Microrregião de São Lourenço - CIDESEA</v>
          </cell>
          <cell r="B2388" t="str">
            <v>Carmo de Minas</v>
          </cell>
        </row>
        <row r="2389">
          <cell r="A2389" t="str">
            <v>Consórcio Intermunicipal de Desenvolvimento Socioeconômico e Socioambiental dos Municípios da Microrregião de São Lourenço - CIDESEA</v>
          </cell>
          <cell r="B2389" t="str">
            <v>Cristina</v>
          </cell>
        </row>
        <row r="2390">
          <cell r="A2390" t="str">
            <v>Consórcio Intermunicipal de Desenvolvimento Socioeconômico e Socioambiental dos Municípios da Microrregião de São Lourenço - CIDESEA</v>
          </cell>
          <cell r="B2390" t="str">
            <v>Dom Viçoso</v>
          </cell>
        </row>
        <row r="2391">
          <cell r="A2391" t="str">
            <v>Consórcio Intermunicipal de Desenvolvimento Socioeconômico e Socioambiental dos Municípios da Microrregião de São Lourenço - CIDESEA</v>
          </cell>
          <cell r="B2391" t="str">
            <v>Itamonte</v>
          </cell>
        </row>
        <row r="2392">
          <cell r="A2392" t="str">
            <v>Consórcio Intermunicipal de Desenvolvimento Socioeconômico e Socioambiental dos Municípios da Microrregião de São Lourenço - CIDESEA</v>
          </cell>
          <cell r="B2392" t="str">
            <v>Itanhandu</v>
          </cell>
        </row>
        <row r="2393">
          <cell r="A2393" t="str">
            <v>Consórcio Intermunicipal de Desenvolvimento Socioeconômico e Socioambiental dos Municípios da Microrregião de São Lourenço - CIDESEA</v>
          </cell>
          <cell r="B2393" t="str">
            <v>Olímpio Noronha</v>
          </cell>
        </row>
        <row r="2394">
          <cell r="A2394" t="str">
            <v>Consórcio Intermunicipal de Desenvolvimento Socioeconômico e Socioambiental dos Municípios da Microrregião de São Lourenço - CIDESEA</v>
          </cell>
          <cell r="B2394" t="str">
            <v>Passa Quatro</v>
          </cell>
        </row>
        <row r="2395">
          <cell r="A2395" t="str">
            <v>Consórcio Intermunicipal de Desenvolvimento Socioeconômico e Socioambiental dos Municípios da Microrregião de São Lourenço - CIDESEA</v>
          </cell>
          <cell r="B2395" t="str">
            <v>Pouso Alto</v>
          </cell>
        </row>
        <row r="2396">
          <cell r="A2396" t="str">
            <v>Consórcio Intermunicipal de Desenvolvimento Socioeconômico e Socioambiental dos Municípios da Microrregião de São Lourenço - CIDESEA</v>
          </cell>
          <cell r="B2396" t="str">
            <v>São Lourenço</v>
          </cell>
        </row>
        <row r="2397">
          <cell r="A2397" t="str">
            <v>Consórcio Intermunicipal de Desenvolvimento Socioeconômico e Socioambiental dos Municípios da Microrregião de São Lourenço - CIDESEA</v>
          </cell>
          <cell r="B2397" t="str">
            <v>São Sebastião do Rio Verde</v>
          </cell>
        </row>
        <row r="2398">
          <cell r="A2398" t="str">
            <v>Consórcio Intermunicipal de Desenvolvimento Socioeconômico e Socioambiental dos Municípios da Microrregião de São Lourenço - CIDESEA</v>
          </cell>
          <cell r="B2398" t="str">
            <v>Soledade de Minas</v>
          </cell>
        </row>
        <row r="2399">
          <cell r="A2399" t="str">
            <v>Consórcio Intermunicipal de Desenvolvimento Socioeconômico e Socioambiental dos Municípios da Microrregião de São Lourenço - CIDESEA</v>
          </cell>
          <cell r="B2399" t="str">
            <v>Virgínia</v>
          </cell>
        </row>
        <row r="2400">
          <cell r="A2400" t="str">
            <v>Consórcio Intermunicipal Multifinalitário da Amag - CIMAG</v>
          </cell>
          <cell r="B2400" t="str">
            <v>Aiuruoca</v>
          </cell>
        </row>
        <row r="2401">
          <cell r="A2401" t="str">
            <v>Consórcio Intermunicipal Multifinalitário da Amag - CIMAG</v>
          </cell>
          <cell r="B2401" t="str">
            <v>Alagoa</v>
          </cell>
        </row>
        <row r="2402">
          <cell r="A2402" t="str">
            <v>Consórcio Intermunicipal Multifinalitário da Amag - CIMAG</v>
          </cell>
          <cell r="B2402" t="str">
            <v>Arantina</v>
          </cell>
        </row>
        <row r="2403">
          <cell r="A2403" t="str">
            <v>Consórcio Intermunicipal Multifinalitário da Amag - CIMAG</v>
          </cell>
          <cell r="B2403" t="str">
            <v>Baependi</v>
          </cell>
        </row>
        <row r="2404">
          <cell r="A2404" t="str">
            <v>Consórcio Intermunicipal Multifinalitário da Amag - CIMAG</v>
          </cell>
          <cell r="B2404" t="str">
            <v>Bocaina de Minas</v>
          </cell>
        </row>
        <row r="2405">
          <cell r="A2405" t="str">
            <v>Consórcio Intermunicipal Multifinalitário da Amag - CIMAG</v>
          </cell>
          <cell r="B2405" t="str">
            <v>Bom Jardim de Minas</v>
          </cell>
        </row>
        <row r="2406">
          <cell r="A2406" t="str">
            <v>Consórcio Intermunicipal Multifinalitário da Amag - CIMAG</v>
          </cell>
          <cell r="B2406" t="str">
            <v>Cambuquira</v>
          </cell>
        </row>
        <row r="2407">
          <cell r="A2407" t="str">
            <v>Consórcio Intermunicipal Multifinalitário da Amag - CIMAG</v>
          </cell>
          <cell r="B2407" t="str">
            <v>Carmo de Minas</v>
          </cell>
        </row>
        <row r="2408">
          <cell r="A2408" t="str">
            <v>Consórcio Intermunicipal Multifinalitário da Amag - CIMAG</v>
          </cell>
          <cell r="B2408" t="str">
            <v>Carvalhos</v>
          </cell>
        </row>
        <row r="2409">
          <cell r="A2409" t="str">
            <v>Consórcio Intermunicipal Multifinalitário da Amag - CIMAG</v>
          </cell>
          <cell r="B2409" t="str">
            <v>Caxambu</v>
          </cell>
        </row>
        <row r="2410">
          <cell r="A2410" t="str">
            <v>Consórcio Intermunicipal Multifinalitário da Amag - CIMAG</v>
          </cell>
          <cell r="B2410" t="str">
            <v>Conceição do Rio Verde</v>
          </cell>
        </row>
        <row r="2411">
          <cell r="A2411" t="str">
            <v>Consórcio Intermunicipal Multifinalitário da Amag - CIMAG</v>
          </cell>
          <cell r="B2411" t="str">
            <v>Cristina</v>
          </cell>
        </row>
        <row r="2412">
          <cell r="A2412" t="str">
            <v>Consórcio Intermunicipal Multifinalitário da Amag - CIMAG</v>
          </cell>
          <cell r="B2412" t="str">
            <v>Cruzília</v>
          </cell>
        </row>
        <row r="2413">
          <cell r="A2413" t="str">
            <v>Consórcio Intermunicipal Multifinalitário da Amag - CIMAG</v>
          </cell>
          <cell r="B2413" t="str">
            <v>Dom Viçoso</v>
          </cell>
        </row>
        <row r="2414">
          <cell r="A2414" t="str">
            <v>Consórcio Intermunicipal Multifinalitário da Amag - CIMAG</v>
          </cell>
          <cell r="B2414" t="str">
            <v>Itamonte</v>
          </cell>
        </row>
        <row r="2415">
          <cell r="A2415" t="str">
            <v>Consórcio Intermunicipal Multifinalitário da Amag - CIMAG</v>
          </cell>
          <cell r="B2415" t="str">
            <v>Itanhandu</v>
          </cell>
        </row>
        <row r="2416">
          <cell r="A2416" t="str">
            <v>Consórcio Intermunicipal Multifinalitário da Amag - CIMAG</v>
          </cell>
          <cell r="B2416" t="str">
            <v>Jesuânia</v>
          </cell>
        </row>
        <row r="2417">
          <cell r="A2417" t="str">
            <v>Consórcio Intermunicipal Multifinalitário da Amag - CIMAG</v>
          </cell>
          <cell r="B2417" t="str">
            <v>Lambari</v>
          </cell>
        </row>
        <row r="2418">
          <cell r="A2418" t="str">
            <v>Consórcio Intermunicipal Multifinalitário da Amag - CIMAG</v>
          </cell>
          <cell r="B2418" t="str">
            <v>Liberdade</v>
          </cell>
        </row>
        <row r="2419">
          <cell r="A2419" t="str">
            <v>Consórcio Intermunicipal Multifinalitário da Amag - CIMAG</v>
          </cell>
          <cell r="B2419" t="str">
            <v>Madre de Deus de Minas</v>
          </cell>
        </row>
        <row r="2420">
          <cell r="A2420" t="str">
            <v>Consórcio Intermunicipal Multifinalitário da Amag - CIMAG</v>
          </cell>
          <cell r="B2420" t="str">
            <v>Olaria</v>
          </cell>
        </row>
        <row r="2421">
          <cell r="A2421" t="str">
            <v>Consórcio Intermunicipal Multifinalitário da Amag - CIMAG</v>
          </cell>
          <cell r="B2421" t="str">
            <v>Olímpio Noronha</v>
          </cell>
        </row>
        <row r="2422">
          <cell r="A2422" t="str">
            <v>Consórcio Intermunicipal Multifinalitário da Amag - CIMAG</v>
          </cell>
          <cell r="B2422" t="str">
            <v>Passa Quatro</v>
          </cell>
        </row>
        <row r="2423">
          <cell r="A2423" t="str">
            <v>Consórcio Intermunicipal Multifinalitário da Amag - CIMAG</v>
          </cell>
          <cell r="B2423" t="str">
            <v>Passa Vinte</v>
          </cell>
        </row>
        <row r="2424">
          <cell r="A2424" t="str">
            <v>Consórcio Intermunicipal Multifinalitário da Amag - CIMAG</v>
          </cell>
          <cell r="B2424" t="str">
            <v>Pedralva</v>
          </cell>
        </row>
        <row r="2425">
          <cell r="A2425" t="str">
            <v>Consórcio Intermunicipal Multifinalitário da Amag - CIMAG</v>
          </cell>
          <cell r="B2425" t="str">
            <v>Pouso Alto</v>
          </cell>
        </row>
        <row r="2426">
          <cell r="A2426" t="str">
            <v>Consórcio Intermunicipal Multifinalitário da Amag - CIMAG</v>
          </cell>
          <cell r="B2426" t="str">
            <v>Seritinga</v>
          </cell>
        </row>
        <row r="2427">
          <cell r="A2427" t="str">
            <v>Consórcio Intermunicipal Multifinalitário da Amag - CIMAG</v>
          </cell>
          <cell r="B2427" t="str">
            <v>Serranos</v>
          </cell>
        </row>
        <row r="2428">
          <cell r="A2428" t="str">
            <v>Consórcio Intermunicipal Multifinalitário da Amag - CIMAG</v>
          </cell>
          <cell r="B2428" t="str">
            <v>Soledade de Minas</v>
          </cell>
        </row>
        <row r="2429">
          <cell r="A2429" t="str">
            <v>Consórcio Intermunicipal Multifinalitário da Amag - CIMAG</v>
          </cell>
          <cell r="B2429" t="str">
            <v>São Lourenço</v>
          </cell>
        </row>
        <row r="2430">
          <cell r="A2430" t="str">
            <v>Consórcio Intermunicipal Multifinalitário da Amag - CIMAG</v>
          </cell>
          <cell r="B2430" t="str">
            <v>São Sebastião do Rio Verde</v>
          </cell>
        </row>
        <row r="2431">
          <cell r="A2431" t="str">
            <v>Consórcio Intermunicipal Multifinalitário da Amag - CIMAG</v>
          </cell>
          <cell r="B2431" t="str">
            <v>São Tomé das Letras</v>
          </cell>
        </row>
        <row r="2432">
          <cell r="A2432" t="str">
            <v>Consórcio Intermunicipal Multifinalitário da Amag - CIMAG</v>
          </cell>
          <cell r="B2432" t="str">
            <v>Virgínia</v>
          </cell>
        </row>
        <row r="2433">
          <cell r="A2433" t="str">
            <v>Consórcio Intermunicipal para Gestão dos Resíduos Sólidos Urbanos - CONCASS</v>
          </cell>
          <cell r="B2433" t="str">
            <v>Aiuruoca</v>
          </cell>
        </row>
        <row r="2434">
          <cell r="A2434" t="str">
            <v>Consórcio Intermunicipal para Gestão dos Resíduos Sólidos Urbanos - CONCASS</v>
          </cell>
          <cell r="B2434" t="str">
            <v>Seritinga</v>
          </cell>
        </row>
        <row r="2435">
          <cell r="A2435" t="str">
            <v>Consórcio Intermunicipal para Gestão dos Resíduos Sólidos Urbanos - CONCASS</v>
          </cell>
          <cell r="B2435" t="str">
            <v>Serranos/MG</v>
          </cell>
        </row>
        <row r="2436">
          <cell r="A2436" t="str">
            <v>Consórcio Intermunicipal para o Desenvolvimento Regional Sustentável - CIDERSU</v>
          </cell>
          <cell r="B2436" t="str">
            <v>Alfenas</v>
          </cell>
        </row>
        <row r="2437">
          <cell r="A2437" t="str">
            <v>Consórcio Intermunicipal para o Desenvolvimento Regional Sustentável - CIDERSU</v>
          </cell>
          <cell r="B2437" t="str">
            <v>Alterosa</v>
          </cell>
        </row>
        <row r="2438">
          <cell r="A2438" t="str">
            <v>Consórcio Intermunicipal para o Desenvolvimento Regional Sustentável - CIDERSU</v>
          </cell>
          <cell r="B2438" t="str">
            <v>Alfenas</v>
          </cell>
        </row>
        <row r="2439">
          <cell r="A2439" t="str">
            <v>Consórcio Intermunicipal para o Desenvolvimento Regional Sustentável - CIDERSU</v>
          </cell>
          <cell r="B2439" t="str">
            <v>Campanha</v>
          </cell>
        </row>
        <row r="2440">
          <cell r="A2440" t="str">
            <v>Consórcio Intermunicipal para o Desenvolvimento Regional Sustentável - CIDERSU</v>
          </cell>
          <cell r="B2440" t="str">
            <v>Carvalhópolis</v>
          </cell>
        </row>
        <row r="2441">
          <cell r="A2441" t="str">
            <v>Consórcio Intermunicipal para o Desenvolvimento Regional Sustentável - CIDERSU</v>
          </cell>
          <cell r="B2441" t="str">
            <v>Cordislândia</v>
          </cell>
        </row>
        <row r="2442">
          <cell r="A2442" t="str">
            <v>Consórcio Intermunicipal para o Desenvolvimento Regional Sustentável - CIDERSU</v>
          </cell>
          <cell r="B2442" t="str">
            <v>Elói Mendes</v>
          </cell>
        </row>
        <row r="2443">
          <cell r="A2443" t="str">
            <v>Consórcio Intermunicipal para o Desenvolvimento Regional Sustentável - CIDERSU</v>
          </cell>
          <cell r="B2443" t="str">
            <v>Fama</v>
          </cell>
        </row>
        <row r="2444">
          <cell r="A2444" t="str">
            <v>Consórcio Intermunicipal para o Desenvolvimento Regional Sustentável - CIDERSU</v>
          </cell>
          <cell r="B2444" t="str">
            <v>Machado</v>
          </cell>
        </row>
        <row r="2445">
          <cell r="A2445" t="str">
            <v>Consórcio Intermunicipal para o Desenvolvimento Regional Sustentável - CIDERSU</v>
          </cell>
          <cell r="B2445" t="str">
            <v>Monsenhor Paulo</v>
          </cell>
        </row>
        <row r="2446">
          <cell r="A2446" t="str">
            <v>Consórcio Intermunicipal para o Desenvolvimento Regional Sustentável - CIDERSU</v>
          </cell>
          <cell r="B2446" t="str">
            <v>Paraguaçu</v>
          </cell>
        </row>
        <row r="2447">
          <cell r="A2447" t="str">
            <v>Consórcio Intermunicipal para o Desenvolvimento Regional Sustentável - CIDERSU</v>
          </cell>
          <cell r="B2447" t="str">
            <v>Poço Fundo</v>
          </cell>
        </row>
        <row r="2448">
          <cell r="A2448" t="str">
            <v>Consórcio Intermunicipal para o Desenvolvimento Regional Sustentável - CIDERSU</v>
          </cell>
          <cell r="B2448" t="str">
            <v>Serrania</v>
          </cell>
        </row>
        <row r="2449">
          <cell r="A2449" t="str">
            <v>Consórcio Intermunicipal para o Desenvolvimento Regional Sustentável - CIDERSU</v>
          </cell>
          <cell r="B2449" t="str">
            <v>Silvianópolis</v>
          </cell>
        </row>
        <row r="2450">
          <cell r="A2450" t="str">
            <v>Consórcio Intermunicipal para o Desenvolvimento Regional Sustentável - CIDERSU</v>
          </cell>
          <cell r="B2450" t="str">
            <v>São Gonçalo do Sapucaí</v>
          </cell>
        </row>
        <row r="2451">
          <cell r="A2451" t="str">
            <v>Consórcio Intermunicipal para o Desenvolvimento Regional Sustentável - CIDERSU</v>
          </cell>
          <cell r="B2451" t="str">
            <v>São João da Mata</v>
          </cell>
        </row>
        <row r="2452">
          <cell r="A2452" t="str">
            <v>Consórcio Intermunicipal da Baixa Mogiana - CIMOG</v>
          </cell>
          <cell r="B2452" t="str">
            <v>Alterosa</v>
          </cell>
        </row>
        <row r="2453">
          <cell r="A2453" t="str">
            <v>Consórcio Intermunicipal da Baixa Mogiana - CIMOG</v>
          </cell>
          <cell r="B2453" t="str">
            <v>Arceburgo</v>
          </cell>
        </row>
        <row r="2454">
          <cell r="A2454" t="str">
            <v>Consórcio Intermunicipal da Baixa Mogiana - CIMOG</v>
          </cell>
          <cell r="B2454" t="str">
            <v>Areado</v>
          </cell>
        </row>
        <row r="2455">
          <cell r="A2455" t="str">
            <v>Consórcio Intermunicipal da Baixa Mogiana - CIMOG</v>
          </cell>
          <cell r="B2455" t="str">
            <v>Bom Jesus da Penha</v>
          </cell>
        </row>
        <row r="2456">
          <cell r="A2456" t="str">
            <v>Consórcio Intermunicipal da Baixa Mogiana - CIMOG</v>
          </cell>
          <cell r="B2456" t="str">
            <v>Botelhos</v>
          </cell>
        </row>
        <row r="2457">
          <cell r="A2457" t="str">
            <v>Consórcio Intermunicipal da Baixa Mogiana - CIMOG</v>
          </cell>
          <cell r="B2457" t="str">
            <v>Cabo Verde</v>
          </cell>
        </row>
        <row r="2458">
          <cell r="A2458" t="str">
            <v>Consórcio Intermunicipal da Baixa Mogiana - CIMOG</v>
          </cell>
          <cell r="B2458" t="str">
            <v>Conceição da Aparecida</v>
          </cell>
        </row>
        <row r="2459">
          <cell r="A2459" t="str">
            <v>Consórcio Intermunicipal da Baixa Mogiana - CIMOG</v>
          </cell>
          <cell r="B2459" t="str">
            <v>Guaranésia</v>
          </cell>
        </row>
        <row r="2460">
          <cell r="A2460" t="str">
            <v>Consórcio Intermunicipal da Baixa Mogiana - CIMOG</v>
          </cell>
          <cell r="B2460" t="str">
            <v>Guaxupé</v>
          </cell>
        </row>
        <row r="2461">
          <cell r="A2461" t="str">
            <v>Consórcio Intermunicipal da Baixa Mogiana - CIMOG</v>
          </cell>
          <cell r="B2461" t="str">
            <v>Itamogi</v>
          </cell>
        </row>
        <row r="2462">
          <cell r="A2462" t="str">
            <v>Consórcio Intermunicipal da Baixa Mogiana - CIMOG</v>
          </cell>
          <cell r="B2462" t="str">
            <v>Jacuí</v>
          </cell>
        </row>
        <row r="2463">
          <cell r="A2463" t="str">
            <v>Consórcio Intermunicipal da Baixa Mogiana - CIMOG</v>
          </cell>
          <cell r="B2463" t="str">
            <v>Juruaia</v>
          </cell>
        </row>
        <row r="2464">
          <cell r="A2464" t="str">
            <v>Consórcio Intermunicipal da Baixa Mogiana - CIMOG</v>
          </cell>
          <cell r="B2464" t="str">
            <v>Monte Belo</v>
          </cell>
        </row>
        <row r="2465">
          <cell r="A2465" t="str">
            <v>Consórcio Intermunicipal da Baixa Mogiana - CIMOG</v>
          </cell>
          <cell r="B2465" t="str">
            <v>Monte Santo de Minas</v>
          </cell>
        </row>
        <row r="2466">
          <cell r="A2466" t="str">
            <v>Consórcio Intermunicipal da Baixa Mogiana - CIMOG</v>
          </cell>
          <cell r="B2466" t="str">
            <v>Muzambinho</v>
          </cell>
        </row>
        <row r="2467">
          <cell r="A2467" t="str">
            <v>Consórcio Intermunicipal da Baixa Mogiana - CIMOG</v>
          </cell>
          <cell r="B2467" t="str">
            <v>Nova Resende</v>
          </cell>
        </row>
        <row r="2468">
          <cell r="A2468" t="str">
            <v>Consórcio Intermunicipal da Baixa Mogiana - CIMOG</v>
          </cell>
          <cell r="B2468" t="str">
            <v>São Pedro da União</v>
          </cell>
        </row>
        <row r="2469">
          <cell r="A2469" t="str">
            <v>Consórcio Intermunicipal de Saneamento Básico do Sul de Minas Gerais - CISABSUL</v>
          </cell>
          <cell r="B2469" t="str">
            <v>Boa Esperança</v>
          </cell>
        </row>
        <row r="2470">
          <cell r="A2470" t="str">
            <v>Consórcio Intermunicipal de Saneamento Básico do Sul de Minas Gerais - CISABSUL</v>
          </cell>
          <cell r="B2470" t="str">
            <v>Campo Belo</v>
          </cell>
        </row>
        <row r="2471">
          <cell r="A2471" t="str">
            <v>Consórcio Intermunicipal de Saneamento Básico do Sul de Minas Gerais - CISABSUL</v>
          </cell>
          <cell r="B2471" t="str">
            <v>Campo do Meio</v>
          </cell>
        </row>
        <row r="2472">
          <cell r="A2472" t="str">
            <v>Consórcio Intermunicipal de Saneamento Básico do Sul de Minas Gerais - CISABSUL</v>
          </cell>
          <cell r="B2472" t="str">
            <v>Carmo de Minas</v>
          </cell>
        </row>
        <row r="2473">
          <cell r="A2473" t="str">
            <v>Consórcio Intermunicipal de Saneamento Básico do Sul de Minas Gerais - CISABSUL</v>
          </cell>
          <cell r="B2473" t="str">
            <v>Coqueiral</v>
          </cell>
        </row>
        <row r="2474">
          <cell r="A2474" t="str">
            <v>Consórcio Intermunicipal de Saneamento Básico do Sul de Minas Gerais - CISABSUL</v>
          </cell>
          <cell r="B2474" t="str">
            <v>Córrego Fundo</v>
          </cell>
        </row>
        <row r="2475">
          <cell r="A2475" t="str">
            <v>Consórcio Intermunicipal de Saneamento Básico do Sul de Minas Gerais - CISABSUL</v>
          </cell>
          <cell r="B2475" t="str">
            <v>Doresópolis</v>
          </cell>
        </row>
        <row r="2476">
          <cell r="A2476" t="str">
            <v>Consórcio Intermunicipal de Saneamento Básico do Sul de Minas Gerais - CISABSUL</v>
          </cell>
          <cell r="B2476" t="str">
            <v>Guapé</v>
          </cell>
        </row>
        <row r="2477">
          <cell r="A2477" t="str">
            <v>Consórcio Intermunicipal de Saneamento Básico do Sul de Minas Gerais - CISABSUL</v>
          </cell>
          <cell r="B2477" t="str">
            <v>Lambari</v>
          </cell>
        </row>
        <row r="2478">
          <cell r="A2478" t="str">
            <v>Consórcio Intermunicipal de Saneamento Básico do Sul de Minas Gerais - CISABSUL</v>
          </cell>
          <cell r="B2478" t="str">
            <v>Nepomuceno</v>
          </cell>
        </row>
        <row r="2479">
          <cell r="A2479" t="str">
            <v>Consórcio Intermunicipal de Saneamento Básico do Sul de Minas Gerais - CISABSUL</v>
          </cell>
          <cell r="B2479" t="str">
            <v>São João Batista do Glória</v>
          </cell>
        </row>
        <row r="2480">
          <cell r="A2480" t="str">
            <v>Consórcio Intermunicipal de Saneamento Básico do Sul de Minas Gerais - CISABSUL</v>
          </cell>
          <cell r="B2480" t="str">
            <v>São Lourenço</v>
          </cell>
        </row>
        <row r="2481">
          <cell r="A2481" t="str">
            <v>Consórcio Intermunicipal de Saneamento Básico do Sul de Minas Gerais - CISABSUL</v>
          </cell>
          <cell r="B2481" t="str">
            <v>Três Pontas</v>
          </cell>
        </row>
        <row r="2482">
          <cell r="A2482" t="str">
            <v>Consórcio Regional de Saneamento Básico - CONSANE</v>
          </cell>
          <cell r="B2482" t="str">
            <v>Camacho</v>
          </cell>
        </row>
        <row r="2483">
          <cell r="A2483" t="str">
            <v>Consórcio Regional de Saneamento Básico - CONSANE</v>
          </cell>
          <cell r="B2483" t="str">
            <v>Campo Belo</v>
          </cell>
        </row>
        <row r="2484">
          <cell r="A2484" t="str">
            <v>Consórcio Regional de Saneamento Básico - CONSANE</v>
          </cell>
          <cell r="B2484" t="str">
            <v>Campos Gerais</v>
          </cell>
        </row>
        <row r="2485">
          <cell r="A2485" t="str">
            <v>Consórcio Regional de Saneamento Básico - CONSANE</v>
          </cell>
          <cell r="B2485" t="str">
            <v>Carrancas</v>
          </cell>
        </row>
        <row r="2486">
          <cell r="A2486" t="str">
            <v>Consórcio Regional de Saneamento Básico - CONSANE</v>
          </cell>
          <cell r="B2486" t="str">
            <v>Cana Verde</v>
          </cell>
        </row>
        <row r="2487">
          <cell r="A2487" t="str">
            <v>Consórcio Regional de Saneamento Básico - CONSANE</v>
          </cell>
          <cell r="B2487" t="str">
            <v>Carmo de Minas</v>
          </cell>
        </row>
        <row r="2488">
          <cell r="A2488" t="str">
            <v>Consórcio Regional de Saneamento Básico - CONSANE</v>
          </cell>
          <cell r="B2488" t="str">
            <v>Delfim Moreira</v>
          </cell>
        </row>
        <row r="2489">
          <cell r="A2489" t="str">
            <v>Consórcio Regional de Saneamento Básico - CONSANE</v>
          </cell>
          <cell r="B2489" t="str">
            <v>Elói Mendes</v>
          </cell>
        </row>
        <row r="2490">
          <cell r="A2490" t="str">
            <v>Consórcio Regional de Saneamento Básico - CONSANE</v>
          </cell>
          <cell r="B2490" t="str">
            <v>Ijaci</v>
          </cell>
        </row>
        <row r="2491">
          <cell r="A2491" t="str">
            <v>Consórcio Regional de Saneamento Básico - CONSANE</v>
          </cell>
          <cell r="B2491" t="str">
            <v>Ingaí</v>
          </cell>
        </row>
        <row r="2492">
          <cell r="A2492" t="str">
            <v>Consórcio Regional de Saneamento Básico - CONSANE</v>
          </cell>
          <cell r="B2492" t="str">
            <v>Itabirito</v>
          </cell>
        </row>
        <row r="2493">
          <cell r="A2493" t="str">
            <v>Consórcio Regional de Saneamento Básico - CONSANE</v>
          </cell>
          <cell r="B2493" t="str">
            <v>Itaguara</v>
          </cell>
        </row>
        <row r="2494">
          <cell r="A2494" t="str">
            <v>Consórcio Regional de Saneamento Básico - CONSANE</v>
          </cell>
          <cell r="B2494" t="str">
            <v>Itapecerica</v>
          </cell>
        </row>
        <row r="2495">
          <cell r="A2495" t="str">
            <v>Consórcio Regional de Saneamento Básico - CONSANE</v>
          </cell>
          <cell r="B2495" t="str">
            <v>Itumirim</v>
          </cell>
        </row>
        <row r="2496">
          <cell r="A2496" t="str">
            <v>Consórcio Regional de Saneamento Básico - CONSANE</v>
          </cell>
          <cell r="B2496" t="str">
            <v>Itutinga</v>
          </cell>
        </row>
        <row r="2497">
          <cell r="A2497" t="str">
            <v>Consórcio Regional de Saneamento Básico - CONSANE</v>
          </cell>
          <cell r="B2497" t="str">
            <v>Lambari</v>
          </cell>
        </row>
        <row r="2498">
          <cell r="A2498" t="str">
            <v>Consórcio Regional de Saneamento Básico - CONSANE</v>
          </cell>
          <cell r="B2498" t="str">
            <v>Lavras</v>
          </cell>
        </row>
        <row r="2499">
          <cell r="A2499" t="str">
            <v>Consórcio Regional de Saneamento Básico - CONSANE</v>
          </cell>
          <cell r="B2499" t="str">
            <v>Luminárias</v>
          </cell>
        </row>
        <row r="2500">
          <cell r="A2500" t="str">
            <v>Consórcio Regional de Saneamento Básico - CONSANE</v>
          </cell>
          <cell r="B2500" t="str">
            <v>Nepomuceno</v>
          </cell>
        </row>
        <row r="2501">
          <cell r="A2501" t="str">
            <v>Consórcio Regional de Saneamento Básico - CONSANE</v>
          </cell>
          <cell r="B2501" t="str">
            <v>Perdões</v>
          </cell>
        </row>
        <row r="2502">
          <cell r="A2502" t="str">
            <v>Consórcio Regional de Saneamento Básico - CONSANE</v>
          </cell>
          <cell r="B2502" t="str">
            <v>Ribeirão Vermelho</v>
          </cell>
        </row>
        <row r="2503">
          <cell r="A2503" t="str">
            <v>Consórcio Regional de Saneamento Básico - CONSANE</v>
          </cell>
          <cell r="B2503" t="str">
            <v>São Bento Abade</v>
          </cell>
        </row>
        <row r="2504">
          <cell r="A2504" t="str">
            <v>Consórcio Regional de Saneamento Básico - CONSANE</v>
          </cell>
          <cell r="B2504" t="str">
            <v>São Lourenço</v>
          </cell>
        </row>
        <row r="2505">
          <cell r="A2505" t="str">
            <v>Consórcio Intermunicipal e Gestão Desenvolvimento Ambiental Sustentável das Vertentes - CIGEDAS</v>
          </cell>
          <cell r="B2505" t="str">
            <v>Barroso</v>
          </cell>
        </row>
        <row r="2506">
          <cell r="A2506" t="str">
            <v>Consórcio Intermunicipal e Gestão Desenvolvimento Ambiental Sustentável das Vertentes - CIGEDAS</v>
          </cell>
          <cell r="B2506" t="str">
            <v>Carrancas</v>
          </cell>
        </row>
        <row r="2507">
          <cell r="A2507" t="str">
            <v>Consórcio Intermunicipal e Gestão Desenvolvimento Ambiental Sustentável das Vertentes - CIGEDAS</v>
          </cell>
          <cell r="B2507" t="str">
            <v>Conceição da Barra de Minas</v>
          </cell>
        </row>
        <row r="2508">
          <cell r="A2508" t="str">
            <v>Consórcio Intermunicipal e Gestão Desenvolvimento Ambiental Sustentável das Vertentes - CIGEDAS</v>
          </cell>
          <cell r="B2508" t="str">
            <v>Coronel Xavier Chaves</v>
          </cell>
        </row>
        <row r="2509">
          <cell r="A2509" t="str">
            <v>Consórcio Intermunicipal e Gestão Desenvolvimento Ambiental Sustentável das Vertentes - CIGEDAS</v>
          </cell>
          <cell r="B2509" t="str">
            <v>Dores de Campos</v>
          </cell>
        </row>
        <row r="2510">
          <cell r="A2510" t="str">
            <v>Consórcio Intermunicipal e Gestão Desenvolvimento Ambiental Sustentável das Vertentes - CIGEDAS</v>
          </cell>
          <cell r="B2510" t="str">
            <v>Ibituruna</v>
          </cell>
        </row>
        <row r="2511">
          <cell r="A2511" t="str">
            <v>Consórcio Intermunicipal e Gestão Desenvolvimento Ambiental Sustentável das Vertentes - CIGEDAS</v>
          </cell>
          <cell r="B2511" t="str">
            <v>Itutinga</v>
          </cell>
        </row>
        <row r="2512">
          <cell r="A2512" t="str">
            <v>Consórcio Intermunicipal e Gestão Desenvolvimento Ambiental Sustentável das Vertentes - CIGEDAS</v>
          </cell>
          <cell r="B2512" t="str">
            <v>Lagoa Dourada</v>
          </cell>
        </row>
        <row r="2513">
          <cell r="A2513" t="str">
            <v>Consórcio Intermunicipal e Gestão Desenvolvimento Ambiental Sustentável das Vertentes - CIGEDAS</v>
          </cell>
          <cell r="B2513" t="str">
            <v>Madre de Deus de Minas</v>
          </cell>
        </row>
        <row r="2514">
          <cell r="A2514" t="str">
            <v>Consórcio Intermunicipal e Gestão Desenvolvimento Ambiental Sustentável das Vertentes - CIGEDAS</v>
          </cell>
          <cell r="B2514" t="str">
            <v>Nazareno</v>
          </cell>
        </row>
        <row r="2515">
          <cell r="A2515" t="str">
            <v>Consórcio Intermunicipal e Gestão Desenvolvimento Ambiental Sustentável das Vertentes - CIGEDAS</v>
          </cell>
          <cell r="B2515" t="str">
            <v>Piedade do Rio Grande</v>
          </cell>
        </row>
        <row r="2516">
          <cell r="A2516" t="str">
            <v>Consórcio Intermunicipal e Gestão Desenvolvimento Ambiental Sustentável das Vertentes - CIGEDAS</v>
          </cell>
          <cell r="B2516" t="str">
            <v>Prados</v>
          </cell>
        </row>
        <row r="2517">
          <cell r="A2517" t="str">
            <v>Consórcio Intermunicipal e Gestão Desenvolvimento Ambiental Sustentável das Vertentes - CIGEDAS</v>
          </cell>
          <cell r="B2517" t="str">
            <v>Resende Costa</v>
          </cell>
        </row>
        <row r="2518">
          <cell r="A2518" t="str">
            <v>Consórcio Intermunicipal e Gestão Desenvolvimento Ambiental Sustentável das Vertentes - CIGEDAS</v>
          </cell>
          <cell r="B2518" t="str">
            <v>Ritápolis</v>
          </cell>
        </row>
        <row r="2519">
          <cell r="A2519" t="str">
            <v>Consórcio Intermunicipal e Gestão Desenvolvimento Ambiental Sustentável das Vertentes - CIGEDAS</v>
          </cell>
          <cell r="B2519" t="str">
            <v>Santa Cruz de Minas</v>
          </cell>
        </row>
        <row r="2520">
          <cell r="A2520" t="str">
            <v>Consórcio Intermunicipal e Gestão Desenvolvimento Ambiental Sustentável das Vertentes - CIGEDAS</v>
          </cell>
          <cell r="B2520" t="str">
            <v>São João del Rei</v>
          </cell>
        </row>
        <row r="2521">
          <cell r="A2521" t="str">
            <v>Consórcio Intermunicipal e Gestão Desenvolvimento Ambiental Sustentável das Vertentes - CIGEDAS</v>
          </cell>
          <cell r="B2521" t="str">
            <v>São Tiago</v>
          </cell>
        </row>
        <row r="2522">
          <cell r="A2522" t="str">
            <v>Consórcio Intermunicipal e Gestão Desenvolvimento Ambiental Sustentável das Vertentes - CIGEDAS</v>
          </cell>
          <cell r="B2522" t="str">
            <v>São Vicente de Minas</v>
          </cell>
        </row>
        <row r="2523">
          <cell r="A2523" t="str">
            <v>Consórcio Intermunicipal e Gestão Desenvolvimento Ambiental Sustentável das Vertentes - CIGEDAS</v>
          </cell>
          <cell r="B2523" t="str">
            <v>Tiradentes</v>
          </cell>
        </row>
        <row r="2524">
          <cell r="A2524" t="str">
            <v>Consórcio de Desenvolvimento da Área dos Municípios da Microrregião da Mantiqueira - CODAMMA</v>
          </cell>
          <cell r="B2524" t="str">
            <v>Antônio Carlos</v>
          </cell>
        </row>
        <row r="2525">
          <cell r="A2525" t="str">
            <v>Consórcio de Desenvolvimento da Área dos Municípios da Microrregião da Mantiqueira - CODAMMA</v>
          </cell>
          <cell r="B2525" t="str">
            <v>Barbacena</v>
          </cell>
        </row>
        <row r="2526">
          <cell r="A2526" t="str">
            <v>Consórcio de Desenvolvimento da Área dos Municípios da Microrregião da Mantiqueira - CODAMMA</v>
          </cell>
          <cell r="B2526" t="str">
            <v>Bias Fortes</v>
          </cell>
        </row>
        <row r="2527">
          <cell r="A2527" t="str">
            <v>Consórcio de Desenvolvimento da Área dos Municípios da Microrregião da Mantiqueira - CODAMMA</v>
          </cell>
          <cell r="B2527" t="str">
            <v>Capela Nova</v>
          </cell>
        </row>
        <row r="2528">
          <cell r="A2528" t="str">
            <v>Consórcio de Desenvolvimento da Área dos Municípios da Microrregião da Mantiqueira - CODAMMA</v>
          </cell>
          <cell r="B2528" t="str">
            <v>Cipotânea</v>
          </cell>
        </row>
        <row r="2529">
          <cell r="A2529" t="str">
            <v>Consórcio de Desenvolvimento da Área dos Municípios da Microrregião da Mantiqueira - CODAMMA</v>
          </cell>
          <cell r="B2529" t="str">
            <v>Ibertioga</v>
          </cell>
        </row>
        <row r="2530">
          <cell r="A2530" t="str">
            <v>Consórcio de Desenvolvimento da Área dos Municípios da Microrregião da Mantiqueira - CODAMMA</v>
          </cell>
          <cell r="B2530" t="str">
            <v>Ressaquinha</v>
          </cell>
        </row>
        <row r="2531">
          <cell r="A2531" t="str">
            <v>Consórcio de Desenvolvimento da Área dos Municípios da Microrregião da Mantiqueira - CODAMMA</v>
          </cell>
          <cell r="B2531" t="str">
            <v>Santa Bárbara do Tugúrio</v>
          </cell>
        </row>
        <row r="2532">
          <cell r="A2532" t="str">
            <v>Consórcio de Desenvolvimento da Área dos Municípios da Microrregião da Mantiqueira - CODAMMA</v>
          </cell>
          <cell r="B2532" t="str">
            <v>Santa Rita de Ibitipoca</v>
          </cell>
        </row>
        <row r="2533">
          <cell r="A2533" t="str">
            <v>Consórcio de Desenvolvimento da Área dos Municípios da Microrregião da Mantiqueira - CODAMMA</v>
          </cell>
          <cell r="B2533" t="str">
            <v>Senhora dos Remédios</v>
          </cell>
        </row>
        <row r="2534">
          <cell r="A2534" t="str">
            <v>Consórcio Público Intermunicipal de Tratamento de Resíduos Sólidos - ECOTRES</v>
          </cell>
          <cell r="B2534" t="str">
            <v>Conselheiro Lafaiete</v>
          </cell>
        </row>
        <row r="2535">
          <cell r="A2535" t="str">
            <v>Consórcio Público Intermunicipal de Tratamento de Resíduos Sólidos - ECOTRES</v>
          </cell>
          <cell r="B2535" t="str">
            <v>Ouro Branco</v>
          </cell>
        </row>
        <row r="2536">
          <cell r="A2536" t="str">
            <v>Consórcio Público Intermunicipal de Tratamento de Resíduos Sólidos - ECOTRES</v>
          </cell>
          <cell r="B2536" t="str">
            <v>Congonhas</v>
          </cell>
        </row>
        <row r="2537">
          <cell r="A2537" t="str">
            <v>Consórcio Multifinalitário do Centro Oeste Mineiro - CIAS- CENTRO OESTE</v>
          </cell>
          <cell r="B2537" t="str">
            <v>Abaeté</v>
          </cell>
        </row>
        <row r="2538">
          <cell r="A2538" t="str">
            <v>Consórcio Multifinalitário do Centro Oeste Mineiro - CIAS- CENTRO OESTE</v>
          </cell>
          <cell r="B2538" t="str">
            <v>Araújos</v>
          </cell>
        </row>
        <row r="2539">
          <cell r="A2539" t="str">
            <v>Consórcio Multifinalitário do Centro Oeste Mineiro - CIAS- CENTRO OESTE</v>
          </cell>
          <cell r="B2539" t="str">
            <v>Bambuí</v>
          </cell>
        </row>
        <row r="2540">
          <cell r="A2540" t="str">
            <v>Consórcio Multifinalitário do Centro Oeste Mineiro - CIAS- CENTRO OESTE</v>
          </cell>
          <cell r="B2540" t="str">
            <v>Biquinhas</v>
          </cell>
        </row>
        <row r="2541">
          <cell r="A2541" t="str">
            <v>Consórcio Multifinalitário do Centro Oeste Mineiro - CIAS- CENTRO OESTE</v>
          </cell>
          <cell r="B2541" t="str">
            <v>Bom Despacho</v>
          </cell>
        </row>
        <row r="2542">
          <cell r="A2542" t="str">
            <v>Consórcio Multifinalitário do Centro Oeste Mineiro - CIAS- CENTRO OESTE</v>
          </cell>
          <cell r="B2542" t="str">
            <v>Cedro do Abaeté</v>
          </cell>
        </row>
        <row r="2543">
          <cell r="A2543" t="str">
            <v>Consórcio Multifinalitário do Centro Oeste Mineiro - CIAS- CENTRO OESTE</v>
          </cell>
          <cell r="B2543" t="str">
            <v>Conceição do Pará</v>
          </cell>
        </row>
        <row r="2544">
          <cell r="A2544" t="str">
            <v>Consórcio Multifinalitário do Centro Oeste Mineiro - CIAS- CENTRO OESTE</v>
          </cell>
          <cell r="B2544" t="str">
            <v>Córrego Danta</v>
          </cell>
        </row>
        <row r="2545">
          <cell r="A2545" t="str">
            <v>Consórcio Multifinalitário do Centro Oeste Mineiro - CIAS- CENTRO OESTE</v>
          </cell>
          <cell r="B2545" t="str">
            <v>Dores do Indaiá</v>
          </cell>
        </row>
        <row r="2546">
          <cell r="A2546" t="str">
            <v>Consórcio Multifinalitário do Centro Oeste Mineiro - CIAS- CENTRO OESTE</v>
          </cell>
          <cell r="B2546" t="str">
            <v>Estrela do Indaiá</v>
          </cell>
        </row>
        <row r="2547">
          <cell r="A2547" t="str">
            <v>Consórcio Multifinalitário do Centro Oeste Mineiro - CIAS- CENTRO OESTE</v>
          </cell>
          <cell r="B2547" t="str">
            <v>Florestal</v>
          </cell>
        </row>
        <row r="2548">
          <cell r="A2548" t="str">
            <v>Consórcio Multifinalitário do Centro Oeste Mineiro - CIAS- CENTRO OESTE</v>
          </cell>
          <cell r="B2548" t="str">
            <v>Igaratinga</v>
          </cell>
        </row>
        <row r="2549">
          <cell r="A2549" t="str">
            <v>Consórcio Multifinalitário do Centro Oeste Mineiro - CIAS- CENTRO OESTE</v>
          </cell>
          <cell r="B2549" t="str">
            <v>Iguatama</v>
          </cell>
        </row>
        <row r="2550">
          <cell r="A2550" t="str">
            <v>Consórcio Multifinalitário do Centro Oeste Mineiro - CIAS- CENTRO OESTE</v>
          </cell>
          <cell r="B2550" t="str">
            <v>Leandro Ferreira</v>
          </cell>
        </row>
        <row r="2551">
          <cell r="A2551" t="str">
            <v>Consórcio Multifinalitário do Centro Oeste Mineiro - CIAS- CENTRO OESTE</v>
          </cell>
          <cell r="B2551" t="str">
            <v>Luz</v>
          </cell>
        </row>
        <row r="2552">
          <cell r="A2552" t="str">
            <v>Consórcio Multifinalitário do Centro Oeste Mineiro - CIAS- CENTRO OESTE</v>
          </cell>
          <cell r="B2552" t="str">
            <v>Maravilhas</v>
          </cell>
        </row>
        <row r="2553">
          <cell r="A2553" t="str">
            <v>Consórcio Multifinalitário do Centro Oeste Mineiro - CIAS- CENTRO OESTE</v>
          </cell>
          <cell r="B2553" t="str">
            <v>Martinho Campos</v>
          </cell>
        </row>
        <row r="2554">
          <cell r="A2554" t="str">
            <v>Consórcio Multifinalitário do Centro Oeste Mineiro - CIAS- CENTRO OESTE</v>
          </cell>
          <cell r="B2554" t="str">
            <v>Medeiros</v>
          </cell>
        </row>
        <row r="2555">
          <cell r="A2555" t="str">
            <v>Consórcio Multifinalitário do Centro Oeste Mineiro - CIAS- CENTRO OESTE</v>
          </cell>
          <cell r="B2555" t="str">
            <v>Moema</v>
          </cell>
        </row>
        <row r="2556">
          <cell r="A2556" t="str">
            <v>Consórcio Multifinalitário do Centro Oeste Mineiro - CIAS- CENTRO OESTE</v>
          </cell>
          <cell r="B2556" t="str">
            <v>Morada Nova de Minas</v>
          </cell>
        </row>
        <row r="2557">
          <cell r="A2557" t="str">
            <v>Consórcio Multifinalitário do Centro Oeste Mineiro - CIAS- CENTRO OESTE</v>
          </cell>
          <cell r="B2557" t="str">
            <v>Nova Serrana</v>
          </cell>
        </row>
        <row r="2558">
          <cell r="A2558" t="str">
            <v>Consórcio Multifinalitário do Centro Oeste Mineiro - CIAS- CENTRO OESTE</v>
          </cell>
          <cell r="B2558" t="str">
            <v>Onça de Pitangui</v>
          </cell>
        </row>
        <row r="2559">
          <cell r="A2559" t="str">
            <v>Consórcio Multifinalitário do Centro Oeste Mineiro - CIAS- CENTRO OESTE</v>
          </cell>
          <cell r="B2559" t="str">
            <v>Paineiras</v>
          </cell>
        </row>
        <row r="2560">
          <cell r="A2560" t="str">
            <v>Consórcio Multifinalitário do Centro Oeste Mineiro - CIAS- CENTRO OESTE</v>
          </cell>
          <cell r="B2560" t="str">
            <v>Papagaios</v>
          </cell>
        </row>
        <row r="2561">
          <cell r="A2561" t="str">
            <v>Consórcio Multifinalitário do Centro Oeste Mineiro - CIAS- CENTRO OESTE</v>
          </cell>
          <cell r="B2561" t="str">
            <v>Pará de Minas</v>
          </cell>
        </row>
        <row r="2562">
          <cell r="A2562" t="str">
            <v>Consórcio Médio Paraopebano de Resíduos Sólidos Urbanos - COMPARESOLURB</v>
          </cell>
          <cell r="B2562" t="str">
            <v>Betim</v>
          </cell>
        </row>
        <row r="2563">
          <cell r="A2563" t="str">
            <v>Consórcio Médio Paraopebano de Resíduos Sólidos Urbanos - COMPARESOLURB</v>
          </cell>
          <cell r="B2563" t="str">
            <v>Brumadinho</v>
          </cell>
        </row>
        <row r="2564">
          <cell r="A2564" t="str">
            <v>Consórcio Médio Paraopebano de Resíduos Sólidos Urbanos - COMPARESOLURB</v>
          </cell>
          <cell r="B2564" t="str">
            <v>Ibirité</v>
          </cell>
        </row>
        <row r="2565">
          <cell r="A2565" t="str">
            <v>Consórcio Médio Paraopebano de Resíduos Sólidos Urbanos - COMPARESOLURB</v>
          </cell>
          <cell r="B2565" t="str">
            <v>Igarapé</v>
          </cell>
        </row>
        <row r="2566">
          <cell r="A2566" t="str">
            <v>Consórcio Médio Paraopebano de Resíduos Sólidos Urbanos - COMPARESOLURB</v>
          </cell>
          <cell r="B2566" t="str">
            <v>Juatuba</v>
          </cell>
        </row>
        <row r="2567">
          <cell r="A2567" t="str">
            <v>Consórcio Médio Paraopebano de Resíduos Sólidos Urbanos - COMPARESOLURB</v>
          </cell>
          <cell r="B2567" t="str">
            <v>Mateus Leme</v>
          </cell>
        </row>
        <row r="2568">
          <cell r="A2568" t="str">
            <v>Consórcio Médio Paraopebano de Resíduos Sólidos Urbanos - COMPARESOLURB</v>
          </cell>
          <cell r="B2568" t="str">
            <v>Mário Campos</v>
          </cell>
        </row>
        <row r="2569">
          <cell r="A2569" t="str">
            <v>Consórcio Médio Paraopebano de Resíduos Sólidos Urbanos - COMPARESOLURB</v>
          </cell>
          <cell r="B2569" t="str">
            <v>Sarzedo</v>
          </cell>
        </row>
        <row r="2570">
          <cell r="A2570" t="str">
            <v>Consórcio Médio Paraopebano de Resíduos Sólidos Urbanos - COMPARESOLURB</v>
          </cell>
          <cell r="B2570" t="str">
            <v>São Joaquim de Bicas</v>
          </cell>
        </row>
        <row r="2571">
          <cell r="A2571" t="str">
            <v>Consórcio Intermunicipal de Saúde e de Políticas de Desenvolvimento da Região do Calcário - CISREC</v>
          </cell>
          <cell r="B2571" t="str">
            <v>Baldim</v>
          </cell>
        </row>
        <row r="2572">
          <cell r="A2572" t="str">
            <v>Consórcio Intermunicipal de Saúde e de Políticas de Desenvolvimento da Região do Calcário - CISREC</v>
          </cell>
          <cell r="B2572" t="str">
            <v>Capim Branco</v>
          </cell>
        </row>
        <row r="2573">
          <cell r="A2573" t="str">
            <v>Consórcio Intermunicipal de Saúde e de Políticas de Desenvolvimento da Região do Calcário - CISREC</v>
          </cell>
          <cell r="B2573" t="str">
            <v>Confins</v>
          </cell>
        </row>
        <row r="2574">
          <cell r="A2574" t="str">
            <v>Consórcio Intermunicipal de Saúde e de Políticas de Desenvolvimento da Região do Calcário - CISREC</v>
          </cell>
          <cell r="B2574" t="str">
            <v>Funilândia</v>
          </cell>
        </row>
        <row r="2575">
          <cell r="A2575" t="str">
            <v>Consórcio Intermunicipal de Saúde e de Políticas de Desenvolvimento da Região do Calcário - CISREC</v>
          </cell>
          <cell r="B2575" t="str">
            <v>Jaboticatubas</v>
          </cell>
        </row>
        <row r="2576">
          <cell r="A2576" t="str">
            <v>Consórcio Intermunicipal de Saúde e de Políticas de Desenvolvimento da Região do Calcário - CISREC</v>
          </cell>
          <cell r="B2576" t="str">
            <v>Jequitibá</v>
          </cell>
        </row>
        <row r="2577">
          <cell r="A2577" t="str">
            <v>Consórcio Intermunicipal de Saúde e de Políticas de Desenvolvimento da Região do Calcário - CISREC</v>
          </cell>
          <cell r="B2577" t="str">
            <v>Lagoa Santa</v>
          </cell>
        </row>
        <row r="2578">
          <cell r="A2578" t="str">
            <v>Consórcio Intermunicipal de Saúde e de Políticas de Desenvolvimento da Região do Calcário - CISREC</v>
          </cell>
          <cell r="B2578" t="str">
            <v>Matozinhos</v>
          </cell>
        </row>
        <row r="2579">
          <cell r="A2579" t="str">
            <v>Consórcio Intermunicipal de Saúde e de Políticas de Desenvolvimento da Região do Calcário - CISREC</v>
          </cell>
          <cell r="B2579" t="str">
            <v>Morro do Pilar</v>
          </cell>
        </row>
        <row r="2580">
          <cell r="A2580" t="str">
            <v>Consórcio Intermunicipal de Saúde e de Políticas de Desenvolvimento da Região do Calcário - CISREC</v>
          </cell>
          <cell r="B2580" t="str">
            <v>Pedro Leopoldo</v>
          </cell>
        </row>
        <row r="2581">
          <cell r="A2581" t="str">
            <v>Consórcio Intermunicipal de Saúde e de Políticas de Desenvolvimento da Região do Calcário - CISREC</v>
          </cell>
          <cell r="B2581" t="str">
            <v>Prudente de Morais</v>
          </cell>
        </row>
        <row r="2582">
          <cell r="A2582" t="str">
            <v>Consórcio Intermunicipal de Saúde e de Políticas de Desenvolvimento da Região do Calcário - CISREC</v>
          </cell>
          <cell r="B2582" t="str">
            <v>Ribeirão das Neves</v>
          </cell>
        </row>
        <row r="2583">
          <cell r="A2583" t="str">
            <v>Consórcio Intermunicipal de Saúde e de Políticas de Desenvolvimento da Região do Calcário - CISREC</v>
          </cell>
          <cell r="B2583" t="str">
            <v>Santa Luzia</v>
          </cell>
        </row>
        <row r="2584">
          <cell r="A2584" t="str">
            <v>Consórcio Intermunicipal de Saúde e de Políticas de Desenvolvimento da Região do Calcário - CISREC</v>
          </cell>
          <cell r="B2584" t="str">
            <v>Santana do Riacho</v>
          </cell>
        </row>
        <row r="2585">
          <cell r="A2585" t="str">
            <v>Consórcio Intermunicipal de Saúde e de Políticas de Desenvolvimento da Região do Calcário - CISREC</v>
          </cell>
          <cell r="B2585" t="str">
            <v>São José da Lapa</v>
          </cell>
        </row>
        <row r="2586">
          <cell r="A2586" t="str">
            <v>Consórcio Intermunicipal de Saúde e de Políticas de Desenvolvimento da Região do Calcário - CISREC</v>
          </cell>
          <cell r="B2586" t="str">
            <v>Vespasiano</v>
          </cell>
        </row>
        <row r="2587">
          <cell r="A2587" t="str">
            <v>Consórcio Intermunicipal Multissetorial do Vale do Piranga - CIMVALPI</v>
          </cell>
          <cell r="B2587" t="str">
            <v>Abre Campo</v>
          </cell>
        </row>
        <row r="2588">
          <cell r="A2588" t="str">
            <v>Consórcio Intermunicipal Multissetorial do Vale do Piranga - CIMVALPI</v>
          </cell>
          <cell r="B2588" t="str">
            <v>Acaiaca</v>
          </cell>
        </row>
        <row r="2589">
          <cell r="A2589" t="str">
            <v>Consórcio Intermunicipal Multissetorial do Vale do Piranga - CIMVALPI</v>
          </cell>
          <cell r="B2589" t="str">
            <v>Alvinópolis</v>
          </cell>
        </row>
        <row r="2590">
          <cell r="A2590" t="str">
            <v>Consórcio Intermunicipal Multissetorial do Vale do Piranga - CIMVALPI</v>
          </cell>
          <cell r="B2590" t="str">
            <v>Amparo do Serra</v>
          </cell>
        </row>
        <row r="2591">
          <cell r="A2591" t="str">
            <v>Consórcio Intermunicipal Multissetorial do Vale do Piranga - CIMVALPI</v>
          </cell>
          <cell r="B2591" t="str">
            <v>Araponga</v>
          </cell>
        </row>
        <row r="2592">
          <cell r="A2592" t="str">
            <v>Consórcio Intermunicipal Multissetorial do Vale do Piranga - CIMVALPI</v>
          </cell>
          <cell r="B2592" t="str">
            <v>Barra Longa</v>
          </cell>
        </row>
        <row r="2593">
          <cell r="A2593" t="str">
            <v>Consórcio Intermunicipal Multissetorial do Vale do Piranga - CIMVALPI</v>
          </cell>
          <cell r="B2593" t="str">
            <v>Cajuri</v>
          </cell>
        </row>
        <row r="2594">
          <cell r="A2594" t="str">
            <v>Consórcio Intermunicipal Multissetorial do Vale do Piranga - CIMVALPI</v>
          </cell>
          <cell r="B2594" t="str">
            <v>Canaã</v>
          </cell>
        </row>
        <row r="2595">
          <cell r="A2595" t="str">
            <v>Consórcio Intermunicipal Multissetorial do Vale do Piranga - CIMVALPI</v>
          </cell>
          <cell r="B2595" t="str">
            <v>Caputira</v>
          </cell>
        </row>
        <row r="2596">
          <cell r="A2596" t="str">
            <v>Consórcio Intermunicipal Multissetorial do Vale do Piranga - CIMVALPI</v>
          </cell>
          <cell r="B2596" t="str">
            <v>Coimbra</v>
          </cell>
        </row>
        <row r="2597">
          <cell r="A2597" t="str">
            <v>Consórcio Intermunicipal Multissetorial do Vale do Piranga - CIMVALPI</v>
          </cell>
          <cell r="B2597" t="str">
            <v>Congonhas</v>
          </cell>
        </row>
        <row r="2598">
          <cell r="A2598" t="str">
            <v>Consórcio Intermunicipal Multissetorial do Vale do Piranga - CIMVALPI</v>
          </cell>
          <cell r="B2598" t="str">
            <v>Desterro de Entre Rios</v>
          </cell>
        </row>
        <row r="2599">
          <cell r="A2599" t="str">
            <v>Consórcio Intermunicipal Multissetorial do Vale do Piranga - CIMVALPI</v>
          </cell>
          <cell r="B2599" t="str">
            <v>Diogo de Vasconcelos</v>
          </cell>
        </row>
        <row r="2600">
          <cell r="A2600" t="str">
            <v>Consórcio Intermunicipal Multissetorial do Vale do Piranga - CIMVALPI</v>
          </cell>
          <cell r="B2600" t="str">
            <v>Dom Silvério</v>
          </cell>
        </row>
        <row r="2601">
          <cell r="A2601" t="str">
            <v>Consórcio Intermunicipal Multissetorial do Vale do Piranga - CIMVALPI</v>
          </cell>
          <cell r="B2601" t="str">
            <v>Entre Rios de Minas</v>
          </cell>
        </row>
        <row r="2602">
          <cell r="A2602" t="str">
            <v>Consórcio Intermunicipal Multissetorial do Vale do Piranga - CIMVALPI</v>
          </cell>
          <cell r="B2602" t="str">
            <v>Guaraciaba</v>
          </cell>
        </row>
        <row r="2603">
          <cell r="A2603" t="str">
            <v>Consórcio Intermunicipal Multissetorial do Vale do Piranga - CIMVALPI</v>
          </cell>
          <cell r="B2603" t="str">
            <v>Itabirito</v>
          </cell>
        </row>
        <row r="2604">
          <cell r="A2604" t="str">
            <v>Consórcio Intermunicipal Multissetorial do Vale do Piranga - CIMVALPI</v>
          </cell>
          <cell r="B2604" t="str">
            <v>Jequeri</v>
          </cell>
        </row>
        <row r="2605">
          <cell r="A2605" t="str">
            <v>Consórcio Intermunicipal Multissetorial do Vale do Piranga - CIMVALPI</v>
          </cell>
          <cell r="B2605" t="str">
            <v>Mariana</v>
          </cell>
        </row>
        <row r="2606">
          <cell r="A2606" t="str">
            <v>Consórcio Intermunicipal Multissetorial do Vale do Piranga - CIMVALPI</v>
          </cell>
          <cell r="B2606" t="str">
            <v>Matipó</v>
          </cell>
        </row>
        <row r="2607">
          <cell r="A2607" t="str">
            <v>Consórcio Intermunicipal Multissetorial do Vale do Piranga - CIMVALPI</v>
          </cell>
          <cell r="B2607" t="str">
            <v>Oratórios/MG</v>
          </cell>
        </row>
        <row r="2608">
          <cell r="A2608" t="str">
            <v>Consórcio Intermunicipal Multissetorial do Vale do Piranga - CIMVALPI</v>
          </cell>
          <cell r="B2608" t="str">
            <v>Ouro Branco/MG</v>
          </cell>
        </row>
        <row r="2609">
          <cell r="A2609" t="str">
            <v>Consórcio Intermunicipal Multissetorial do Vale do Piranga - CIMVALPI</v>
          </cell>
          <cell r="B2609" t="str">
            <v>Ouro Preto</v>
          </cell>
        </row>
        <row r="2610">
          <cell r="A2610" t="str">
            <v>Consórcio Intermunicipal Multissetorial do Vale do Piranga - CIMVALPI</v>
          </cell>
          <cell r="B2610" t="str">
            <v>Paula Cândido</v>
          </cell>
        </row>
        <row r="2611">
          <cell r="A2611" t="str">
            <v>Consórcio Intermunicipal Multissetorial do Vale do Piranga - CIMVALPI</v>
          </cell>
          <cell r="B2611" t="str">
            <v>Pedra do Anta</v>
          </cell>
        </row>
        <row r="2612">
          <cell r="A2612" t="str">
            <v>Consórcio Intermunicipal Multissetorial do Vale do Piranga - CIMVALPI</v>
          </cell>
          <cell r="B2612" t="str">
            <v>Piedade de Ponte Nova</v>
          </cell>
        </row>
        <row r="2613">
          <cell r="A2613" t="str">
            <v>Consórcio Intermunicipal Multissetorial do Vale do Piranga - CIMVALPI</v>
          </cell>
          <cell r="B2613" t="str">
            <v>Piraúba</v>
          </cell>
        </row>
        <row r="2614">
          <cell r="A2614" t="str">
            <v>Consórcio Intermunicipal Multissetorial do Vale do Piranga - CIMVALPI</v>
          </cell>
          <cell r="B2614" t="str">
            <v>Ponte Nova</v>
          </cell>
        </row>
        <row r="2615">
          <cell r="A2615" t="str">
            <v>Consórcio Intermunicipal Multissetorial do Vale do Piranga - CIMVALPI</v>
          </cell>
          <cell r="B2615" t="str">
            <v>Porto Firme</v>
          </cell>
        </row>
        <row r="2616">
          <cell r="A2616" t="str">
            <v>Consórcio Intermunicipal Multissetorial do Vale do Piranga - CIMVALPI</v>
          </cell>
          <cell r="B2616" t="str">
            <v>Raul Soares</v>
          </cell>
        </row>
        <row r="2617">
          <cell r="A2617" t="str">
            <v>Consórcio Intermunicipal Multissetorial do Vale do Piranga - CIMVALPI</v>
          </cell>
          <cell r="B2617" t="str">
            <v>Rio Casca</v>
          </cell>
        </row>
        <row r="2618">
          <cell r="A2618" t="str">
            <v>Consórcio Intermunicipal Multissetorial do Vale do Piranga - CIMVALPI</v>
          </cell>
          <cell r="B2618" t="str">
            <v>Rio Doce</v>
          </cell>
        </row>
        <row r="2619">
          <cell r="A2619" t="str">
            <v>Consórcio Intermunicipal Multissetorial do Vale do Piranga - CIMVALPI</v>
          </cell>
          <cell r="B2619" t="str">
            <v>Santa Cruz do Escalvado</v>
          </cell>
        </row>
        <row r="2620">
          <cell r="A2620" t="str">
            <v>Consórcio Intermunicipal Multissetorial do Vale do Piranga - CIMVALPI</v>
          </cell>
          <cell r="B2620" t="str">
            <v>Santo Antônio do Grama</v>
          </cell>
        </row>
        <row r="2621">
          <cell r="A2621" t="str">
            <v>Consórcio Intermunicipal Multissetorial do Vale do Piranga - CIMVALPI</v>
          </cell>
          <cell r="B2621" t="str">
            <v>Sem-Peixe</v>
          </cell>
        </row>
        <row r="2622">
          <cell r="A2622" t="str">
            <v>Consórcio Intermunicipal Multissetorial do Vale do Piranga - CIMVALPI</v>
          </cell>
          <cell r="B2622" t="str">
            <v>Sericita</v>
          </cell>
        </row>
        <row r="2623">
          <cell r="A2623" t="str">
            <v>Consórcio Intermunicipal Multissetorial do Vale do Piranga - CIMVALPI</v>
          </cell>
          <cell r="B2623" t="str">
            <v>São Pedro dos Ferros</v>
          </cell>
        </row>
        <row r="2624">
          <cell r="A2624" t="str">
            <v>Consórcio Intermunicipal Multissetorial do Vale do Piranga - CIMVALPI</v>
          </cell>
          <cell r="B2624" t="str">
            <v>Teixeiras</v>
          </cell>
        </row>
        <row r="2625">
          <cell r="A2625" t="str">
            <v>Consórcio Intermunicipal Multissetorial do Vale do Piranga - CIMVALPI</v>
          </cell>
          <cell r="B2625" t="str">
            <v>Urucânia</v>
          </cell>
        </row>
        <row r="2626">
          <cell r="A2626" t="str">
            <v>Consórcio Intermunicipal Multissetorial do Vale do Piranga - CIMVALPI</v>
          </cell>
          <cell r="B2626" t="str">
            <v>Vermelho Novo</v>
          </cell>
        </row>
        <row r="2627">
          <cell r="A2627" t="str">
            <v>Consórcio Intermunicipal Multissetorial do Vale do Piranga - CIMVALPI</v>
          </cell>
          <cell r="B2627" t="str">
            <v>Visconde do Rio Branco</v>
          </cell>
        </row>
        <row r="2628">
          <cell r="A2628" t="str">
            <v>Consórcio Intermunicipal Multissetorial do Vale do Piranga - CIMVALPI</v>
          </cell>
          <cell r="B2628" t="str">
            <v>Viçosa/MG</v>
          </cell>
        </row>
        <row r="2629">
          <cell r="A2629" t="str">
            <v>Consórcio Intermunicipal de Saneamento Básico da Zona da Mata de Minas Gerais - CISAB Zona da Mata</v>
          </cell>
          <cell r="B2629" t="str">
            <v>Abre Campo</v>
          </cell>
        </row>
        <row r="2630">
          <cell r="A2630" t="str">
            <v>Consórcio Intermunicipal de Saneamento Básico da Zona da Mata de Minas Gerais - CISAB Zona da Mata</v>
          </cell>
          <cell r="B2630" t="str">
            <v>Acaiaca</v>
          </cell>
        </row>
        <row r="2631">
          <cell r="A2631" t="str">
            <v>Consórcio Intermunicipal de Saneamento Básico da Zona da Mata de Minas Gerais - CISAB Zona da Mata</v>
          </cell>
          <cell r="B2631" t="str">
            <v>Aimorés</v>
          </cell>
        </row>
        <row r="2632">
          <cell r="A2632" t="str">
            <v>Consórcio Intermunicipal de Saneamento Básico da Zona da Mata de Minas Gerais - CISAB Zona da Mata</v>
          </cell>
          <cell r="B2632" t="str">
            <v>Argirita</v>
          </cell>
        </row>
        <row r="2633">
          <cell r="A2633" t="str">
            <v>Consórcio Intermunicipal de Saneamento Básico da Zona da Mata de Minas Gerais - CISAB Zona da Mata</v>
          </cell>
          <cell r="B2633" t="str">
            <v>Barra Longa</v>
          </cell>
        </row>
        <row r="2634">
          <cell r="A2634" t="str">
            <v>Consórcio Intermunicipal de Saneamento Básico da Zona da Mata de Minas Gerais - CISAB Zona da Mata</v>
          </cell>
          <cell r="B2634" t="str">
            <v>Brás Pires</v>
          </cell>
        </row>
        <row r="2635">
          <cell r="A2635" t="str">
            <v>Consórcio Intermunicipal de Saneamento Básico da Zona da Mata de Minas Gerais - CISAB Zona da Mata</v>
          </cell>
          <cell r="B2635" t="str">
            <v>Cajuri</v>
          </cell>
        </row>
        <row r="2636">
          <cell r="A2636" t="str">
            <v>Consórcio Intermunicipal de Saneamento Básico da Zona da Mata de Minas Gerais - CISAB Zona da Mata</v>
          </cell>
          <cell r="B2636" t="str">
            <v>Carangola</v>
          </cell>
        </row>
        <row r="2637">
          <cell r="A2637" t="str">
            <v>Consórcio Intermunicipal de Saneamento Básico da Zona da Mata de Minas Gerais - CISAB Zona da Mata</v>
          </cell>
          <cell r="B2637" t="str">
            <v>Cataguases</v>
          </cell>
        </row>
        <row r="2638">
          <cell r="A2638" t="str">
            <v>Consórcio Intermunicipal de Saneamento Básico da Zona da Mata de Minas Gerais - CISAB Zona da Mata</v>
          </cell>
          <cell r="B2638" t="str">
            <v>Chalé</v>
          </cell>
        </row>
        <row r="2639">
          <cell r="A2639" t="str">
            <v>Consórcio Intermunicipal de Saneamento Básico da Zona da Mata de Minas Gerais - CISAB Zona da Mata</v>
          </cell>
          <cell r="B2639" t="str">
            <v>Conceição de Ipanema</v>
          </cell>
        </row>
        <row r="2640">
          <cell r="A2640" t="str">
            <v>Consórcio Intermunicipal de Saneamento Básico da Zona da Mata de Minas Gerais - CISAB Zona da Mata</v>
          </cell>
          <cell r="B2640" t="str">
            <v>Conselheiro Pena</v>
          </cell>
        </row>
        <row r="2641">
          <cell r="A2641" t="str">
            <v>Consórcio Intermunicipal de Saneamento Básico da Zona da Mata de Minas Gerais - CISAB Zona da Mata</v>
          </cell>
          <cell r="B2641" t="str">
            <v>Fervedouro</v>
          </cell>
        </row>
        <row r="2642">
          <cell r="A2642" t="str">
            <v>Consórcio Intermunicipal de Saneamento Básico da Zona da Mata de Minas Gerais - CISAB Zona da Mata</v>
          </cell>
          <cell r="B2642" t="str">
            <v>Governador Valadares</v>
          </cell>
        </row>
        <row r="2643">
          <cell r="A2643" t="str">
            <v>Consórcio Intermunicipal de Saneamento Básico da Zona da Mata de Minas Gerais - CISAB Zona da Mata</v>
          </cell>
          <cell r="B2643" t="str">
            <v>Ipanema</v>
          </cell>
        </row>
        <row r="2644">
          <cell r="A2644" t="str">
            <v>Consórcio Intermunicipal de Saneamento Básico da Zona da Mata de Minas Gerais - CISAB Zona da Mata</v>
          </cell>
          <cell r="B2644" t="str">
            <v>Itambacuri</v>
          </cell>
        </row>
        <row r="2645">
          <cell r="A2645" t="str">
            <v>Consórcio Intermunicipal de Saneamento Básico da Zona da Mata de Minas Gerais - CISAB Zona da Mata</v>
          </cell>
          <cell r="B2645" t="str">
            <v>Jeceaba</v>
          </cell>
        </row>
        <row r="2646">
          <cell r="A2646" t="str">
            <v>Consórcio Intermunicipal de Saneamento Básico da Zona da Mata de Minas Gerais - CISAB Zona da Mata</v>
          </cell>
          <cell r="B2646" t="str">
            <v>Jequeri</v>
          </cell>
        </row>
        <row r="2647">
          <cell r="A2647" t="str">
            <v>Consórcio Intermunicipal de Saneamento Básico da Zona da Mata de Minas Gerais - CISAB Zona da Mata</v>
          </cell>
          <cell r="B2647" t="str">
            <v>Lajinha</v>
          </cell>
        </row>
        <row r="2648">
          <cell r="A2648" t="str">
            <v>Consórcio Intermunicipal de Saneamento Básico da Zona da Mata de Minas Gerais - CISAB Zona da Mata</v>
          </cell>
          <cell r="B2648" t="str">
            <v>Lamim</v>
          </cell>
        </row>
        <row r="2649">
          <cell r="A2649" t="str">
            <v>Consórcio Intermunicipal de Saneamento Básico da Zona da Mata de Minas Gerais - CISAB Zona da Mata</v>
          </cell>
          <cell r="B2649" t="str">
            <v>Lima Duarte</v>
          </cell>
        </row>
        <row r="2650">
          <cell r="A2650" t="str">
            <v>Consórcio Intermunicipal de Saneamento Básico da Zona da Mata de Minas Gerais - CISAB Zona da Mata</v>
          </cell>
          <cell r="B2650" t="str">
            <v>Luisburgo</v>
          </cell>
        </row>
        <row r="2651">
          <cell r="A2651" t="str">
            <v>Consórcio Intermunicipal de Saneamento Básico da Zona da Mata de Minas Gerais - CISAB Zona da Mata</v>
          </cell>
          <cell r="B2651" t="str">
            <v>Manhuaçu</v>
          </cell>
        </row>
        <row r="2652">
          <cell r="A2652" t="str">
            <v>Consórcio Intermunicipal de Saneamento Básico da Zona da Mata de Minas Gerais - CISAB Zona da Mata</v>
          </cell>
          <cell r="B2652" t="str">
            <v>Manhumirim</v>
          </cell>
        </row>
        <row r="2653">
          <cell r="A2653" t="str">
            <v>Consórcio Intermunicipal de Saneamento Básico da Zona da Mata de Minas Gerais - CISAB Zona da Mata</v>
          </cell>
          <cell r="B2653" t="str">
            <v>Mantena</v>
          </cell>
        </row>
        <row r="2654">
          <cell r="A2654" t="str">
            <v>Consórcio Intermunicipal de Saneamento Básico da Zona da Mata de Minas Gerais - CISAB Zona da Mata</v>
          </cell>
          <cell r="B2654" t="str">
            <v>Mariana</v>
          </cell>
        </row>
        <row r="2655">
          <cell r="A2655" t="str">
            <v>Consórcio Intermunicipal de Saneamento Básico da Zona da Mata de Minas Gerais - CISAB Zona da Mata</v>
          </cell>
          <cell r="B2655" t="str">
            <v>Oratórios</v>
          </cell>
        </row>
        <row r="2656">
          <cell r="A2656" t="str">
            <v>Consórcio Intermunicipal de Saneamento Básico da Zona da Mata de Minas Gerais - CISAB Zona da Mata</v>
          </cell>
          <cell r="B2656" t="str">
            <v>Pedra Dourada</v>
          </cell>
        </row>
        <row r="2657">
          <cell r="A2657" t="str">
            <v>Consórcio Intermunicipal de Saneamento Básico da Zona da Mata de Minas Gerais - CISAB Zona da Mata</v>
          </cell>
          <cell r="B2657" t="str">
            <v>Pedro Teixeira</v>
          </cell>
        </row>
        <row r="2658">
          <cell r="A2658" t="str">
            <v>Consórcio Intermunicipal de Saneamento Básico da Zona da Mata de Minas Gerais - CISAB Zona da Mata</v>
          </cell>
          <cell r="B2658" t="str">
            <v>Piracema</v>
          </cell>
        </row>
        <row r="2659">
          <cell r="A2659" t="str">
            <v>Consórcio Intermunicipal de Saneamento Básico da Zona da Mata de Minas Gerais - CISAB Zona da Mata</v>
          </cell>
          <cell r="B2659" t="str">
            <v>Pocrane</v>
          </cell>
        </row>
        <row r="2660">
          <cell r="A2660" t="str">
            <v>Consórcio Intermunicipal de Saneamento Básico da Zona da Mata de Minas Gerais - CISAB Zona da Mata</v>
          </cell>
          <cell r="B2660" t="str">
            <v>Ponte Nova</v>
          </cell>
        </row>
        <row r="2661">
          <cell r="A2661" t="str">
            <v>Consórcio Intermunicipal de Saneamento Básico da Zona da Mata de Minas Gerais - CISAB Zona da Mata</v>
          </cell>
          <cell r="B2661" t="str">
            <v>Queluzito</v>
          </cell>
        </row>
        <row r="2662">
          <cell r="A2662" t="str">
            <v>Consórcio Intermunicipal de Saneamento Básico da Zona da Mata de Minas Gerais - CISAB Zona da Mata</v>
          </cell>
          <cell r="B2662" t="str">
            <v>Raul Soares</v>
          </cell>
        </row>
        <row r="2663">
          <cell r="A2663" t="str">
            <v>Consórcio Intermunicipal de Saneamento Básico da Zona da Mata de Minas Gerais - CISAB Zona da Mata</v>
          </cell>
          <cell r="B2663" t="str">
            <v>Recreio</v>
          </cell>
        </row>
        <row r="2664">
          <cell r="A2664" t="str">
            <v>Consórcio Intermunicipal de Saneamento Básico da Zona da Mata de Minas Gerais - CISAB Zona da Mata</v>
          </cell>
          <cell r="B2664" t="str">
            <v>Reduto</v>
          </cell>
        </row>
        <row r="2665">
          <cell r="A2665" t="str">
            <v>Consórcio Intermunicipal de Saneamento Básico da Zona da Mata de Minas Gerais - CISAB Zona da Mata</v>
          </cell>
          <cell r="B2665" t="str">
            <v>Rio Doce</v>
          </cell>
        </row>
        <row r="2666">
          <cell r="A2666" t="str">
            <v>Consórcio Intermunicipal de Saneamento Básico da Zona da Mata de Minas Gerais - CISAB Zona da Mata</v>
          </cell>
          <cell r="B2666" t="str">
            <v>Santana do Garambéu</v>
          </cell>
        </row>
        <row r="2667">
          <cell r="A2667" t="str">
            <v>Consórcio Intermunicipal de Saneamento Básico da Zona da Mata de Minas Gerais - CISAB Zona da Mata</v>
          </cell>
          <cell r="B2667" t="str">
            <v>Santa Rita de Jacutinga</v>
          </cell>
        </row>
        <row r="2668">
          <cell r="A2668" t="str">
            <v>Consórcio Intermunicipal de Saneamento Básico da Zona da Mata de Minas Gerais - CISAB Zona da Mata</v>
          </cell>
          <cell r="B2668" t="str">
            <v>São Francisco Do Glória</v>
          </cell>
        </row>
        <row r="2669">
          <cell r="A2669" t="str">
            <v>Consórcio Intermunicipal de Saneamento Básico da Zona da Mata de Minas Gerais - CISAB Zona da Mata</v>
          </cell>
          <cell r="B2669" t="str">
            <v>Senador Firmino</v>
          </cell>
        </row>
        <row r="2670">
          <cell r="A2670" t="str">
            <v>Consórcio Intermunicipal de Saneamento Básico da Zona da Mata de Minas Gerais - CISAB Zona da Mata</v>
          </cell>
          <cell r="B2670" t="str">
            <v>Senhora de Oliveira</v>
          </cell>
        </row>
        <row r="2671">
          <cell r="A2671" t="str">
            <v>Consórcio Intermunicipal de Saneamento Básico da Zona da Mata de Minas Gerais - CISAB Zona da Mata</v>
          </cell>
          <cell r="B2671" t="str">
            <v>Senhora dos Remédios</v>
          </cell>
        </row>
        <row r="2672">
          <cell r="A2672" t="str">
            <v>Consórcio Intermunicipal de Saneamento Básico da Zona da Mata de Minas Gerais - CISAB Zona da Mata</v>
          </cell>
          <cell r="B2672" t="str">
            <v>Taparuba</v>
          </cell>
        </row>
        <row r="2673">
          <cell r="A2673" t="str">
            <v>Consórcio Intermunicipal de Saneamento Básico da Zona da Mata de Minas Gerais - CISAB Zona da Mata</v>
          </cell>
          <cell r="B2673" t="str">
            <v>Tocantins</v>
          </cell>
        </row>
        <row r="2674">
          <cell r="A2674" t="str">
            <v>Consórcio Intermunicipal de Saneamento Básico da Zona da Mata de Minas Gerais - CISAB Zona da Mata</v>
          </cell>
          <cell r="B2674" t="str">
            <v>Tombos</v>
          </cell>
        </row>
        <row r="2675">
          <cell r="A2675" t="str">
            <v>Consórcio Intermunicipal de Saneamento Básico da Zona da Mata de Minas Gerais - CISAB Zona da Mata</v>
          </cell>
          <cell r="B2675" t="str">
            <v>Vermelho Novo</v>
          </cell>
        </row>
        <row r="2676">
          <cell r="A2676" t="str">
            <v>Consórcio Intermunicipal de Saneamento Básico da Zona da Mata de Minas Gerais - CISAB Zona da Mata</v>
          </cell>
          <cell r="B2676" t="str">
            <v>Viçosa/MG</v>
          </cell>
        </row>
        <row r="2677">
          <cell r="A2677" t="str">
            <v>Consórcio Intermunicipal de Desenvolvimento Regional - CONVALE</v>
          </cell>
          <cell r="B2677" t="str">
            <v>Água Comprida</v>
          </cell>
        </row>
        <row r="2678">
          <cell r="A2678" t="str">
            <v>Consórcio Intermunicipal de Desenvolvimento Regional - CONVALE</v>
          </cell>
          <cell r="B2678" t="str">
            <v>Campo Florido</v>
          </cell>
        </row>
        <row r="2679">
          <cell r="A2679" t="str">
            <v>Consórcio Intermunicipal de Desenvolvimento Regional - CONVALE</v>
          </cell>
          <cell r="B2679" t="str">
            <v>Comendador Gomes</v>
          </cell>
        </row>
        <row r="2680">
          <cell r="A2680" t="str">
            <v>Consórcio Intermunicipal de Desenvolvimento Regional - CONVALE</v>
          </cell>
          <cell r="B2680" t="str">
            <v>Conceição das Alagoas</v>
          </cell>
        </row>
        <row r="2681">
          <cell r="A2681" t="str">
            <v>Consórcio Intermunicipal de Desenvolvimento Regional - CONVALE</v>
          </cell>
          <cell r="B2681" t="str">
            <v>Conquista</v>
          </cell>
        </row>
        <row r="2682">
          <cell r="A2682" t="str">
            <v>Consórcio Intermunicipal de Desenvolvimento Regional - CONVALE</v>
          </cell>
          <cell r="B2682" t="str">
            <v>Delta</v>
          </cell>
        </row>
        <row r="2683">
          <cell r="A2683" t="str">
            <v>Consórcio Intermunicipal de Desenvolvimento Regional - CONVALE</v>
          </cell>
          <cell r="B2683" t="str">
            <v>Nova Ponte</v>
          </cell>
        </row>
        <row r="2684">
          <cell r="A2684" t="str">
            <v>Consórcio Intermunicipal de Desenvolvimento Regional - CONVALE</v>
          </cell>
          <cell r="B2684" t="str">
            <v>Pirajuba</v>
          </cell>
        </row>
        <row r="2685">
          <cell r="A2685" t="str">
            <v>Consórcio Intermunicipal de Desenvolvimento Regional - CONVALE</v>
          </cell>
          <cell r="B2685" t="str">
            <v>Planura</v>
          </cell>
        </row>
        <row r="2686">
          <cell r="A2686" t="str">
            <v>Consórcio Intermunicipal de Desenvolvimento Regional - CONVALE</v>
          </cell>
          <cell r="B2686" t="str">
            <v>Sacramento</v>
          </cell>
        </row>
        <row r="2687">
          <cell r="A2687" t="str">
            <v>Consórcio Intermunicipal de Desenvolvimento Regional - CONVALE</v>
          </cell>
          <cell r="B2687" t="str">
            <v>Santa Juliana</v>
          </cell>
        </row>
        <row r="2688">
          <cell r="A2688" t="str">
            <v>Consórcio Intermunicipal de Desenvolvimento Regional - CONVALE</v>
          </cell>
          <cell r="B2688" t="str">
            <v>Uberaba</v>
          </cell>
        </row>
        <row r="2689">
          <cell r="A2689" t="str">
            <v>Consórcio Intermunicipal de Desenvolvimento Regional - CONVALE</v>
          </cell>
          <cell r="B2689" t="str">
            <v>Veríssimo</v>
          </cell>
        </row>
        <row r="2690">
          <cell r="A2690" t="str">
            <v>Consórcio Público Intermunicipal de Desenvolvimento Sustentável do Triângulo Mineiro e Alto Paranaíba - CIDES</v>
          </cell>
          <cell r="B2690" t="str">
            <v>Araporã</v>
          </cell>
        </row>
        <row r="2691">
          <cell r="A2691" t="str">
            <v>Consórcio Público Intermunicipal de Desenvolvimento Sustentável do Triângulo Mineiro e Alto Paranaíba - CIDES</v>
          </cell>
          <cell r="B2691" t="str">
            <v>Cachoeira Dourada</v>
          </cell>
        </row>
        <row r="2692">
          <cell r="A2692" t="str">
            <v>Consórcio Público Intermunicipal de Desenvolvimento Sustentável do Triângulo Mineiro e Alto Paranaíba - CIDES</v>
          </cell>
          <cell r="B2692" t="str">
            <v>Campina Verde</v>
          </cell>
        </row>
        <row r="2693">
          <cell r="A2693" t="str">
            <v>Consórcio Público Intermunicipal de Desenvolvimento Sustentável do Triângulo Mineiro e Alto Paranaíba - CIDES</v>
          </cell>
          <cell r="B2693" t="str">
            <v>Canápolis/MG</v>
          </cell>
        </row>
        <row r="2694">
          <cell r="A2694" t="str">
            <v>Consórcio Público Intermunicipal de Desenvolvimento Sustentável do Triângulo Mineiro e Alto Paranaíba - CIDES</v>
          </cell>
          <cell r="B2694" t="str">
            <v>Capinópolis</v>
          </cell>
        </row>
        <row r="2695">
          <cell r="A2695" t="str">
            <v>Consórcio Público Intermunicipal de Desenvolvimento Sustentável do Triângulo Mineiro e Alto Paranaíba - CIDES</v>
          </cell>
          <cell r="B2695" t="str">
            <v>Cascalho Rico</v>
          </cell>
        </row>
        <row r="2696">
          <cell r="A2696" t="str">
            <v>Consórcio Público Intermunicipal de Desenvolvimento Sustentável do Triângulo Mineiro e Alto Paranaíba - CIDES</v>
          </cell>
          <cell r="B2696" t="str">
            <v>Centralina</v>
          </cell>
        </row>
        <row r="2697">
          <cell r="A2697" t="str">
            <v>Consórcio Público Intermunicipal de Desenvolvimento Sustentável do Triângulo Mineiro e Alto Paranaíba - CIDES</v>
          </cell>
          <cell r="B2697" t="str">
            <v>Douradoquara</v>
          </cell>
        </row>
        <row r="2698">
          <cell r="A2698" t="str">
            <v>Consórcio Público Intermunicipal de Desenvolvimento Sustentável do Triângulo Mineiro e Alto Paranaíba - CIDES</v>
          </cell>
          <cell r="B2698" t="str">
            <v>Estrela do Sul</v>
          </cell>
        </row>
        <row r="2699">
          <cell r="A2699" t="str">
            <v>Consórcio Público Intermunicipal de Desenvolvimento Sustentável do Triângulo Mineiro e Alto Paranaíba - CIDES</v>
          </cell>
          <cell r="B2699" t="str">
            <v>Grupiara</v>
          </cell>
        </row>
        <row r="2700">
          <cell r="A2700" t="str">
            <v>Consórcio Público Intermunicipal de Desenvolvimento Sustentável do Triângulo Mineiro e Alto Paranaíba - CIDES</v>
          </cell>
          <cell r="B2700" t="str">
            <v>Gurinhatã</v>
          </cell>
        </row>
        <row r="2701">
          <cell r="A2701" t="str">
            <v>Consórcio Público Intermunicipal de Desenvolvimento Sustentável do Triângulo Mineiro e Alto Paranaíba - CIDES</v>
          </cell>
          <cell r="B2701" t="str">
            <v>Indianópolis</v>
          </cell>
        </row>
        <row r="2702">
          <cell r="A2702" t="str">
            <v>Consórcio Público Intermunicipal de Desenvolvimento Sustentável do Triângulo Mineiro e Alto Paranaíba - CIDES</v>
          </cell>
          <cell r="B2702" t="str">
            <v>Ipiaçu</v>
          </cell>
        </row>
        <row r="2703">
          <cell r="A2703" t="str">
            <v>Consórcio Público Intermunicipal de Desenvolvimento Sustentável do Triângulo Mineiro e Alto Paranaíba - CIDES</v>
          </cell>
          <cell r="B2703" t="str">
            <v>Iraí de Minas</v>
          </cell>
        </row>
        <row r="2704">
          <cell r="A2704" t="str">
            <v>Consórcio Público Intermunicipal de Desenvolvimento Sustentável do Triângulo Mineiro e Alto Paranaíba - CIDES</v>
          </cell>
          <cell r="B2704" t="str">
            <v>Ituiutaba</v>
          </cell>
        </row>
        <row r="2705">
          <cell r="A2705" t="str">
            <v>Consórcio Público Intermunicipal de Desenvolvimento Sustentável do Triângulo Mineiro e Alto Paranaíba - CIDES</v>
          </cell>
          <cell r="B2705" t="str">
            <v>Monte Alegre de Minas</v>
          </cell>
        </row>
        <row r="2706">
          <cell r="A2706" t="str">
            <v>Consórcio Público Intermunicipal de Desenvolvimento Sustentável do Triângulo Mineiro e Alto Paranaíba - CIDES</v>
          </cell>
          <cell r="B2706" t="str">
            <v>Monte Carmelo</v>
          </cell>
        </row>
        <row r="2707">
          <cell r="A2707" t="str">
            <v>Consórcio Público Intermunicipal de Desenvolvimento Sustentável do Triângulo Mineiro e Alto Paranaíba - CIDES</v>
          </cell>
          <cell r="B2707" t="str">
            <v>Prata/MG</v>
          </cell>
        </row>
        <row r="2708">
          <cell r="A2708" t="str">
            <v>Consórcio Público Intermunicipal de Desenvolvimento Sustentável do Triângulo Mineiro e Alto Paranaíba - CIDES</v>
          </cell>
          <cell r="B2708" t="str">
            <v>Santa Vitória</v>
          </cell>
        </row>
        <row r="2709">
          <cell r="A2709" t="str">
            <v>Consórcio Público Intermunicipal de Desenvolvimento Sustentável do Triângulo Mineiro e Alto Paranaíba - CIDES</v>
          </cell>
          <cell r="B2709" t="str">
            <v>Tupaciguara</v>
          </cell>
        </row>
        <row r="2710">
          <cell r="A2710" t="str">
            <v>Consórcio Intermunicipal Região Integrada de Desenvolvimento Sustentável - RIDES</v>
          </cell>
          <cell r="B2710" t="str">
            <v>Abadia dos Dourados</v>
          </cell>
        </row>
        <row r="2711">
          <cell r="A2711" t="str">
            <v>Consórcio Intermunicipal Região Integrada de Desenvolvimento Sustentável - RIDES</v>
          </cell>
          <cell r="B2711" t="str">
            <v>Cascalho Rico</v>
          </cell>
        </row>
        <row r="2712">
          <cell r="A2712" t="str">
            <v>Consórcio Intermunicipal Região Integrada de Desenvolvimento Sustentável - RIDES</v>
          </cell>
          <cell r="B2712" t="str">
            <v>Coromandel</v>
          </cell>
        </row>
        <row r="2713">
          <cell r="A2713" t="str">
            <v>Consórcio Intermunicipal Região Integrada de Desenvolvimento Sustentável - RIDES</v>
          </cell>
          <cell r="B2713" t="str">
            <v>Douradoquara</v>
          </cell>
        </row>
        <row r="2714">
          <cell r="A2714" t="str">
            <v>Consórcio Intermunicipal Região Integrada de Desenvolvimento Sustentável - RIDES</v>
          </cell>
          <cell r="B2714" t="str">
            <v>Estrela do Sul</v>
          </cell>
        </row>
        <row r="2715">
          <cell r="A2715" t="str">
            <v>Consórcio Intermunicipal Região Integrada de Desenvolvimento Sustentável - RIDES</v>
          </cell>
          <cell r="B2715" t="str">
            <v>Grupiara</v>
          </cell>
        </row>
        <row r="2716">
          <cell r="A2716" t="str">
            <v>Consórcio Intermunicipal Região Integrada de Desenvolvimento Sustentável - RIDES</v>
          </cell>
          <cell r="B2716" t="str">
            <v>Indianópolis</v>
          </cell>
        </row>
        <row r="2717">
          <cell r="A2717" t="str">
            <v>Consórcio Intermunicipal Região Integrada de Desenvolvimento Sustentável - RIDES</v>
          </cell>
          <cell r="B2717" t="str">
            <v>Iraí de Minas</v>
          </cell>
        </row>
        <row r="2718">
          <cell r="A2718" t="str">
            <v>Consórcio Intermunicipal Região Integrada de Desenvolvimento Sustentável - RIDES</v>
          </cell>
          <cell r="B2718" t="str">
            <v>Monte Carmelo</v>
          </cell>
        </row>
        <row r="2719">
          <cell r="A2719" t="str">
            <v>Consórcio Intermunicipal Região Integrada de Desenvolvimento Sustentável - RIDES</v>
          </cell>
          <cell r="B2719" t="str">
            <v>Romaria</v>
          </cell>
        </row>
        <row r="2720">
          <cell r="A2720" t="str">
            <v>Consórcio Intermunicipal de Desenvolvimento Sustentável do Alto Paranaíba - CISPAR</v>
          </cell>
          <cell r="B2720" t="str">
            <v>Carmo do Paranaíba</v>
          </cell>
        </row>
        <row r="2721">
          <cell r="A2721" t="str">
            <v>Consórcio Intermunicipal de Desenvolvimento Sustentável do Alto Paranaíba - CISPAR</v>
          </cell>
          <cell r="B2721" t="str">
            <v>Cruzeiro da Fortaleza</v>
          </cell>
        </row>
        <row r="2722">
          <cell r="A2722" t="str">
            <v>Consórcio Intermunicipal de Desenvolvimento Sustentável do Alto Paranaíba - CISPAR</v>
          </cell>
          <cell r="B2722" t="str">
            <v>Guimarânia</v>
          </cell>
        </row>
        <row r="2723">
          <cell r="A2723" t="str">
            <v>Consórcio Intermunicipal de Desenvolvimento Sustentável do Alto Paranaíba - CISPAR</v>
          </cell>
          <cell r="B2723" t="str">
            <v>Lagoa Formosa</v>
          </cell>
        </row>
        <row r="2724">
          <cell r="A2724" t="str">
            <v>Consórcio Intermunicipal de Desenvolvimento Sustentável do Alto Paranaíba - CISPAR</v>
          </cell>
          <cell r="B2724" t="str">
            <v>Patrocínio</v>
          </cell>
        </row>
        <row r="2725">
          <cell r="A2725" t="str">
            <v>Consórcio Intermunicipal de Desenvolvimento Sustentável do Alto Paranaíba - CISPAR</v>
          </cell>
          <cell r="B2725" t="str">
            <v>Presidente Olegário</v>
          </cell>
        </row>
        <row r="2726">
          <cell r="A2726" t="str">
            <v>Consórcio Intermunicipal de Desenvolvimento Sustentável do Alto Paranaíba - CISPAR</v>
          </cell>
          <cell r="B2726" t="str">
            <v>Rio Paranaíba</v>
          </cell>
        </row>
        <row r="2727">
          <cell r="A2727" t="str">
            <v>Consórcio Intermunicipal de Desenvolvimento Sustentável do Alto Paranaíba - CISPAR</v>
          </cell>
          <cell r="B2727" t="str">
            <v>Santa Rosa da Serra</v>
          </cell>
        </row>
        <row r="2728">
          <cell r="A2728" t="str">
            <v>Consórcio Intermunicipal de Desenvolvimento Sustentável do Alto Paranaíba - CISPAR</v>
          </cell>
          <cell r="B2728" t="str">
            <v>Serra do Salitre</v>
          </cell>
        </row>
        <row r="2729">
          <cell r="A2729" t="str">
            <v>Consórcio Intermunicipal de Desenvolvimento Sustentável do Alto Paranaíba - CISPAR</v>
          </cell>
          <cell r="B2729" t="str">
            <v>São Gonçalo do Abaeté</v>
          </cell>
        </row>
        <row r="2730">
          <cell r="A2730" t="str">
            <v>Consórcio Intermunicipal de Desenvolvimento Sustentável do Alto Paranaíba - CISPAR</v>
          </cell>
          <cell r="B2730" t="str">
            <v>Varjão de Minas</v>
          </cell>
        </row>
        <row r="2731">
          <cell r="A2731" t="str">
            <v>Consórcio Regional de Saneamento Básico Central de Minas - CORESAB</v>
          </cell>
          <cell r="B2731" t="str">
            <v>Araçaí</v>
          </cell>
        </row>
        <row r="2732">
          <cell r="A2732" t="str">
            <v>Consórcio Regional de Saneamento Básico Central de Minas - CORESAB</v>
          </cell>
          <cell r="B2732" t="str">
            <v>Augusto de Lima/MG</v>
          </cell>
        </row>
        <row r="2733">
          <cell r="A2733" t="str">
            <v>Consórcio Regional de Saneamento Básico Central de Minas - CORESAB</v>
          </cell>
          <cell r="B2733" t="str">
            <v>BaldiM</v>
          </cell>
        </row>
        <row r="2734">
          <cell r="A2734" t="str">
            <v>Consórcio Regional de Saneamento Básico Central de Minas - CORESAB</v>
          </cell>
          <cell r="B2734" t="str">
            <v>Buenópolis</v>
          </cell>
        </row>
        <row r="2735">
          <cell r="A2735" t="str">
            <v>Consórcio Regional de Saneamento Básico Central de Minas - CORESAB</v>
          </cell>
          <cell r="B2735" t="str">
            <v>Caetanópolis</v>
          </cell>
        </row>
        <row r="2736">
          <cell r="A2736" t="str">
            <v>Consórcio Regional de Saneamento Básico Central de Minas - CORESAB</v>
          </cell>
          <cell r="B2736" t="str">
            <v>Cordisburgo</v>
          </cell>
        </row>
        <row r="2737">
          <cell r="A2737" t="str">
            <v>Consórcio Regional de Saneamento Básico Central de Minas - CORESAB</v>
          </cell>
          <cell r="B2737" t="str">
            <v>Corinto</v>
          </cell>
        </row>
        <row r="2738">
          <cell r="A2738" t="str">
            <v>Consórcio Regional de Saneamento Básico Central de Minas - CORESAB</v>
          </cell>
          <cell r="B2738" t="str">
            <v>Curvelo</v>
          </cell>
        </row>
        <row r="2739">
          <cell r="A2739" t="str">
            <v>Consórcio Regional de Saneamento Básico Central de Minas - CORESAB</v>
          </cell>
          <cell r="B2739" t="str">
            <v>Datas</v>
          </cell>
        </row>
        <row r="2740">
          <cell r="A2740" t="str">
            <v>Consórcio Regional de Saneamento Básico Central de Minas - CORESAB</v>
          </cell>
          <cell r="B2740" t="str">
            <v>Diamantina</v>
          </cell>
        </row>
        <row r="2741">
          <cell r="A2741" t="str">
            <v>Consórcio Regional de Saneamento Básico Central de Minas - CORESAB</v>
          </cell>
          <cell r="B2741" t="str">
            <v>Felixlândia</v>
          </cell>
        </row>
        <row r="2742">
          <cell r="A2742" t="str">
            <v>Consórcio Regional de Saneamento Básico Central de Minas - CORESAB</v>
          </cell>
          <cell r="B2742" t="str">
            <v>Inimutaba</v>
          </cell>
        </row>
        <row r="2743">
          <cell r="A2743" t="str">
            <v>Consórcio Regional de Saneamento Básico Central de Minas - CORESAB</v>
          </cell>
          <cell r="B2743" t="str">
            <v>Lassance</v>
          </cell>
        </row>
        <row r="2744">
          <cell r="A2744" t="str">
            <v>Consórcio Regional de Saneamento Básico Central de Minas - CORESAB</v>
          </cell>
          <cell r="B2744" t="str">
            <v>Monjolos</v>
          </cell>
        </row>
        <row r="2745">
          <cell r="A2745" t="str">
            <v>Consórcio Regional de Saneamento Básico Central de Minas - CORESAB</v>
          </cell>
          <cell r="B2745" t="str">
            <v>Morro da Garça</v>
          </cell>
        </row>
        <row r="2746">
          <cell r="A2746" t="str">
            <v>Consórcio Regional de Saneamento Básico Central de Minas - CORESAB</v>
          </cell>
          <cell r="B2746" t="str">
            <v>Paraopeba</v>
          </cell>
        </row>
        <row r="2747">
          <cell r="A2747" t="str">
            <v>Consórcio Regional de Saneamento Básico Central de Minas - CORESAB</v>
          </cell>
          <cell r="B2747" t="str">
            <v>Presidente Juscelino</v>
          </cell>
        </row>
        <row r="2748">
          <cell r="A2748" t="str">
            <v>Consórcio Regional de Saneamento Básico Central de Minas - CORESAB</v>
          </cell>
          <cell r="B2748" t="str">
            <v>Santana de Pirapama</v>
          </cell>
        </row>
        <row r="2749">
          <cell r="A2749" t="str">
            <v>Consórcio Regional de Saneamento Básico Central de Minas - CORESAB</v>
          </cell>
          <cell r="B2749" t="str">
            <v>Santo Hipólito</v>
          </cell>
        </row>
        <row r="2750">
          <cell r="A2750" t="str">
            <v>Consórcio Regional de Saneamento Básico Central de Minas - CORESAB</v>
          </cell>
          <cell r="B2750" t="str">
            <v>Três Marias</v>
          </cell>
        </row>
        <row r="2751">
          <cell r="A2751" t="str">
            <v>Consórcio Intermunicipal Multifinalitário do Médio Rio das Velhas - CIMEV</v>
          </cell>
          <cell r="B2751" t="str">
            <v>Augusto de Lima</v>
          </cell>
        </row>
        <row r="2752">
          <cell r="A2752" t="str">
            <v>Consórcio Intermunicipal Multifinalitário do Médio Rio das Velhas - CIMEV</v>
          </cell>
          <cell r="B2752" t="str">
            <v>Buenópolis</v>
          </cell>
        </row>
        <row r="2753">
          <cell r="A2753" t="str">
            <v>Consórcio Intermunicipal Multifinalitário do Médio Rio das Velhas - CIMEV</v>
          </cell>
          <cell r="B2753" t="str">
            <v>Corinto</v>
          </cell>
        </row>
        <row r="2754">
          <cell r="A2754" t="str">
            <v>Consórcio Intermunicipal Multifinalitário do Médio Rio das Velhas - CIMEV</v>
          </cell>
          <cell r="B2754" t="str">
            <v>Curvelo</v>
          </cell>
        </row>
        <row r="2755">
          <cell r="A2755" t="str">
            <v>Consórcio Intermunicipal Multifinalitário do Médio Rio das Velhas - CIMEV</v>
          </cell>
          <cell r="B2755" t="str">
            <v>Felixlândia</v>
          </cell>
        </row>
        <row r="2756">
          <cell r="A2756" t="str">
            <v>Consórcio Intermunicipal Multifinalitário do Médio Rio das Velhas - CIMEV</v>
          </cell>
          <cell r="B2756" t="str">
            <v>Inimutaba</v>
          </cell>
        </row>
        <row r="2757">
          <cell r="A2757" t="str">
            <v>Consórcio Intermunicipal Multifinalitário do Médio Rio das Velhas - CIMEV</v>
          </cell>
          <cell r="B2757" t="str">
            <v>Joaquim Felício</v>
          </cell>
        </row>
        <row r="2758">
          <cell r="A2758" t="str">
            <v>Consórcio Intermunicipal Multifinalitário do Médio Rio das Velhas - CIMEV</v>
          </cell>
          <cell r="B2758" t="str">
            <v>Monjolos</v>
          </cell>
        </row>
        <row r="2759">
          <cell r="A2759" t="str">
            <v>Consórcio Intermunicipal Multifinalitário do Médio Rio das Velhas - CIMEV</v>
          </cell>
          <cell r="B2759" t="str">
            <v>Morro da Garça</v>
          </cell>
        </row>
        <row r="2760">
          <cell r="A2760" t="str">
            <v>Consórcio Intermunicipal Multifinalitário do Médio Rio das Velhas - CIMEV</v>
          </cell>
          <cell r="B2760" t="str">
            <v>Presidente Juscelino</v>
          </cell>
        </row>
        <row r="2761">
          <cell r="A2761" t="str">
            <v>Consórcio Intermunicipal Multifinalitário do Médio Rio das Velhas - CIMEV</v>
          </cell>
          <cell r="B2761" t="str">
            <v>Santo Hipólito</v>
          </cell>
        </row>
        <row r="2762">
          <cell r="A2762" t="str">
            <v>Consórcio Intermunicipal Multifinalitário do Médio Rio das Velhas - CIMEV</v>
          </cell>
          <cell r="B2762" t="str">
            <v>Três Marias</v>
          </cell>
        </row>
        <row r="2763">
          <cell r="A2763" t="str">
            <v>Consórcio Intermunicipal Multifinalitário do Médio Espinhaço - CIMME</v>
          </cell>
          <cell r="B2763" t="str">
            <v>Alvorada de Minas</v>
          </cell>
        </row>
        <row r="2764">
          <cell r="A2764" t="str">
            <v>Consórcio Intermunicipal Multifinalitário do Médio Espinhaço - CIMME</v>
          </cell>
          <cell r="B2764" t="str">
            <v>Conceição do Mato Dentro</v>
          </cell>
        </row>
        <row r="2765">
          <cell r="A2765" t="str">
            <v>Consórcio Intermunicipal Multifinalitário do Médio Espinhaço - CIMME</v>
          </cell>
          <cell r="B2765" t="str">
            <v>Congonhas do Norte</v>
          </cell>
        </row>
        <row r="2766">
          <cell r="A2766" t="str">
            <v>Consórcio Intermunicipal Multifinalitário do Médio Espinhaço - CIMME</v>
          </cell>
          <cell r="B2766" t="str">
            <v>Carmésia</v>
          </cell>
        </row>
        <row r="2767">
          <cell r="A2767" t="str">
            <v>Consórcio Intermunicipal Multifinalitário do Médio Espinhaço - CIMME</v>
          </cell>
          <cell r="B2767" t="str">
            <v>Dom Joaquim</v>
          </cell>
        </row>
        <row r="2768">
          <cell r="A2768" t="str">
            <v>Consórcio Intermunicipal Multifinalitário do Médio Espinhaço - CIMME</v>
          </cell>
          <cell r="B2768" t="str">
            <v>Ferros</v>
          </cell>
        </row>
        <row r="2769">
          <cell r="A2769" t="str">
            <v>Consórcio Intermunicipal Multifinalitário do Médio Espinhaço - CIMME</v>
          </cell>
          <cell r="B2769" t="str">
            <v>Itambé do Mato Dentro</v>
          </cell>
        </row>
        <row r="2770">
          <cell r="A2770" t="str">
            <v>Consórcio Intermunicipal Multifinalitário do Médio Espinhaço - CIMME</v>
          </cell>
          <cell r="B2770" t="str">
            <v>Jaboticatubas</v>
          </cell>
        </row>
        <row r="2771">
          <cell r="A2771" t="str">
            <v>Consórcio Intermunicipal Multifinalitário do Médio Espinhaço - CIMME</v>
          </cell>
          <cell r="B2771" t="str">
            <v>Morro do Pilar</v>
          </cell>
        </row>
        <row r="2772">
          <cell r="A2772" t="str">
            <v>Consórcio Intermunicipal Multifinalitário do Médio Espinhaço - CIMME</v>
          </cell>
          <cell r="B2772" t="str">
            <v>Passabém</v>
          </cell>
        </row>
        <row r="2773">
          <cell r="A2773" t="str">
            <v>Consórcio Intermunicipal Multifinalitário do Médio Espinhaço - CIMME</v>
          </cell>
          <cell r="B2773" t="str">
            <v>Santana do Riacho</v>
          </cell>
        </row>
        <row r="2774">
          <cell r="A2774" t="str">
            <v>Consórcio Intermunicipal Multifinalitário do Médio Espinhaço - CIMME</v>
          </cell>
          <cell r="B2774" t="str">
            <v>Santo Antônio do Rio Abaixo</v>
          </cell>
        </row>
        <row r="2775">
          <cell r="A2775" t="str">
            <v>Consórcio Intermunicipal Multifinalitário do Médio Espinhaço - CIMME</v>
          </cell>
          <cell r="B2775" t="str">
            <v>Santo Antônio do Itambé</v>
          </cell>
        </row>
        <row r="2776">
          <cell r="A2776" t="str">
            <v>Consórcio Intermunicipal Multifinalitário do Médio Espinhaço - CIMME</v>
          </cell>
          <cell r="B2776" t="str">
            <v>São Sebastião do Rio Preto</v>
          </cell>
        </row>
        <row r="2777">
          <cell r="A2777" t="str">
            <v>Consórcio Intermunicipal Multifinalitário do Médio Espinhaço - CIMME</v>
          </cell>
          <cell r="B2777" t="str">
            <v>Taquaraçu de Minas</v>
          </cell>
        </row>
        <row r="2778">
          <cell r="A2778" t="str">
            <v>Consórcio Intermunicipal de Desenvolvimento Econômico e Social dos Municípios do Leste de Minas - CIDES-LESTE</v>
          </cell>
          <cell r="B2778" t="str">
            <v>Alpercata</v>
          </cell>
        </row>
        <row r="2779">
          <cell r="A2779" t="str">
            <v>Consórcio Intermunicipal de Desenvolvimento Econômico e Social dos Municípios do Leste de Minas - CIDES-LESTE</v>
          </cell>
          <cell r="B2779" t="str">
            <v>Açucena</v>
          </cell>
        </row>
        <row r="2780">
          <cell r="A2780" t="str">
            <v>Consórcio Intermunicipal de Desenvolvimento Econômico e Social dos Municípios do Leste de Minas - CIDES-LESTE</v>
          </cell>
          <cell r="B2780" t="str">
            <v>Bom Jesus do Galho</v>
          </cell>
        </row>
        <row r="2781">
          <cell r="A2781" t="str">
            <v>Consórcio Intermunicipal de Desenvolvimento Econômico e Social dos Municípios do Leste de Minas - CIDES-LESTE</v>
          </cell>
          <cell r="B2781" t="str">
            <v>Capitão Andrade</v>
          </cell>
        </row>
        <row r="2782">
          <cell r="A2782" t="str">
            <v>Consórcio Intermunicipal de Desenvolvimento Econômico e Social dos Municípios do Leste de Minas - CIDES-LESTE</v>
          </cell>
          <cell r="B2782" t="str">
            <v>Caratinga</v>
          </cell>
        </row>
        <row r="2783">
          <cell r="A2783" t="str">
            <v>Consórcio Intermunicipal de Desenvolvimento Econômico e Social dos Municípios do Leste de Minas - CIDES-LESTE</v>
          </cell>
          <cell r="B2783" t="str">
            <v>Córrego Novo</v>
          </cell>
        </row>
        <row r="2784">
          <cell r="A2784" t="str">
            <v>Consórcio Intermunicipal de Desenvolvimento Econômico e Social dos Municípios do Leste de Minas - CIDES-LESTE</v>
          </cell>
          <cell r="B2784" t="str">
            <v>Dom Cavati</v>
          </cell>
        </row>
        <row r="2785">
          <cell r="A2785" t="str">
            <v>Consórcio Intermunicipal de Desenvolvimento Econômico e Social dos Municípios do Leste de Minas - CIDES-LESTE</v>
          </cell>
          <cell r="B2785" t="str">
            <v>Entre Folhas</v>
          </cell>
        </row>
        <row r="2786">
          <cell r="A2786" t="str">
            <v>Consórcio Intermunicipal de Desenvolvimento Econômico e Social dos Municípios do Leste de Minas - CIDES-LESTE</v>
          </cell>
          <cell r="B2786" t="str">
            <v>Iapu</v>
          </cell>
        </row>
        <row r="2787">
          <cell r="A2787" t="str">
            <v>Consórcio Intermunicipal de Desenvolvimento Econômico e Social dos Municípios do Leste de Minas - CIDES-LESTE</v>
          </cell>
          <cell r="B2787" t="str">
            <v>Imbé de Minas</v>
          </cell>
        </row>
        <row r="2788">
          <cell r="A2788" t="str">
            <v>Consórcio Intermunicipal de Desenvolvimento Econômico e Social dos Municípios do Leste de Minas - CIDES-LESTE</v>
          </cell>
          <cell r="B2788" t="str">
            <v>Inhapim</v>
          </cell>
        </row>
        <row r="2789">
          <cell r="A2789" t="str">
            <v>Consórcio Intermunicipal de Desenvolvimento Econômico e Social dos Municípios do Leste de Minas - CIDES-LESTE</v>
          </cell>
          <cell r="B2789" t="str">
            <v>Piedade de Caratinga</v>
          </cell>
        </row>
        <row r="2790">
          <cell r="A2790" t="str">
            <v>Consórcio Intermunicipal de Desenvolvimento Econômico e Social dos Municípios do Leste de Minas - CIDES-LESTE</v>
          </cell>
          <cell r="B2790" t="str">
            <v>Pingo-d'Água</v>
          </cell>
        </row>
        <row r="2791">
          <cell r="A2791" t="str">
            <v>Consórcio Intermunicipal de Desenvolvimento Econômico e Social dos Municípios do Leste de Minas - CIDES-LESTE</v>
          </cell>
          <cell r="B2791" t="str">
            <v>Santa Bárbara do Leste</v>
          </cell>
        </row>
        <row r="2792">
          <cell r="A2792" t="str">
            <v>Consórcio Intermunicipal de Desenvolvimento Econômico e Social dos Municípios do Leste de Minas - CIDES-LESTE</v>
          </cell>
          <cell r="B2792" t="str">
            <v>Santa Rita de Minas</v>
          </cell>
        </row>
        <row r="2793">
          <cell r="A2793" t="str">
            <v>Consórcio Intermunicipal de Desenvolvimento Econômico e Social dos Municípios do Leste de Minas - CIDES-LESTE</v>
          </cell>
          <cell r="B2793" t="str">
            <v>Sobrália</v>
          </cell>
        </row>
        <row r="2794">
          <cell r="A2794" t="str">
            <v>Consórcio Intermunicipal de Desenvolvimento Econômico e Social dos Municípios do Leste de Minas - CIDES-LESTE</v>
          </cell>
          <cell r="B2794" t="str">
            <v>São Domingos das Dores</v>
          </cell>
        </row>
        <row r="2795">
          <cell r="A2795" t="str">
            <v>Consórcio Intermunicipal de Desenvolvimento Econômico e Social dos Municípios do Leste de Minas - CIDES-LESTE</v>
          </cell>
          <cell r="B2795" t="str">
            <v>São João do Oriente</v>
          </cell>
        </row>
        <row r="2796">
          <cell r="A2796" t="str">
            <v>Consórcio Intermunicipal de Desenvolvimento Econômico e Social dos Municípios do Leste de Minas - CIDES-LESTE</v>
          </cell>
          <cell r="B2796" t="str">
            <v>São Sebastião do Anta</v>
          </cell>
        </row>
        <row r="2797">
          <cell r="A2797" t="str">
            <v>Consórcio Intermunicipal de Desenvolvimento Econômico e Social dos Municípios do Leste de Minas - CIDES-LESTE</v>
          </cell>
          <cell r="B2797" t="str">
            <v>Ubaporanga</v>
          </cell>
        </row>
        <row r="2798">
          <cell r="A2798" t="str">
            <v>Consórcio Intermunicipal de Desenvolvimento Econômico e Social dos Municípios do Leste de Minas - CIDES-LESTE</v>
          </cell>
          <cell r="B2798" t="str">
            <v>Vargem Alegre</v>
          </cell>
        </row>
        <row r="2799">
          <cell r="A2799" t="str">
            <v>Consórcio Intermunicipal de Desenvolvimento Econômico e Social dos Municípios do Leste de Minas - CIDES-LESTE</v>
          </cell>
          <cell r="B2799" t="str">
            <v>Vermelho Novo</v>
          </cell>
        </row>
        <row r="2800">
          <cell r="A2800" t="str">
            <v>Consórcio Intermunicipal Multissetorial Entorno do Caparaó - CIS-CAPARAÓ</v>
          </cell>
          <cell r="B2800" t="str">
            <v>Chalé</v>
          </cell>
        </row>
        <row r="2801">
          <cell r="A2801" t="str">
            <v>Consórcio Intermunicipal Multissetorial Entorno do Caparaó - CIS-CAPARAÓ</v>
          </cell>
          <cell r="B2801" t="str">
            <v>Conceição de Ipanema</v>
          </cell>
        </row>
        <row r="2802">
          <cell r="A2802" t="str">
            <v>Consórcio Intermunicipal Multissetorial Entorno do Caparaó - CIS-CAPARAÓ</v>
          </cell>
          <cell r="B2802" t="str">
            <v>Durandé</v>
          </cell>
        </row>
        <row r="2803">
          <cell r="A2803" t="str">
            <v>Consórcio Intermunicipal Multissetorial Entorno do Caparaó - CIS-CAPARAÓ</v>
          </cell>
          <cell r="B2803" t="str">
            <v>Ipanema</v>
          </cell>
        </row>
        <row r="2804">
          <cell r="A2804" t="str">
            <v>Consórcio Intermunicipal Multissetorial Entorno do Caparaó - CIS-CAPARAÓ</v>
          </cell>
          <cell r="B2804" t="str">
            <v>Lajinha</v>
          </cell>
        </row>
        <row r="2805">
          <cell r="A2805" t="str">
            <v>Consórcio Intermunicipal Multissetorial Entorno do Caparaó - CIS-CAPARAÓ</v>
          </cell>
          <cell r="B2805" t="str">
            <v>Luisburgo</v>
          </cell>
        </row>
        <row r="2806">
          <cell r="A2806" t="str">
            <v>Consórcio Intermunicipal Multissetorial Entorno do Caparaó - CIS-CAPARAÓ</v>
          </cell>
          <cell r="B2806" t="str">
            <v>Martins Soares</v>
          </cell>
        </row>
        <row r="2807">
          <cell r="A2807" t="str">
            <v>Consórcio Intermunicipal Multissetorial Entorno do Caparaó - CIS-CAPARAÓ</v>
          </cell>
          <cell r="B2807" t="str">
            <v>Mutum</v>
          </cell>
        </row>
        <row r="2808">
          <cell r="A2808" t="str">
            <v>Consórcio Intermunicipal Multissetorial Entorno do Caparaó - CIS-CAPARAÓ</v>
          </cell>
          <cell r="B2808" t="str">
            <v>Pocrane</v>
          </cell>
        </row>
        <row r="2809">
          <cell r="A2809" t="str">
            <v>Consórcio Intermunicipal Multissetorial Entorno do Caparaó - CIS-CAPARAÓ</v>
          </cell>
          <cell r="B2809" t="str">
            <v>Reduto</v>
          </cell>
        </row>
        <row r="2810">
          <cell r="A2810" t="str">
            <v>Consórcio Intermunicipal Multissetorial Entorno do Caparaó - CIS-CAPARAÓ</v>
          </cell>
          <cell r="B2810" t="str">
            <v>Santana do Manhuaçu</v>
          </cell>
        </row>
        <row r="2811">
          <cell r="A2811" t="str">
            <v>Consórcio Intermunicipal Multissetorial Entorno do Caparaó - CIS-CAPARAÓ</v>
          </cell>
          <cell r="B2811" t="str">
            <v>Simonésia</v>
          </cell>
        </row>
        <row r="2812">
          <cell r="A2812" t="str">
            <v>Consórcio Intermunicipal Multissetorial Entorno do Caparaó - CIS-CAPARAÓ</v>
          </cell>
          <cell r="B2812" t="str">
            <v>São José do Mantimento</v>
          </cell>
        </row>
        <row r="2813">
          <cell r="A2813" t="str">
            <v>Consórcio Intermunicipal Multissetorial Entorno do Caparaó - CIS-CAPARAÓ</v>
          </cell>
          <cell r="B2813" t="str">
            <v>São João do Manhuaçu</v>
          </cell>
        </row>
        <row r="2814">
          <cell r="A2814" t="str">
            <v>Consórcio Intermunicipal Multissetorial Entorno do Caparaó - CIS-CAPARAÓ</v>
          </cell>
          <cell r="B2814" t="str">
            <v>Taparuba</v>
          </cell>
        </row>
        <row r="2815">
          <cell r="A2815" t="str">
            <v>Consórcio Intermunicipal para o Desenvolvimento Sustentável do Médio Rio Doce - CIMDOCE</v>
          </cell>
          <cell r="B2815" t="str">
            <v>Alvarenga</v>
          </cell>
        </row>
        <row r="2816">
          <cell r="A2816" t="str">
            <v>Consórcio Intermunicipal para o Desenvolvimento Sustentável do Médio Rio Doce - CIMDOCE</v>
          </cell>
          <cell r="B2816" t="str">
            <v>Conselheiro Pena</v>
          </cell>
        </row>
        <row r="2817">
          <cell r="A2817" t="str">
            <v>Consórcio Intermunicipal para o Desenvolvimento Sustentável do Médio Rio Doce - CIMDOCE</v>
          </cell>
          <cell r="B2817" t="str">
            <v>Engenheiro Caldas</v>
          </cell>
        </row>
        <row r="2818">
          <cell r="A2818" t="str">
            <v>Consórcio Intermunicipal para o Desenvolvimento Sustentável do Médio Rio Doce - CIMDOCE</v>
          </cell>
          <cell r="B2818" t="str">
            <v>Fernandes Tourinho</v>
          </cell>
        </row>
        <row r="2819">
          <cell r="A2819" t="str">
            <v>Consórcio Intermunicipal para o Desenvolvimento Sustentável do Médio Rio Doce - CIMDOCE</v>
          </cell>
          <cell r="B2819" t="str">
            <v>Frei Inocêncio</v>
          </cell>
        </row>
        <row r="2820">
          <cell r="A2820" t="str">
            <v>Consórcio Intermunicipal para o Desenvolvimento Sustentável do Médio Rio Doce - CIMDOCE</v>
          </cell>
          <cell r="B2820" t="str">
            <v>Itanhomi</v>
          </cell>
        </row>
        <row r="2821">
          <cell r="A2821" t="str">
            <v>Consórcio Intermunicipal para o Desenvolvimento Sustentável do Médio Rio Doce - CIMDOCE</v>
          </cell>
          <cell r="B2821" t="str">
            <v>Itueta</v>
          </cell>
        </row>
        <row r="2822">
          <cell r="A2822" t="str">
            <v>Consórcio Intermunicipal para o Desenvolvimento Sustentável do Médio Rio Doce - CIMDOCE</v>
          </cell>
          <cell r="B2822" t="str">
            <v>Mathias Lobato</v>
          </cell>
        </row>
        <row r="2823">
          <cell r="A2823" t="str">
            <v>Consórcio Intermunicipal para o Desenvolvimento Sustentável do Médio Rio Doce - CIMDOCE</v>
          </cell>
          <cell r="B2823" t="str">
            <v>Resplendor</v>
          </cell>
        </row>
        <row r="2824">
          <cell r="A2824" t="str">
            <v>Consórcio Intermunicipal para o Desenvolvimento Sustentável do Médio Rio Doce - CIMDOCE</v>
          </cell>
          <cell r="B2824" t="str">
            <v>Sardoá</v>
          </cell>
        </row>
        <row r="2825">
          <cell r="A2825" t="str">
            <v>Consórcio Intermunicipal para o Desenvolvimento Sustentável do Médio Rio Doce - CIMDOCE</v>
          </cell>
          <cell r="B2825" t="str">
            <v>São Geraldo da Piedade</v>
          </cell>
        </row>
        <row r="2826">
          <cell r="A2826" t="str">
            <v>Consórcio Intermunicipal para o Desenvolvimento Sustentável do Médio Rio Doce - CIMDOCE</v>
          </cell>
          <cell r="B2826" t="str">
            <v>Tarumirim</v>
          </cell>
        </row>
        <row r="2827">
          <cell r="A2827" t="str">
            <v>Consórcio Intermunicipal para o Desenvolvimento Sustentável do Médio Jequitinhonha - CIDSMEJE</v>
          </cell>
          <cell r="B2827" t="str">
            <v>Araçuaí</v>
          </cell>
        </row>
        <row r="2828">
          <cell r="A2828" t="str">
            <v>Consórcio Intermunicipal para o Desenvolvimento Sustentável do Médio Jequitinhonha - CIDSMEJE</v>
          </cell>
          <cell r="B2828" t="str">
            <v>Berilo</v>
          </cell>
        </row>
        <row r="2829">
          <cell r="A2829" t="str">
            <v>Consórcio Intermunicipal para o Desenvolvimento Sustentável do Médio Jequitinhonha - CIDSMEJE</v>
          </cell>
          <cell r="B2829" t="str">
            <v>Cachoeira de Pajeú</v>
          </cell>
        </row>
        <row r="2830">
          <cell r="A2830" t="str">
            <v>Consórcio Intermunicipal para o Desenvolvimento Sustentável do Médio Jequitinhonha - CIDSMEJE</v>
          </cell>
          <cell r="B2830" t="str">
            <v>Caraí</v>
          </cell>
        </row>
        <row r="2831">
          <cell r="A2831" t="str">
            <v>Consórcio Intermunicipal para o Desenvolvimento Sustentável do Médio Jequitinhonha - CIDSMEJE</v>
          </cell>
          <cell r="B2831" t="str">
            <v>Chapada do Norte</v>
          </cell>
        </row>
        <row r="2832">
          <cell r="A2832" t="str">
            <v>Consórcio Intermunicipal para o Desenvolvimento Sustentável do Médio Jequitinhonha - CIDSMEJE</v>
          </cell>
          <cell r="B2832" t="str">
            <v>Comercinho</v>
          </cell>
        </row>
        <row r="2833">
          <cell r="A2833" t="str">
            <v>Consórcio Intermunicipal para o Desenvolvimento Sustentável do Médio Jequitinhonha - CIDSMEJE</v>
          </cell>
          <cell r="B2833" t="str">
            <v>Coronel Murta</v>
          </cell>
        </row>
        <row r="2834">
          <cell r="A2834" t="str">
            <v>Consórcio Intermunicipal para o Desenvolvimento Sustentável do Médio Jequitinhonha - CIDSMEJE</v>
          </cell>
          <cell r="B2834" t="str">
            <v>Divisa Alegre</v>
          </cell>
        </row>
        <row r="2835">
          <cell r="A2835" t="str">
            <v>Consórcio Intermunicipal para o Desenvolvimento Sustentável do Médio Jequitinhonha - CIDSMEJE</v>
          </cell>
          <cell r="B2835" t="str">
            <v>Francisco Badaró</v>
          </cell>
        </row>
        <row r="2836">
          <cell r="A2836" t="str">
            <v>Consórcio Intermunicipal para o Desenvolvimento Sustentável do Médio Jequitinhonha - CIDSMEJE</v>
          </cell>
          <cell r="B2836" t="str">
            <v>Itaobim</v>
          </cell>
        </row>
        <row r="2837">
          <cell r="A2837" t="str">
            <v>Consórcio Intermunicipal para o Desenvolvimento Sustentável do Médio Jequitinhonha - CIDSMEJE</v>
          </cell>
          <cell r="B2837" t="str">
            <v>Itinga</v>
          </cell>
        </row>
        <row r="2838">
          <cell r="A2838" t="str">
            <v>Consórcio Intermunicipal para o Desenvolvimento Sustentável do Médio Jequitinhonha - CIDSMEJE</v>
          </cell>
          <cell r="B2838" t="str">
            <v>Jenipapo de Minas</v>
          </cell>
        </row>
        <row r="2839">
          <cell r="A2839" t="str">
            <v>Consórcio Intermunicipal para o Desenvolvimento Sustentável do Médio Jequitinhonha - CIDSMEJE</v>
          </cell>
          <cell r="B2839" t="str">
            <v>José Gonçalves de Minas</v>
          </cell>
        </row>
        <row r="2840">
          <cell r="A2840" t="str">
            <v>Consórcio Intermunicipal para o Desenvolvimento Sustentável do Médio Jequitinhonha - CIDSMEJE</v>
          </cell>
          <cell r="B2840" t="str">
            <v>Medina</v>
          </cell>
        </row>
        <row r="2841">
          <cell r="A2841" t="str">
            <v>Consórcio Intermunicipal para o Desenvolvimento Sustentável do Médio Jequitinhonha - CIDSMEJE</v>
          </cell>
          <cell r="B2841" t="str">
            <v>Novo Cruzeiro</v>
          </cell>
        </row>
        <row r="2842">
          <cell r="A2842" t="str">
            <v>Consórcio Intermunicipal para o Desenvolvimento Sustentável do Médio Jequitinhonha - CIDSMEJE</v>
          </cell>
          <cell r="B2842" t="str">
            <v>Padre Paraíso</v>
          </cell>
        </row>
        <row r="2843">
          <cell r="A2843" t="str">
            <v>Consórcio Intermunicipal para o Desenvolvimento Sustentável do Médio Jequitinhonha - CIDSMEJE</v>
          </cell>
          <cell r="B2843" t="str">
            <v>Ponto dos Volantes</v>
          </cell>
        </row>
        <row r="2844">
          <cell r="A2844" t="str">
            <v>Consórcio Intermunicipal para o Desenvolvimento Sustentável do Médio Jequitinhonha - CIDSMEJE</v>
          </cell>
          <cell r="B2844" t="str">
            <v>Virgem da Lapa</v>
          </cell>
        </row>
        <row r="2845">
          <cell r="A2845" t="str">
            <v>Consórcio Intermunicipal Multifinalitário do Baixo Jequitinhonha - CIMBAJE</v>
          </cell>
          <cell r="B2845" t="str">
            <v>Bandeira</v>
          </cell>
        </row>
        <row r="2846">
          <cell r="A2846" t="str">
            <v>Consórcio Intermunicipal Multifinalitário do Baixo Jequitinhonha - CIMBAJE</v>
          </cell>
          <cell r="B2846" t="str">
            <v>Felisburgo</v>
          </cell>
        </row>
        <row r="2847">
          <cell r="A2847" t="str">
            <v>Consórcio Intermunicipal Multifinalitário do Baixo Jequitinhonha - CIMBAJE</v>
          </cell>
          <cell r="B2847" t="str">
            <v>Jacinto</v>
          </cell>
        </row>
        <row r="2848">
          <cell r="A2848" t="str">
            <v>Consórcio Intermunicipal Multifinalitário do Baixo Jequitinhonha - CIMBAJE</v>
          </cell>
          <cell r="B2848" t="str">
            <v>Jequitinhonha</v>
          </cell>
        </row>
        <row r="2849">
          <cell r="A2849" t="str">
            <v>Consórcio Intermunicipal Multifinalitário do Baixo Jequitinhonha - CIMBAJE</v>
          </cell>
          <cell r="B2849" t="str">
            <v>Joaíma</v>
          </cell>
        </row>
        <row r="2850">
          <cell r="A2850" t="str">
            <v>Consórcio Intermunicipal Multifinalitário do Baixo Jequitinhonha - CIMBAJE</v>
          </cell>
          <cell r="B2850" t="str">
            <v>Jordânia</v>
          </cell>
        </row>
        <row r="2851">
          <cell r="A2851" t="str">
            <v>Consórcio Intermunicipal Multifinalitário do Baixo Jequitinhonha - CIMBAJE</v>
          </cell>
          <cell r="B2851" t="str">
            <v>Rio do Prado</v>
          </cell>
        </row>
        <row r="2852">
          <cell r="A2852" t="str">
            <v>Consórcio Intermunicipal Multifinalitário do Baixo Jequitinhonha - CIMBAJE</v>
          </cell>
          <cell r="B2852" t="str">
            <v>Rubim</v>
          </cell>
        </row>
        <row r="2853">
          <cell r="A2853" t="str">
            <v>Consórcio Intermunicipal Multifinalitário do Baixo Jequitinhonha - CIMBAJE</v>
          </cell>
          <cell r="B2853" t="str">
            <v>Santa Maria do Salto</v>
          </cell>
        </row>
        <row r="2854">
          <cell r="A2854" t="str">
            <v>Consórcio Intermunicipal Multifinalitário do Baixo Jequitinhonha - CIMBAJE</v>
          </cell>
          <cell r="B2854" t="str">
            <v>Salto da Divisa</v>
          </cell>
        </row>
        <row r="2855">
          <cell r="A2855" t="str">
            <v>Consórcio Intermunicipal Multifinalitário do Baixo Jequitinhonha - CIMBAJE</v>
          </cell>
          <cell r="B2855" t="str">
            <v>Santo Antônio do Jacinto</v>
          </cell>
        </row>
        <row r="2856">
          <cell r="A2856" t="str">
            <v>Consórcio Intermunicipal Multifinalitário do Baixo Jequitinhonha - CIMBAJE</v>
          </cell>
          <cell r="B2856" t="str">
            <v>Divisópolis</v>
          </cell>
        </row>
        <row r="2857">
          <cell r="A2857" t="str">
            <v>Consórcio Intermunicipal Multifinalitário do Baixo Jequitinhonha - CIMBAJE</v>
          </cell>
          <cell r="B2857" t="str">
            <v>Pedra Azul</v>
          </cell>
        </row>
        <row r="2858">
          <cell r="A2858" t="str">
            <v>Consórcio Intermunicipal Multifinalitário do Vale do Aço - Cimva</v>
          </cell>
          <cell r="B2858" t="str">
            <v>Antônio Dias</v>
          </cell>
        </row>
        <row r="2859">
          <cell r="A2859" t="str">
            <v>Consórcio Intermunicipal Multifinalitário do Vale do Aço - Cimva</v>
          </cell>
          <cell r="B2859" t="str">
            <v>Açucena</v>
          </cell>
        </row>
        <row r="2860">
          <cell r="A2860" t="str">
            <v>Consórcio Intermunicipal Multifinalitário do Vale do Aço - Cimva</v>
          </cell>
          <cell r="B2860" t="str">
            <v>Belo Oriente</v>
          </cell>
        </row>
        <row r="2861">
          <cell r="A2861" t="str">
            <v>Consórcio Intermunicipal Multifinalitário do Vale do Aço - Cimva</v>
          </cell>
          <cell r="B2861" t="str">
            <v>Braúnas</v>
          </cell>
        </row>
        <row r="2862">
          <cell r="A2862" t="str">
            <v>Consórcio Intermunicipal Multifinalitário do Vale do Aço - Cimva</v>
          </cell>
          <cell r="B2862" t="str">
            <v>Bugre</v>
          </cell>
        </row>
        <row r="2863">
          <cell r="A2863" t="str">
            <v>Consórcio Intermunicipal Multifinalitário do Vale do Aço - Cimva</v>
          </cell>
          <cell r="B2863" t="str">
            <v>Caratinga</v>
          </cell>
        </row>
        <row r="2864">
          <cell r="A2864" t="str">
            <v>Consórcio Intermunicipal Multifinalitário do Vale do Aço - Cimva</v>
          </cell>
          <cell r="B2864" t="str">
            <v>Coroaci</v>
          </cell>
        </row>
        <row r="2865">
          <cell r="A2865" t="str">
            <v>Consórcio Intermunicipal Multifinalitário do Vale do Aço - Cimva</v>
          </cell>
          <cell r="B2865" t="str">
            <v>Coronel Fabriciano</v>
          </cell>
        </row>
        <row r="2866">
          <cell r="A2866" t="str">
            <v>Consórcio Intermunicipal Multifinalitário do Vale do Aço - Cimva</v>
          </cell>
          <cell r="B2866" t="str">
            <v>Córrego Novo/MG</v>
          </cell>
        </row>
        <row r="2867">
          <cell r="A2867" t="str">
            <v>Consórcio Intermunicipal Multifinalitário do Vale do Aço - Cimva</v>
          </cell>
          <cell r="B2867" t="str">
            <v>Dionísio</v>
          </cell>
        </row>
        <row r="2868">
          <cell r="A2868" t="str">
            <v>Consórcio Intermunicipal Multifinalitário do Vale do Aço - Cimva</v>
          </cell>
          <cell r="B2868" t="str">
            <v>Dom Cavati</v>
          </cell>
        </row>
        <row r="2869">
          <cell r="A2869" t="str">
            <v>Consórcio Intermunicipal Multifinalitário do Vale do Aço - Cimva</v>
          </cell>
          <cell r="B2869" t="str">
            <v>Dores de Guanhães</v>
          </cell>
        </row>
        <row r="2870">
          <cell r="A2870" t="str">
            <v>Consórcio Intermunicipal Multifinalitário do Vale do Aço - Cimva</v>
          </cell>
          <cell r="B2870" t="str">
            <v>Entre Folhas</v>
          </cell>
        </row>
        <row r="2871">
          <cell r="A2871" t="str">
            <v>Consórcio Intermunicipal Multifinalitário do Vale do Aço - Cimva</v>
          </cell>
          <cell r="B2871" t="str">
            <v>Iapu</v>
          </cell>
        </row>
        <row r="2872">
          <cell r="A2872" t="str">
            <v>Consórcio Intermunicipal Multifinalitário do Vale do Aço - Cimva</v>
          </cell>
          <cell r="B2872" t="str">
            <v>Imbé de Minas</v>
          </cell>
        </row>
        <row r="2873">
          <cell r="A2873" t="str">
            <v>Consórcio Intermunicipal Multifinalitário do Vale do Aço - Cimva</v>
          </cell>
          <cell r="B2873" t="str">
            <v>Ipaba</v>
          </cell>
        </row>
        <row r="2874">
          <cell r="A2874" t="str">
            <v>Consórcio Intermunicipal Multifinalitário do Vale do Aço - Cimva</v>
          </cell>
          <cell r="B2874" t="str">
            <v>Ipatinga</v>
          </cell>
        </row>
        <row r="2875">
          <cell r="A2875" t="str">
            <v>Consórcio Intermunicipal Multifinalitário do Vale do Aço - Cimva</v>
          </cell>
          <cell r="B2875" t="str">
            <v>Itanhomi</v>
          </cell>
        </row>
        <row r="2876">
          <cell r="A2876" t="str">
            <v>Consórcio Intermunicipal Multifinalitário do Vale do Aço - Cimva</v>
          </cell>
          <cell r="B2876" t="str">
            <v>Jaguaraçu</v>
          </cell>
        </row>
        <row r="2877">
          <cell r="A2877" t="str">
            <v>Consórcio Intermunicipal Multifinalitário do Vale do Aço - Cimva</v>
          </cell>
          <cell r="B2877" t="str">
            <v>Joanésia</v>
          </cell>
        </row>
        <row r="2878">
          <cell r="A2878" t="str">
            <v>Consórcio Intermunicipal Multifinalitário do Vale do Aço - Cimva</v>
          </cell>
          <cell r="B2878" t="str">
            <v>Marliéria</v>
          </cell>
        </row>
        <row r="2879">
          <cell r="A2879" t="str">
            <v>Consórcio Intermunicipal Multifinalitário do Vale do Aço - Cimva</v>
          </cell>
          <cell r="B2879" t="str">
            <v>Mesquita</v>
          </cell>
        </row>
        <row r="2880">
          <cell r="A2880" t="str">
            <v>Consórcio Intermunicipal Multifinalitário do Vale do Aço - Cimva</v>
          </cell>
          <cell r="B2880" t="str">
            <v>Naque</v>
          </cell>
        </row>
        <row r="2881">
          <cell r="A2881" t="str">
            <v>Consórcio Intermunicipal Multifinalitário do Vale do Aço - Cimva</v>
          </cell>
          <cell r="B2881" t="str">
            <v>Periquito</v>
          </cell>
        </row>
        <row r="2882">
          <cell r="A2882" t="str">
            <v>Consórcio Intermunicipal Multifinalitário do Vale do Aço - Cimva</v>
          </cell>
          <cell r="B2882" t="str">
            <v>Piedade de Caratinga</v>
          </cell>
        </row>
        <row r="2883">
          <cell r="A2883" t="str">
            <v>Consórcio Intermunicipal Multifinalitário do Vale do Aço - Cimva</v>
          </cell>
          <cell r="B2883" t="str">
            <v>Cidade do Bem Viver</v>
          </cell>
        </row>
        <row r="2884">
          <cell r="A2884" t="str">
            <v>Consórcio Intermunicipal Multifinalitário do Vale do Aço - Cimva</v>
          </cell>
          <cell r="B2884" t="str">
            <v>Pocrane</v>
          </cell>
        </row>
        <row r="2885">
          <cell r="A2885" t="str">
            <v>Consórcio Intermunicipal Multifinalitário do Vale do Aço - Cimva</v>
          </cell>
          <cell r="B2885" t="str">
            <v>Raul Soares</v>
          </cell>
        </row>
        <row r="2886">
          <cell r="A2886" t="str">
            <v>Consórcio Intermunicipal Multifinalitário do Vale do Aço - Cimva</v>
          </cell>
          <cell r="B2886" t="str">
            <v>Reduto</v>
          </cell>
        </row>
        <row r="2887">
          <cell r="A2887" t="str">
            <v>Consórcio Intermunicipal Multifinalitário do Vale do Aço - Cimva</v>
          </cell>
          <cell r="B2887" t="str">
            <v>Santana do Manhuaçu</v>
          </cell>
        </row>
        <row r="2888">
          <cell r="A2888" t="str">
            <v>Consórcio Intermunicipal Multifinalitário do Vale do Aço - Cimva</v>
          </cell>
          <cell r="B2888" t="str">
            <v>São João do Oriente</v>
          </cell>
        </row>
        <row r="2889">
          <cell r="A2889" t="str">
            <v>Consórcio Intermunicipal Multifinalitário do Vale do Aço - Cimva</v>
          </cell>
          <cell r="B2889" t="str">
            <v>São Pedro do Suaçuí</v>
          </cell>
        </row>
        <row r="2890">
          <cell r="A2890" t="str">
            <v>Consórcio Intermunicipal Multifinalitário do Vale do Aço - Cimva</v>
          </cell>
          <cell r="B2890" t="str">
            <v>Sem-Peixe</v>
          </cell>
        </row>
        <row r="2891">
          <cell r="A2891" t="str">
            <v>Consórcio Intermunicipal Multifinalitário do Vale do Aço - Cimva</v>
          </cell>
          <cell r="B2891" t="str">
            <v>Sobrália</v>
          </cell>
        </row>
        <row r="2892">
          <cell r="A2892" t="str">
            <v>Consórcio Intermunicipal Multifinalitário do Vale do Aço - Cimva</v>
          </cell>
          <cell r="B2892" t="str">
            <v>Vargem Alegre</v>
          </cell>
        </row>
        <row r="2893">
          <cell r="A2893" t="str">
            <v>Consórcio Intermunicipal para o Desenvolvimento Ambiental Sustentável</v>
          </cell>
          <cell r="B2893" t="str">
            <v>Bueno Brandão</v>
          </cell>
        </row>
        <row r="2894">
          <cell r="A2894" t="str">
            <v>Consórcio Intermunicipal para o Desenvolvimento Ambiental Sustentável</v>
          </cell>
          <cell r="B2894" t="str">
            <v>Inconfidentes</v>
          </cell>
        </row>
        <row r="2895">
          <cell r="A2895" t="str">
            <v>Consórcio Intermunicipal para o Desenvolvimento Ambiental Sustentável</v>
          </cell>
          <cell r="B2895" t="str">
            <v>Jacutinga</v>
          </cell>
        </row>
        <row r="2896">
          <cell r="A2896" t="str">
            <v>Consórcio Intermunicipal para o Desenvolvimento Ambiental Sustentável</v>
          </cell>
          <cell r="B2896" t="str">
            <v>Monte Sião</v>
          </cell>
        </row>
        <row r="2897">
          <cell r="A2897" t="str">
            <v>Consórcio Intermunicipal para o Desenvolvimento Ambiental Sustentável</v>
          </cell>
          <cell r="B2897" t="str">
            <v>Ouro Fino</v>
          </cell>
        </row>
        <row r="2898">
          <cell r="A2898" t="str">
            <v>Consórcio Intermunicipal para o Desenvolvimento Ambiental Sustentável</v>
          </cell>
          <cell r="B2898" t="str">
            <v>Tocos do Moji</v>
          </cell>
        </row>
        <row r="2899">
          <cell r="A2899" t="str">
            <v>Consórcio Intermunicipal Para o Desenvolvimento Ambiental Sustentável - Inter ambiental</v>
          </cell>
          <cell r="B2899" t="str">
            <v>Pedrinópolis</v>
          </cell>
        </row>
        <row r="2900">
          <cell r="A2900" t="str">
            <v>Consórcio Intermunicipal Para o Desenvolvimento Ambiental Sustentável - Inter ambiental</v>
          </cell>
          <cell r="B2900" t="str">
            <v>Santa Juliana</v>
          </cell>
        </row>
        <row r="2901">
          <cell r="A2901" t="str">
            <v>Consórcio Intermunicipal para o Desenvolvimento Ambiental Sustentável do Norte de Minas - Codanorte</v>
          </cell>
          <cell r="B2901" t="str">
            <v>Augusto de Lima/MG</v>
          </cell>
        </row>
        <row r="2902">
          <cell r="A2902" t="str">
            <v>Consórcio Intermunicipal para o Desenvolvimento Ambiental Sustentável do Norte de Minas - Codanorte</v>
          </cell>
          <cell r="B2902" t="str">
            <v>Bocaiúva</v>
          </cell>
        </row>
        <row r="2903">
          <cell r="A2903" t="str">
            <v>Consórcio Intermunicipal para o Desenvolvimento Ambiental Sustentável do Norte de Minas - Codanorte</v>
          </cell>
          <cell r="B2903" t="str">
            <v>Bonito de Minas</v>
          </cell>
        </row>
        <row r="2904">
          <cell r="A2904" t="str">
            <v>Consórcio Intermunicipal para o Desenvolvimento Ambiental Sustentável do Norte de Minas - Codanorte</v>
          </cell>
          <cell r="B2904" t="str">
            <v>Botumirim</v>
          </cell>
        </row>
        <row r="2905">
          <cell r="A2905" t="str">
            <v>Consórcio Intermunicipal para o Desenvolvimento Ambiental Sustentável do Norte de Minas - Codanorte</v>
          </cell>
          <cell r="B2905" t="str">
            <v>Brasília de Minas</v>
          </cell>
        </row>
        <row r="2906">
          <cell r="A2906" t="str">
            <v>Consórcio Intermunicipal para o Desenvolvimento Ambiental Sustentável do Norte de Minas - Codanorte</v>
          </cell>
          <cell r="B2906" t="str">
            <v>Buenópolis</v>
          </cell>
        </row>
        <row r="2907">
          <cell r="A2907" t="str">
            <v>Consórcio Intermunicipal para o Desenvolvimento Ambiental Sustentável do Norte de Minas - Codanorte</v>
          </cell>
          <cell r="B2907" t="str">
            <v>Buritizeiro</v>
          </cell>
        </row>
        <row r="2908">
          <cell r="A2908" t="str">
            <v>Consórcio Intermunicipal para o Desenvolvimento Ambiental Sustentável do Norte de Minas - Codanorte</v>
          </cell>
          <cell r="B2908" t="str">
            <v>Campo Azul</v>
          </cell>
        </row>
        <row r="2909">
          <cell r="A2909" t="str">
            <v>Consórcio Intermunicipal para o Desenvolvimento Ambiental Sustentável do Norte de Minas - Codanorte</v>
          </cell>
          <cell r="B2909" t="str">
            <v>Capitão Enéas</v>
          </cell>
        </row>
        <row r="2910">
          <cell r="A2910" t="str">
            <v>Consórcio Intermunicipal para o Desenvolvimento Ambiental Sustentável do Norte de Minas - Codanorte</v>
          </cell>
          <cell r="B2910" t="str">
            <v>Catuti</v>
          </cell>
        </row>
        <row r="2911">
          <cell r="A2911" t="str">
            <v>Consórcio Intermunicipal para o Desenvolvimento Ambiental Sustentável do Norte de Minas - Codanorte</v>
          </cell>
          <cell r="B2911" t="str">
            <v>Claro dos Poções</v>
          </cell>
        </row>
        <row r="2912">
          <cell r="A2912" t="str">
            <v>Consórcio Intermunicipal para o Desenvolvimento Ambiental Sustentável do Norte de Minas - Codanorte</v>
          </cell>
          <cell r="B2912" t="str">
            <v>Cônego Marinho</v>
          </cell>
        </row>
        <row r="2913">
          <cell r="A2913" t="str">
            <v>Consórcio Intermunicipal para o Desenvolvimento Ambiental Sustentável do Norte de Minas - Codanorte</v>
          </cell>
          <cell r="B2913" t="str">
            <v>Coração de Jesus</v>
          </cell>
        </row>
        <row r="2914">
          <cell r="A2914" t="str">
            <v>Consórcio Intermunicipal para o Desenvolvimento Ambiental Sustentável do Norte de Minas - Codanorte</v>
          </cell>
          <cell r="B2914" t="str">
            <v>Cristália</v>
          </cell>
        </row>
        <row r="2915">
          <cell r="A2915" t="str">
            <v>Consórcio Intermunicipal para o Desenvolvimento Ambiental Sustentável do Norte de Minas - Codanorte</v>
          </cell>
          <cell r="B2915" t="str">
            <v>Engenheiro Navarro</v>
          </cell>
        </row>
        <row r="2916">
          <cell r="A2916" t="str">
            <v>Consórcio Intermunicipal para o Desenvolvimento Ambiental Sustentável do Norte de Minas - Codanorte</v>
          </cell>
          <cell r="B2916" t="str">
            <v>Francisco Dumont</v>
          </cell>
        </row>
        <row r="2917">
          <cell r="A2917" t="str">
            <v>Consórcio Intermunicipal para o Desenvolvimento Ambiental Sustentável do Norte de Minas - Codanorte</v>
          </cell>
          <cell r="B2917" t="str">
            <v>Francisco Sá</v>
          </cell>
        </row>
        <row r="2918">
          <cell r="A2918" t="str">
            <v>Consórcio Intermunicipal para o Desenvolvimento Ambiental Sustentável do Norte de Minas - Codanorte</v>
          </cell>
          <cell r="B2918" t="str">
            <v>Fruta de Leite</v>
          </cell>
        </row>
        <row r="2919">
          <cell r="A2919" t="str">
            <v>Consórcio Intermunicipal para o Desenvolvimento Ambiental Sustentável do Norte de Minas - Codanorte</v>
          </cell>
          <cell r="B2919" t="str">
            <v>Glaucilândia</v>
          </cell>
        </row>
        <row r="2920">
          <cell r="A2920" t="str">
            <v>Consórcio Intermunicipal para o Desenvolvimento Ambiental Sustentável do Norte de Minas - Codanorte</v>
          </cell>
          <cell r="B2920" t="str">
            <v>Grão Mogol</v>
          </cell>
        </row>
        <row r="2921">
          <cell r="A2921" t="str">
            <v>Consórcio Intermunicipal para o Desenvolvimento Ambiental Sustentável do Norte de Minas - Codanorte</v>
          </cell>
          <cell r="B2921" t="str">
            <v>Guaraciama</v>
          </cell>
        </row>
        <row r="2922">
          <cell r="A2922" t="str">
            <v>Consórcio Intermunicipal para o Desenvolvimento Ambiental Sustentável do Norte de Minas - Codanorte</v>
          </cell>
          <cell r="B2922" t="str">
            <v>Ibiaí</v>
          </cell>
        </row>
        <row r="2923">
          <cell r="A2923" t="str">
            <v>Consórcio Intermunicipal para o Desenvolvimento Ambiental Sustentável do Norte de Minas - Codanorte</v>
          </cell>
          <cell r="B2923" t="str">
            <v>Ibiracatu</v>
          </cell>
        </row>
        <row r="2924">
          <cell r="A2924" t="str">
            <v>Consórcio Intermunicipal para o Desenvolvimento Ambiental Sustentável do Norte de Minas - Codanorte</v>
          </cell>
          <cell r="B2924" t="str">
            <v>Icaraí de Minas</v>
          </cell>
        </row>
        <row r="2925">
          <cell r="A2925" t="str">
            <v>Consórcio Intermunicipal para o Desenvolvimento Ambiental Sustentável do Norte de Minas - Codanorte</v>
          </cell>
          <cell r="B2925" t="str">
            <v>Itacambira</v>
          </cell>
        </row>
        <row r="2926">
          <cell r="A2926" t="str">
            <v>Consórcio Intermunicipal para o Desenvolvimento Ambiental Sustentável do Norte de Minas - Codanorte</v>
          </cell>
          <cell r="B2926" t="str">
            <v>Itacarambi</v>
          </cell>
        </row>
        <row r="2927">
          <cell r="A2927" t="str">
            <v>Consórcio Intermunicipal para o Desenvolvimento Ambiental Sustentável do Norte de Minas - Codanorte</v>
          </cell>
          <cell r="B2927" t="str">
            <v>Itaobim</v>
          </cell>
        </row>
        <row r="2928">
          <cell r="A2928" t="str">
            <v>Consórcio Intermunicipal para o Desenvolvimento Ambiental Sustentável do Norte de Minas - Codanorte</v>
          </cell>
          <cell r="B2928" t="str">
            <v>Jaíba</v>
          </cell>
        </row>
        <row r="2929">
          <cell r="A2929" t="str">
            <v>Consórcio Intermunicipal para o Desenvolvimento Ambiental Sustentável do Norte de Minas - Codanorte</v>
          </cell>
          <cell r="B2929" t="str">
            <v>Januária</v>
          </cell>
        </row>
        <row r="2930">
          <cell r="A2930" t="str">
            <v>Consórcio Intermunicipal para o Desenvolvimento Ambiental Sustentável do Norte de Minas - Codanorte</v>
          </cell>
          <cell r="B2930" t="str">
            <v>Japonvar</v>
          </cell>
        </row>
        <row r="2931">
          <cell r="A2931" t="str">
            <v>Consórcio Intermunicipal para o Desenvolvimento Ambiental Sustentável do Norte de Minas - Codanorte</v>
          </cell>
          <cell r="B2931" t="str">
            <v>Jequitaí</v>
          </cell>
        </row>
        <row r="2932">
          <cell r="A2932" t="str">
            <v>Consórcio Intermunicipal para o Desenvolvimento Ambiental Sustentável do Norte de Minas - Codanorte</v>
          </cell>
          <cell r="B2932" t="str">
            <v>Joaquim Felício</v>
          </cell>
        </row>
        <row r="2933">
          <cell r="A2933" t="str">
            <v>Consórcio Intermunicipal para o Desenvolvimento Ambiental Sustentável do Norte de Minas - Codanorte</v>
          </cell>
          <cell r="B2933" t="str">
            <v>Josenópolis</v>
          </cell>
        </row>
        <row r="2934">
          <cell r="A2934" t="str">
            <v>Consórcio Intermunicipal para o Desenvolvimento Ambiental Sustentável do Norte de Minas - Codanorte</v>
          </cell>
          <cell r="B2934" t="str">
            <v>Juramento</v>
          </cell>
        </row>
        <row r="2935">
          <cell r="A2935" t="str">
            <v>Consórcio Intermunicipal para o Desenvolvimento Ambiental Sustentável do Norte de Minas - Codanorte</v>
          </cell>
          <cell r="B2935" t="str">
            <v>Juvenília</v>
          </cell>
        </row>
        <row r="2936">
          <cell r="A2936" t="str">
            <v>Consórcio Intermunicipal para o Desenvolvimento Ambiental Sustentável do Norte de Minas - Codanorte</v>
          </cell>
          <cell r="B2936" t="str">
            <v>Lagoa dos Patos</v>
          </cell>
        </row>
        <row r="2937">
          <cell r="A2937" t="str">
            <v>Consórcio Intermunicipal para o Desenvolvimento Ambiental Sustentável do Norte de Minas - Codanorte</v>
          </cell>
          <cell r="B2937" t="str">
            <v>Lassance</v>
          </cell>
        </row>
        <row r="2938">
          <cell r="A2938" t="str">
            <v>Consórcio Intermunicipal para o Desenvolvimento Ambiental Sustentável do Norte de Minas - Codanorte</v>
          </cell>
          <cell r="B2938" t="str">
            <v>Lontra</v>
          </cell>
        </row>
        <row r="2939">
          <cell r="A2939" t="str">
            <v>Consórcio Intermunicipal para o Desenvolvimento Ambiental Sustentável do Norte de Minas - Codanorte</v>
          </cell>
          <cell r="B2939" t="str">
            <v>Luislândia</v>
          </cell>
        </row>
        <row r="2940">
          <cell r="A2940" t="str">
            <v>Consórcio Intermunicipal para o Desenvolvimento Ambiental Sustentável do Norte de Minas - Codanorte</v>
          </cell>
          <cell r="B2940" t="str">
            <v>Manga</v>
          </cell>
        </row>
        <row r="2941">
          <cell r="A2941" t="str">
            <v>Consórcio Intermunicipal para o Desenvolvimento Ambiental Sustentável do Norte de Minas - Codanorte</v>
          </cell>
          <cell r="B2941" t="str">
            <v>Mirabela</v>
          </cell>
        </row>
        <row r="2942">
          <cell r="A2942" t="str">
            <v>Consórcio Intermunicipal para o Desenvolvimento Ambiental Sustentável do Norte de Minas - Codanorte</v>
          </cell>
          <cell r="B2942" t="str">
            <v>Miravânia</v>
          </cell>
        </row>
        <row r="2943">
          <cell r="A2943" t="str">
            <v>Consórcio Intermunicipal para o Desenvolvimento Ambiental Sustentável do Norte de Minas - Codanorte</v>
          </cell>
          <cell r="B2943" t="str">
            <v>Montalvânia</v>
          </cell>
        </row>
        <row r="2944">
          <cell r="A2944" t="str">
            <v>Consórcio Intermunicipal para o Desenvolvimento Ambiental Sustentável do Norte de Minas - Codanorte</v>
          </cell>
          <cell r="B2944" t="str">
            <v>Monte Azul</v>
          </cell>
        </row>
        <row r="2945">
          <cell r="A2945" t="str">
            <v>Consórcio Intermunicipal para o Desenvolvimento Ambiental Sustentável do Norte de Minas - Codanorte</v>
          </cell>
          <cell r="B2945" t="str">
            <v>Montes Claros</v>
          </cell>
        </row>
        <row r="2946">
          <cell r="A2946" t="str">
            <v>Consórcio Intermunicipal para o Desenvolvimento Ambiental Sustentável do Norte de Minas - Codanorte</v>
          </cell>
          <cell r="B2946" t="str">
            <v>Olhos-d'água</v>
          </cell>
        </row>
        <row r="2947">
          <cell r="A2947" t="str">
            <v>Consórcio Intermunicipal para o Desenvolvimento Ambiental Sustentável do Norte de Minas - Codanorte</v>
          </cell>
          <cell r="B2947" t="str">
            <v>Padre Carvalho</v>
          </cell>
        </row>
        <row r="2948">
          <cell r="A2948" t="str">
            <v>Consórcio Intermunicipal para o Desenvolvimento Ambiental Sustentável do Norte de Minas - Codanorte</v>
          </cell>
          <cell r="B2948" t="str">
            <v>Pedras de Maria da Cruz</v>
          </cell>
        </row>
        <row r="2949">
          <cell r="A2949" t="str">
            <v>Consórcio Intermunicipal para o Desenvolvimento Ambiental Sustentável do Norte de Minas - Codanorte</v>
          </cell>
          <cell r="B2949" t="str">
            <v>Pirapora</v>
          </cell>
        </row>
        <row r="2950">
          <cell r="A2950" t="str">
            <v>Consórcio Intermunicipal para o Desenvolvimento Ambiental Sustentável do Norte de Minas - Codanorte</v>
          </cell>
          <cell r="B2950" t="str">
            <v>Ponto Chique</v>
          </cell>
        </row>
        <row r="2951">
          <cell r="A2951" t="str">
            <v>Consórcio Intermunicipal para o Desenvolvimento Ambiental Sustentável do Norte de Minas - Codanorte</v>
          </cell>
          <cell r="B2951" t="str">
            <v>São Francisco/MG</v>
          </cell>
        </row>
        <row r="2952">
          <cell r="A2952" t="str">
            <v>Consórcio Intermunicipal para o Desenvolvimento Ambiental Sustentável do Norte de Minas - Codanorte</v>
          </cell>
          <cell r="B2952" t="str">
            <v>São João da Lagoa</v>
          </cell>
        </row>
        <row r="2953">
          <cell r="A2953" t="str">
            <v>Consórcio Intermunicipal para o Desenvolvimento Ambiental Sustentável do Norte de Minas - Codanorte</v>
          </cell>
          <cell r="B2953" t="str">
            <v>São João da Ponte</v>
          </cell>
        </row>
        <row r="2954">
          <cell r="A2954" t="str">
            <v>Consórcio Intermunicipal para o Desenvolvimento Ambiental Sustentável do Norte de Minas - Codanorte</v>
          </cell>
          <cell r="B2954" t="str">
            <v>São João das Missões</v>
          </cell>
        </row>
        <row r="2955">
          <cell r="A2955" t="str">
            <v>Consórcio Intermunicipal para o Desenvolvimento Ambiental Sustentável do Norte de Minas - Codanorte</v>
          </cell>
          <cell r="B2955" t="str">
            <v>São João do Pacuí</v>
          </cell>
        </row>
        <row r="2956">
          <cell r="A2956" t="str">
            <v>Consórcio Intermunicipal para o Desenvolvimento Ambiental Sustentável do Norte de Minas - Codanorte</v>
          </cell>
          <cell r="B2956" t="str">
            <v>São Romão</v>
          </cell>
        </row>
        <row r="2957">
          <cell r="A2957" t="str">
            <v>Consórcio Intermunicipal para o Desenvolvimento Ambiental Sustentável do Norte de Minas - Codanorte</v>
          </cell>
          <cell r="B2957" t="str">
            <v>Ubaí</v>
          </cell>
        </row>
        <row r="2958">
          <cell r="A2958" t="str">
            <v>Consórcio Intermunicipal para o Desenvolvimento Ambiental Sustentável do Norte de Minas - Codanorte</v>
          </cell>
          <cell r="B2958" t="str">
            <v>Várzea da Palma</v>
          </cell>
        </row>
        <row r="2959">
          <cell r="A2959" t="str">
            <v>Consórcio Intermunicipal para o Desenvolvimento Ambiental Sustentável do Norte de Minas - Codanorte</v>
          </cell>
          <cell r="B2959" t="str">
            <v>Varzelândia</v>
          </cell>
        </row>
        <row r="2960">
          <cell r="A2960" t="str">
            <v>Consórcio Intermunicipal para o Desenvolvimento Sustentável da Região de São Sebastião do Paraíso</v>
          </cell>
          <cell r="B2960" t="str">
            <v>Capetinga</v>
          </cell>
        </row>
        <row r="2961">
          <cell r="A2961" t="str">
            <v>Consórcio Intermunicipal para o Desenvolvimento Sustentável da Região de São Sebastião do Paraíso</v>
          </cell>
          <cell r="B2961" t="str">
            <v>Cássia</v>
          </cell>
        </row>
        <row r="2962">
          <cell r="A2962" t="str">
            <v>Consórcio Intermunicipal para o Desenvolvimento Sustentável da Região de São Sebastião do Paraíso</v>
          </cell>
          <cell r="B2962" t="str">
            <v>Itamogi</v>
          </cell>
        </row>
        <row r="2963">
          <cell r="A2963" t="str">
            <v>Consórcio Intermunicipal para o Desenvolvimento Sustentável da Região de São Sebastião do Paraíso</v>
          </cell>
          <cell r="B2963" t="str">
            <v>Fortaleza de Minas</v>
          </cell>
        </row>
        <row r="2964">
          <cell r="A2964" t="str">
            <v>Consórcio Intermunicipal para o Desenvolvimento Sustentável da Região de São Sebastião do Paraíso</v>
          </cell>
          <cell r="B2964" t="str">
            <v>Jacuí</v>
          </cell>
        </row>
        <row r="2965">
          <cell r="A2965" t="str">
            <v>Consórcio Intermunicipal para o Desenvolvimento Sustentável da Região de São Sebastião do Paraíso</v>
          </cell>
          <cell r="B2965" t="str">
            <v>Monte Santo de Minas</v>
          </cell>
        </row>
        <row r="2966">
          <cell r="A2966" t="str">
            <v>Consórcio Intermunicipal para o Desenvolvimento Sustentável da Região de São Sebastião do Paraíso</v>
          </cell>
          <cell r="B2966" t="str">
            <v>Pratápolis</v>
          </cell>
        </row>
        <row r="2967">
          <cell r="A2967" t="str">
            <v>Consórcio Intermunicipal para o Desenvolvimento Sustentável da Região de São Sebastião do Paraíso</v>
          </cell>
          <cell r="B2967" t="str">
            <v>São Sebastião do Paraíso</v>
          </cell>
        </row>
        <row r="2968">
          <cell r="A2968" t="str">
            <v>Consórcio Intermunicipal para o Desenvolvimento Sustentável da Região de São Sebastião do Paraíso</v>
          </cell>
          <cell r="B2968" t="str">
            <v>São Tomás de Aquino</v>
          </cell>
        </row>
        <row r="2969">
          <cell r="A2969" t="str">
            <v>Consórcio Intermunicipal da Serra da Canastra, Alto São Francisco e Médio Rio Grande - Cicanastra</v>
          </cell>
          <cell r="B2969" t="str">
            <v>Aguanil</v>
          </cell>
        </row>
        <row r="2970">
          <cell r="A2970" t="str">
            <v>Consórcio Intermunicipal da Serra da Canastra, Alto São Francisco e Médio Rio Grande - Cicanastra</v>
          </cell>
          <cell r="B2970" t="str">
            <v>Arcos</v>
          </cell>
        </row>
        <row r="2971">
          <cell r="A2971" t="str">
            <v>Consórcio Intermunicipal da Serra da Canastra, Alto São Francisco e Médio Rio Grande - Cicanastra</v>
          </cell>
          <cell r="B2971" t="str">
            <v>Campo Belo</v>
          </cell>
        </row>
        <row r="2972">
          <cell r="A2972" t="str">
            <v>Consórcio Intermunicipal da Serra da Canastra, Alto São Francisco e Médio Rio Grande - Cicanastra</v>
          </cell>
          <cell r="B2972" t="str">
            <v>Cana Verde</v>
          </cell>
        </row>
        <row r="2973">
          <cell r="A2973" t="str">
            <v>Consórcio Intermunicipal da Serra da Canastra, Alto São Francisco e Médio Rio Grande - Cicanastra</v>
          </cell>
          <cell r="B2973" t="str">
            <v>Candeias/MG</v>
          </cell>
        </row>
        <row r="2974">
          <cell r="A2974" t="str">
            <v>Consórcio Intermunicipal da Serra da Canastra, Alto São Francisco e Médio Rio Grande - Cicanastra</v>
          </cell>
          <cell r="B2974" t="str">
            <v>Capitólio</v>
          </cell>
        </row>
        <row r="2975">
          <cell r="A2975" t="str">
            <v>Consórcio Intermunicipal da Serra da Canastra, Alto São Francisco e Médio Rio Grande - Cicanastra</v>
          </cell>
          <cell r="B2975" t="str">
            <v>Córrego Fundo</v>
          </cell>
        </row>
        <row r="2976">
          <cell r="A2976" t="str">
            <v>Consórcio Intermunicipal da Serra da Canastra, Alto São Francisco e Médio Rio Grande - Cicanastra</v>
          </cell>
          <cell r="B2976" t="str">
            <v>Cristais</v>
          </cell>
        </row>
        <row r="2977">
          <cell r="A2977" t="str">
            <v>Consórcio Intermunicipal da Serra da Canastra, Alto São Francisco e Médio Rio Grande - Cicanastra</v>
          </cell>
          <cell r="B2977" t="str">
            <v>Doresópolis</v>
          </cell>
        </row>
        <row r="2978">
          <cell r="A2978" t="str">
            <v>Consórcio Intermunicipal da Serra da Canastra, Alto São Francisco e Médio Rio Grande - Cicanastra</v>
          </cell>
          <cell r="B2978" t="str">
            <v>Formiga</v>
          </cell>
        </row>
        <row r="2979">
          <cell r="A2979" t="str">
            <v>Consórcio Intermunicipal da Serra da Canastra, Alto São Francisco e Médio Rio Grande - Cicanastra</v>
          </cell>
          <cell r="B2979" t="str">
            <v>Guapé</v>
          </cell>
        </row>
        <row r="2980">
          <cell r="A2980" t="str">
            <v>Consórcio Intermunicipal da Serra da Canastra, Alto São Francisco e Médio Rio Grande - Cicanastra</v>
          </cell>
          <cell r="B2980" t="str">
            <v>Japaraíba</v>
          </cell>
        </row>
        <row r="2981">
          <cell r="A2981" t="str">
            <v>Consórcio Intermunicipal da Serra da Canastra, Alto São Francisco e Médio Rio Grande - Cicanastra</v>
          </cell>
          <cell r="B2981" t="str">
            <v>Lagoa da Prata</v>
          </cell>
        </row>
        <row r="2982">
          <cell r="A2982" t="str">
            <v>Consórcio Intermunicipal da Serra da Canastra, Alto São Francisco e Médio Rio Grande - Cicanastra</v>
          </cell>
          <cell r="B2982" t="str">
            <v>Pains</v>
          </cell>
        </row>
        <row r="2983">
          <cell r="A2983" t="str">
            <v>Consórcio Intermunicipal da Serra da Canastra, Alto São Francisco e Médio Rio Grande - Cicanastra</v>
          </cell>
          <cell r="B2983" t="str">
            <v>Perdões</v>
          </cell>
        </row>
        <row r="2984">
          <cell r="A2984" t="str">
            <v>Consórcio Intermunicipal da Serra da Canastra, Alto São Francisco e Médio Rio Grande - Cicanastra</v>
          </cell>
          <cell r="B2984" t="str">
            <v>Pimenta</v>
          </cell>
        </row>
        <row r="2985">
          <cell r="A2985" t="str">
            <v>Consórcio Intermunicipal da Serra da Canastra, Alto São Francisco e Médio Rio Grande - Cicanastra</v>
          </cell>
          <cell r="B2985" t="str">
            <v>Piumhi</v>
          </cell>
        </row>
        <row r="2986">
          <cell r="A2986" t="str">
            <v>Consórcio Intermunicipal da Serra da Canastra, Alto São Francisco e Médio Rio Grande - Cicanastra</v>
          </cell>
          <cell r="B2986" t="str">
            <v>Santana do Jacaré</v>
          </cell>
        </row>
        <row r="2987">
          <cell r="A2987" t="str">
            <v>Consórcio Intermunicipal da Serra da Canastra, Alto São Francisco e Médio Rio Grande - Cicanastra</v>
          </cell>
          <cell r="B2987" t="str">
            <v>São Roque de Minas</v>
          </cell>
        </row>
        <row r="2988">
          <cell r="A2988" t="str">
            <v>Consórcio Intermunicipal da Serra da Canastra, Alto São Francisco e Médio Rio Grande - Cicanastra</v>
          </cell>
          <cell r="B2988" t="str">
            <v>Vargem Bonita</v>
          </cell>
        </row>
        <row r="2989">
          <cell r="A2989" t="str">
            <v>Consórcio Intermunicipal de Desenvolvimento Sustentável da Microrregião da Serra Geral de Minas - União da Serra Geral</v>
          </cell>
          <cell r="B2989" t="str">
            <v>Catuti</v>
          </cell>
        </row>
        <row r="2990">
          <cell r="A2990" t="str">
            <v>Consórcio Intermunicipal de Desenvolvimento Sustentável da Microrregião da Serra Geral de Minas - União da Serra Geral</v>
          </cell>
          <cell r="B2990" t="str">
            <v>Espinosa</v>
          </cell>
        </row>
        <row r="2991">
          <cell r="A2991" t="str">
            <v>Consórcio Intermunicipal de Desenvolvimento Sustentável da Microrregião da Serra Geral de Minas - União da Serra Geral</v>
          </cell>
          <cell r="B2991" t="str">
            <v>Gameleiras</v>
          </cell>
        </row>
        <row r="2992">
          <cell r="A2992" t="str">
            <v>Consórcio Intermunicipal de Desenvolvimento Sustentável da Microrregião da Serra Geral de Minas - União da Serra Geral</v>
          </cell>
          <cell r="B2992" t="str">
            <v>Jaíba</v>
          </cell>
        </row>
        <row r="2993">
          <cell r="A2993" t="str">
            <v>Consórcio Intermunicipal de Desenvolvimento Sustentável da Microrregião da Serra Geral de Minas - União da Serra Geral</v>
          </cell>
          <cell r="B2993" t="str">
            <v>Janaúba</v>
          </cell>
        </row>
        <row r="2994">
          <cell r="A2994" t="str">
            <v>Consórcio Intermunicipal de Desenvolvimento Sustentável da Microrregião da Serra Geral de Minas - União da Serra Geral</v>
          </cell>
          <cell r="B2994" t="str">
            <v>Mamonas</v>
          </cell>
        </row>
        <row r="2995">
          <cell r="A2995" t="str">
            <v>Consórcio Intermunicipal de Desenvolvimento Sustentável da Microrregião da Serra Geral de Minas - União da Serra Geral</v>
          </cell>
          <cell r="B2995" t="str">
            <v>Matias Cardoso</v>
          </cell>
        </row>
        <row r="2996">
          <cell r="A2996" t="str">
            <v>Consórcio Intermunicipal de Desenvolvimento Sustentável da Microrregião da Serra Geral de Minas - União da Serra Geral</v>
          </cell>
          <cell r="B2996" t="str">
            <v>Mato Verde</v>
          </cell>
        </row>
        <row r="2997">
          <cell r="A2997" t="str">
            <v>Consórcio Intermunicipal de Desenvolvimento Sustentável da Microrregião da Serra Geral de Minas - União da Serra Geral</v>
          </cell>
          <cell r="B2997" t="str">
            <v>Monte Azul</v>
          </cell>
        </row>
        <row r="2998">
          <cell r="A2998" t="str">
            <v>Consórcio Intermunicipal de Desenvolvimento Sustentável da Microrregião da Serra Geral de Minas - União da Serra Geral</v>
          </cell>
          <cell r="B2998" t="str">
            <v>Nova Porteirinha</v>
          </cell>
        </row>
        <row r="2999">
          <cell r="A2999" t="str">
            <v>Consórcio Intermunicipal de Desenvolvimento Sustentável da Microrregião da Serra Geral de Minas - União da Serra Geral</v>
          </cell>
          <cell r="B2999" t="str">
            <v>Pai Pedro</v>
          </cell>
        </row>
        <row r="3000">
          <cell r="A3000" t="str">
            <v>Consórcio Intermunicipal de Desenvolvimento Sustentável da Microrregião da Serra Geral de Minas - União da Serra Geral</v>
          </cell>
          <cell r="B3000" t="str">
            <v>Porteirinha</v>
          </cell>
        </row>
        <row r="3001">
          <cell r="A3001" t="str">
            <v>Consórcio Intermunicipal de Desenvolvimento Sustentável da Microrregião da Serra Geral de Minas - União da Serra Geral</v>
          </cell>
          <cell r="B3001" t="str">
            <v>Riacho dos Machados</v>
          </cell>
        </row>
        <row r="3002">
          <cell r="A3002" t="str">
            <v>Consórcio Intermunicipal de Desenvolvimento Sustentável da Microrregião da Serra Geral de Minas - União da Serra Geral</v>
          </cell>
          <cell r="B3002" t="str">
            <v>Serranópolis de Minas</v>
          </cell>
        </row>
        <row r="3003">
          <cell r="A3003" t="str">
            <v>Consórcio Intermunicipal de Desenvolvimento Sustentável da Microrregião da Serra Geral de Minas - União da Serra Geral</v>
          </cell>
          <cell r="B3003" t="str">
            <v>Vedelãndia</v>
          </cell>
        </row>
        <row r="3004">
          <cell r="A3004" t="str">
            <v>Consórcio Intermunicipal de Especialidades- Ciesp</v>
          </cell>
          <cell r="B3004" t="str">
            <v>Bicas</v>
          </cell>
        </row>
        <row r="3005">
          <cell r="A3005" t="str">
            <v>Consórcio Intermunicipal de Especialidades- Ciesp</v>
          </cell>
          <cell r="B3005" t="str">
            <v>Chiador</v>
          </cell>
        </row>
        <row r="3006">
          <cell r="A3006" t="str">
            <v>Consórcio Intermunicipal de Especialidades- Ciesp</v>
          </cell>
          <cell r="B3006" t="str">
            <v>Descoberto</v>
          </cell>
        </row>
        <row r="3007">
          <cell r="A3007" t="str">
            <v>Consórcio Intermunicipal de Especialidades- Ciesp</v>
          </cell>
          <cell r="B3007" t="str">
            <v>Guarará</v>
          </cell>
        </row>
        <row r="3008">
          <cell r="A3008" t="str">
            <v>Consórcio Intermunicipal de Especialidades- Ciesp</v>
          </cell>
          <cell r="B3008" t="str">
            <v>Mar de Espanha</v>
          </cell>
        </row>
        <row r="3009">
          <cell r="A3009" t="str">
            <v>Consórcio Intermunicipal de Especialidades- Ciesp</v>
          </cell>
          <cell r="B3009" t="str">
            <v>Maripá de Minas</v>
          </cell>
        </row>
        <row r="3010">
          <cell r="A3010" t="str">
            <v>Consórcio Intermunicipal de Especialidades- Ciesp</v>
          </cell>
          <cell r="B3010" t="str">
            <v>Pequeri</v>
          </cell>
        </row>
        <row r="3011">
          <cell r="A3011" t="str">
            <v>Consórcio Intermunicipal de Especialidades- Ciesp</v>
          </cell>
          <cell r="B3011" t="str">
            <v>Rochedo de Minas</v>
          </cell>
        </row>
        <row r="3012">
          <cell r="A3012" t="str">
            <v>Consórcio Intermunicipal de Especialidades- Ciesp</v>
          </cell>
          <cell r="B3012" t="str">
            <v>São João Nepomuceno</v>
          </cell>
        </row>
        <row r="3013">
          <cell r="A3013" t="str">
            <v>Consórcio Intermunicipal de Especialidades- Ciesp</v>
          </cell>
          <cell r="B3013" t="str">
            <v>Senador Cortes</v>
          </cell>
        </row>
        <row r="3014">
          <cell r="A3014" t="str">
            <v>Consórcio Intermunicipal de Especialidades- Ciesp</v>
          </cell>
          <cell r="B3014" t="str">
            <v>Varginha</v>
          </cell>
        </row>
        <row r="3015">
          <cell r="A3015" t="str">
            <v>Consórcio Intermunicipal de Gestão dos Resíduos Sólidos - Cigirs dos Municípios de Resplendor e Itueta</v>
          </cell>
          <cell r="B3015" t="str">
            <v>Resplendor/MG</v>
          </cell>
        </row>
        <row r="3016">
          <cell r="A3016" t="str">
            <v>Consórcio Intermunicipal de Gestão dos Resíduos Sólidos - Cigirs dos Municípios de Resplendor e Itueta</v>
          </cell>
          <cell r="B3016" t="str">
            <v>Itueta</v>
          </cell>
        </row>
        <row r="3017">
          <cell r="A3017" t="str">
            <v>Consórcio Intermunicipal de Resíduos Sólidos Urbanos da Microrregião de Teofilo Otoni - Cirsu - Vale do Mucuri</v>
          </cell>
          <cell r="B3017" t="str">
            <v>Teófilo Otoni</v>
          </cell>
        </row>
        <row r="3018">
          <cell r="A3018" t="str">
            <v>Consórcio Intermunicipal de Resíduos Sólidos Urbanos da Microrregião de Teofilo Otoni - Cirsu - Vale do Mucuri</v>
          </cell>
          <cell r="B3018" t="str">
            <v>Poté</v>
          </cell>
        </row>
        <row r="3019">
          <cell r="A3019" t="str">
            <v>Consórcio Intermunicipal de Resíduos Sólidos Urbanos da Microrregião de Teofilo Otoni - Cirsu - Vale do Mucuri</v>
          </cell>
          <cell r="B3019" t="str">
            <v>Ladainha</v>
          </cell>
        </row>
        <row r="3020">
          <cell r="A3020" t="str">
            <v>Consórcio Intermunicipal de Resíduos Sólidos Urbanos da Microrregião de Teofilo Otoni - Cirsu - Vale do Mucuri</v>
          </cell>
          <cell r="B3020" t="str">
            <v>Itambacuri</v>
          </cell>
        </row>
        <row r="3021">
          <cell r="A3021" t="str">
            <v>Consórcio Intermunicipal de Resíduos Sólidos Urbanos da Microrregião de Teofilo Otoni - Cirsu - Vale do Mucuri</v>
          </cell>
          <cell r="B3021" t="str">
            <v>Frei Gaspar</v>
          </cell>
        </row>
        <row r="3022">
          <cell r="A3022" t="str">
            <v>Consórcio Intermunicipal de Resíduos Sólidos Urbanos da Microrregião de Teofilo Otoni - Cirsu - Vale do Mucuri</v>
          </cell>
          <cell r="B3022" t="str">
            <v>Ouro Verde de Minas</v>
          </cell>
        </row>
        <row r="3023">
          <cell r="A3023" t="str">
            <v>Consórcio Intermunicipal de Resíduos Sólidos Urbanos da Microrregião de Teofilo Otoni - Cirsu - Vale do Mucuri</v>
          </cell>
          <cell r="B3023" t="str">
            <v>Novo Oriente de Minas</v>
          </cell>
        </row>
        <row r="3024">
          <cell r="A3024" t="str">
            <v>Consórcio Intermunicipal de Saúde da Microrregião do Vale do Piranga</v>
          </cell>
          <cell r="B3024" t="str">
            <v>Abre Campo</v>
          </cell>
        </row>
        <row r="3025">
          <cell r="A3025" t="str">
            <v>Consórcio Intermunicipal de Saúde da Microrregião do Vale do Piranga</v>
          </cell>
          <cell r="B3025" t="str">
            <v>Acaiaca</v>
          </cell>
        </row>
        <row r="3026">
          <cell r="A3026" t="str">
            <v>Consórcio Intermunicipal de Saúde da Microrregião do Vale do Piranga</v>
          </cell>
          <cell r="B3026" t="str">
            <v>Alvinópolis</v>
          </cell>
        </row>
        <row r="3027">
          <cell r="A3027" t="str">
            <v>Consórcio Intermunicipal de Saúde da Microrregião do Vale do Piranga</v>
          </cell>
          <cell r="B3027" t="str">
            <v>Amparo do Serra</v>
          </cell>
        </row>
        <row r="3028">
          <cell r="A3028" t="str">
            <v>Consórcio Intermunicipal de Saúde da Microrregião do Vale do Piranga</v>
          </cell>
          <cell r="B3028" t="str">
            <v>Barra Longa</v>
          </cell>
        </row>
        <row r="3029">
          <cell r="A3029" t="str">
            <v>Consórcio Intermunicipal de Saúde da Microrregião do Vale do Piranga</v>
          </cell>
          <cell r="B3029" t="str">
            <v>Diogo de Vasconcelos</v>
          </cell>
        </row>
        <row r="3030">
          <cell r="A3030" t="str">
            <v>Consórcio Intermunicipal de Saúde da Microrregião do Vale do Piranga</v>
          </cell>
          <cell r="B3030" t="str">
            <v>Dom Silvério</v>
          </cell>
        </row>
        <row r="3031">
          <cell r="A3031" t="str">
            <v>Consórcio Intermunicipal de Saúde da Microrregião do Vale do Piranga</v>
          </cell>
          <cell r="B3031" t="str">
            <v>Guaraciaba</v>
          </cell>
        </row>
        <row r="3032">
          <cell r="A3032" t="str">
            <v>Consórcio Intermunicipal de Saúde da Microrregião do Vale do Piranga</v>
          </cell>
          <cell r="B3032" t="str">
            <v>Jequeri</v>
          </cell>
        </row>
        <row r="3033">
          <cell r="A3033" t="str">
            <v>Consórcio Intermunicipal de Saúde da Microrregião do Vale do Piranga</v>
          </cell>
          <cell r="B3033" t="str">
            <v>Oratórios/MG</v>
          </cell>
        </row>
        <row r="3034">
          <cell r="A3034" t="str">
            <v>Consórcio Intermunicipal de Saúde da Microrregião do Vale do Piranga</v>
          </cell>
          <cell r="B3034" t="str">
            <v>Piedade de Ponte Nova</v>
          </cell>
        </row>
        <row r="3035">
          <cell r="A3035" t="str">
            <v>Consórcio Intermunicipal de Saúde da Microrregião do Vale do Piranga</v>
          </cell>
          <cell r="B3035" t="str">
            <v>Ponte Nova</v>
          </cell>
        </row>
        <row r="3036">
          <cell r="A3036" t="str">
            <v>Consórcio Intermunicipal do Alto e Médio Carangola para Gestão e Manejo dos Resíduos Sólidos</v>
          </cell>
          <cell r="B3036" t="str">
            <v>Divino</v>
          </cell>
        </row>
        <row r="3037">
          <cell r="A3037" t="str">
            <v>Consórcio Intermunicipal do Alto e Médio Carangola para Gestão e Manejo dos Resíduos Sólidos</v>
          </cell>
          <cell r="B3037" t="str">
            <v>Fervedouro</v>
          </cell>
        </row>
        <row r="3038">
          <cell r="A3038" t="str">
            <v>Consórcio Intermunicipal do Alto e Médio Carangola para Gestão e Manejo dos Resíduos Sólidos</v>
          </cell>
          <cell r="B3038" t="str">
            <v>Pedra Bonita</v>
          </cell>
        </row>
        <row r="3039">
          <cell r="A3039" t="str">
            <v>Consórcio Intermunicipal do Alto e Médio Carangola para Gestão e Manejo dos Resíduos Sólidos</v>
          </cell>
          <cell r="B3039" t="str">
            <v>Santa Margarida</v>
          </cell>
        </row>
        <row r="3040">
          <cell r="A3040" t="str">
            <v>Consórcio Público Intermunicipal Multifinalitário do Alto Rio Pardo</v>
          </cell>
          <cell r="B3040" t="str">
            <v>Sem informação</v>
          </cell>
        </row>
        <row r="3041">
          <cell r="A3041" t="str">
            <v>Consórcio Público de Gestão de Resíduos Sólidos - Cpgrs</v>
          </cell>
          <cell r="B3041" t="str">
            <v>Alvinópolis</v>
          </cell>
        </row>
        <row r="3042">
          <cell r="A3042" t="str">
            <v>Consórcio Público de Gestão de Resíduos Sólidos - Cpgrs</v>
          </cell>
          <cell r="B3042" t="str">
            <v>Bela Vista de Minas</v>
          </cell>
        </row>
        <row r="3043">
          <cell r="A3043" t="str">
            <v>Consórcio Público de Gestão de Resíduos Sólidos - Cpgrs</v>
          </cell>
          <cell r="B3043" t="str">
            <v>João Monlevade</v>
          </cell>
        </row>
        <row r="3044">
          <cell r="A3044" t="str">
            <v>Consórcio Público de Gestão de Resíduos Sólidos - Cpgrs</v>
          </cell>
          <cell r="B3044" t="str">
            <v>São Domingos do Prata</v>
          </cell>
        </row>
        <row r="3045">
          <cell r="A3045" t="str">
            <v>Consórcio Público de Gestão de Resíduos Sólidos - Cpgrs</v>
          </cell>
          <cell r="B3045" t="str">
            <v>Rio Piracicaba</v>
          </cell>
        </row>
        <row r="3046">
          <cell r="A3046" t="str">
            <v>Consórcio Público de Gestão de Resíduos Sólidos - Cpgrs</v>
          </cell>
          <cell r="B3046" t="str">
            <v>Nova Era</v>
          </cell>
        </row>
        <row r="3047">
          <cell r="A3047" t="str">
            <v>Consórcio de Saúde e Desenvolvimento dos Vales do Noroeste de Minas - Convales</v>
          </cell>
          <cell r="B3047" t="str">
            <v>Arinos</v>
          </cell>
        </row>
        <row r="3048">
          <cell r="A3048" t="str">
            <v>Consórcio de Saúde e Desenvolvimento dos Vales do Noroeste de Minas - Convales</v>
          </cell>
          <cell r="B3048" t="str">
            <v>Brasilândia de Minas</v>
          </cell>
        </row>
        <row r="3049">
          <cell r="A3049" t="str">
            <v>Consórcio de Saúde e Desenvolvimento dos Vales do Noroeste de Minas - Convales</v>
          </cell>
          <cell r="B3049" t="str">
            <v>Bonfinópolis de Minas</v>
          </cell>
        </row>
        <row r="3050">
          <cell r="A3050" t="str">
            <v>Consórcio de Saúde e Desenvolvimento dos Vales do Noroeste de Minas - Convales</v>
          </cell>
          <cell r="B3050" t="str">
            <v>Buritis/MG</v>
          </cell>
        </row>
        <row r="3051">
          <cell r="A3051" t="str">
            <v>Consórcio de Saúde e Desenvolvimento dos Vales do Noroeste de Minas - Convales</v>
          </cell>
          <cell r="B3051" t="str">
            <v>Cabeceira Grande</v>
          </cell>
        </row>
        <row r="3052">
          <cell r="A3052" t="str">
            <v>Consórcio de Saúde e Desenvolvimento dos Vales do Noroeste de Minas - Convales</v>
          </cell>
          <cell r="B3052" t="str">
            <v>Chapada Gaúcha</v>
          </cell>
        </row>
        <row r="3053">
          <cell r="A3053" t="str">
            <v>Consórcio de Saúde e Desenvolvimento dos Vales do Noroeste de Minas - Convales</v>
          </cell>
          <cell r="B3053" t="str">
            <v>Dom Bosco</v>
          </cell>
        </row>
        <row r="3054">
          <cell r="A3054" t="str">
            <v>Consórcio de Saúde e Desenvolvimento dos Vales do Noroeste de Minas - Convales</v>
          </cell>
          <cell r="B3054" t="str">
            <v>Formoso</v>
          </cell>
        </row>
        <row r="3055">
          <cell r="A3055" t="str">
            <v>Consórcio de Saúde e Desenvolvimento dos Vales do Noroeste de Minas - Convales</v>
          </cell>
          <cell r="B3055" t="str">
            <v>Guarda-Mor</v>
          </cell>
        </row>
        <row r="3056">
          <cell r="A3056" t="str">
            <v>Consórcio de Saúde e Desenvolvimento dos Vales do Noroeste de Minas - Convales</v>
          </cell>
          <cell r="B3056" t="str">
            <v>Lagoa Grande</v>
          </cell>
        </row>
        <row r="3057">
          <cell r="A3057" t="str">
            <v>Consórcio de Saúde e Desenvolvimento dos Vales do Noroeste de Minas - Convales</v>
          </cell>
          <cell r="B3057" t="str">
            <v>Natalândia</v>
          </cell>
        </row>
        <row r="3058">
          <cell r="A3058" t="str">
            <v>Consórcio de Saúde e Desenvolvimento dos Vales do Noroeste de Minas - Convales</v>
          </cell>
          <cell r="B3058" t="str">
            <v>Santa Fé de Minas</v>
          </cell>
        </row>
        <row r="3059">
          <cell r="A3059" t="str">
            <v>Consórcio de Saúde e Desenvolvimento dos Vales do Noroeste de Minas - Convales</v>
          </cell>
          <cell r="B3059" t="str">
            <v>Riachinho/MG</v>
          </cell>
        </row>
        <row r="3060">
          <cell r="A3060" t="str">
            <v>Consórcio de Saúde e Desenvolvimento dos Vales do Noroeste de Minas - Convales</v>
          </cell>
          <cell r="B3060" t="str">
            <v>João Pinheiro</v>
          </cell>
        </row>
        <row r="3061">
          <cell r="A3061" t="str">
            <v>Consórcio de Saúde e Desenvolvimento dos Vales do Noroeste de Minas - Convales</v>
          </cell>
          <cell r="B3061" t="str">
            <v>Paracatu</v>
          </cell>
        </row>
        <row r="3062">
          <cell r="A3062" t="str">
            <v>Consórcio de Saúde e Desenvolvimento dos Vales do Noroeste de Minas - Convales</v>
          </cell>
          <cell r="B3062" t="str">
            <v>Vazante</v>
          </cell>
        </row>
        <row r="3063">
          <cell r="A3063" t="str">
            <v>Consórcio de Saúde e Desenvolvimento dos Vales do Noroeste de Minas - Convales</v>
          </cell>
          <cell r="B3063" t="str">
            <v>Unaí</v>
          </cell>
        </row>
        <row r="3064">
          <cell r="A3064" t="str">
            <v>Consórcio de Saúde e Desenvolvimento dos Vales do Noroeste de Minas - Convales</v>
          </cell>
          <cell r="B3064" t="str">
            <v>Urucuia</v>
          </cell>
        </row>
        <row r="3065">
          <cell r="A3065" t="str">
            <v>Consórcio Intermunicipal de Gestão de Resíduos Sólidos do Vale do Café - CONVALE</v>
          </cell>
          <cell r="B3065" t="str">
            <v>Barra do Piraí</v>
          </cell>
        </row>
        <row r="3066">
          <cell r="A3066" t="str">
            <v>Consórcio Intermunicipal de Gestão de Resíduos Sólidos do Vale do Café - CONVALE</v>
          </cell>
          <cell r="B3066" t="str">
            <v>Rio das Flores</v>
          </cell>
        </row>
        <row r="3067">
          <cell r="A3067" t="str">
            <v>Consórcio Intermunicipal de Gestão de Resíduos Sólidos do Vale do Café - CONVALE</v>
          </cell>
          <cell r="B3067" t="str">
            <v>Valença/RJ</v>
          </cell>
        </row>
        <row r="3068">
          <cell r="A3068" t="str">
            <v>Consórcio Intermunicipal de Gestão de Resíduos Sólidos do Vale do Café - CONVALE</v>
          </cell>
          <cell r="B3068" t="str">
            <v>Vassouras</v>
          </cell>
        </row>
        <row r="3069">
          <cell r="A3069" t="str">
            <v>Consórcio Público para Gestão Integrada e Associada de Manejo de Resíduos Sólidos Serrana 2 - CIR Serrana II</v>
          </cell>
          <cell r="B3069" t="str">
            <v>Areal</v>
          </cell>
        </row>
        <row r="3070">
          <cell r="A3070" t="str">
            <v>Consórcio Público para Gestão Integrada e Associada de Manejo de Resíduos Sólidos Serrana 2 - CIR Serrana II</v>
          </cell>
          <cell r="B3070" t="str">
            <v>Comendador Levy Gasparian</v>
          </cell>
        </row>
        <row r="3071">
          <cell r="A3071" t="str">
            <v>Consórcio Público para Gestão Integrada e Associada de Manejo de Resíduos Sólidos Serrana 2 - CIR Serrana II</v>
          </cell>
          <cell r="B3071" t="str">
            <v>Paraíba do Sul</v>
          </cell>
        </row>
        <row r="3072">
          <cell r="A3072" t="str">
            <v>Consórcio Público para Gestão Integrada e Associada de Manejo de Resíduos Sólidos Serrana 2 - CIR Serrana II</v>
          </cell>
          <cell r="B3072" t="str">
            <v>Petrópolis</v>
          </cell>
        </row>
        <row r="3073">
          <cell r="A3073" t="str">
            <v>Consórcio Público para Gestão Integrada e Associada de Manejo de Resíduos Sólidos Serrana 2 - CIR Serrana II</v>
          </cell>
          <cell r="B3073" t="str">
            <v>Sapucaia/RJ</v>
          </cell>
        </row>
        <row r="3074">
          <cell r="A3074" t="str">
            <v>Consórcio Público para Gestão Integrada e Associada de Manejo de Resíduos Sólidos Serrana 2 - CIR Serrana II</v>
          </cell>
          <cell r="B3074" t="str">
            <v>Três Rios</v>
          </cell>
        </row>
        <row r="3075">
          <cell r="A3075" t="str">
            <v>Consórcio Intermunicipal para Gestão Ambiental das Bacias da Região dos Lagos do Rio São João e Zona Costeira - CILSJ</v>
          </cell>
          <cell r="B3075" t="str">
            <v>Araruama</v>
          </cell>
        </row>
        <row r="3076">
          <cell r="A3076" t="str">
            <v>Consórcio Intermunicipal para Gestão Ambiental das Bacias da Região dos Lagos do Rio São João e Zona Costeira - CILSJ</v>
          </cell>
          <cell r="B3076" t="str">
            <v>Armação dos Búzios</v>
          </cell>
        </row>
        <row r="3077">
          <cell r="A3077" t="str">
            <v>Consórcio Intermunicipal para Gestão Ambiental das Bacias da Região dos Lagos do Rio São João e Zona Costeira - CILSJ</v>
          </cell>
          <cell r="B3077" t="str">
            <v>Arraial do Cabo</v>
          </cell>
        </row>
        <row r="3078">
          <cell r="A3078" t="str">
            <v>Consórcio Intermunicipal para Gestão Ambiental das Bacias da Região dos Lagos do Rio São João e Zona Costeira - CILSJ</v>
          </cell>
          <cell r="B3078" t="str">
            <v>Cabo Frio</v>
          </cell>
        </row>
        <row r="3079">
          <cell r="A3079" t="str">
            <v>Consórcio Intermunicipal para Gestão Ambiental das Bacias da Região dos Lagos do Rio São João e Zona Costeira - CILSJ</v>
          </cell>
          <cell r="B3079" t="str">
            <v>Cachoeiras de Macacu</v>
          </cell>
        </row>
        <row r="3080">
          <cell r="A3080" t="str">
            <v>Consórcio Intermunicipal para Gestão Ambiental das Bacias da Região dos Lagos do Rio São João e Zona Costeira - CILSJ</v>
          </cell>
          <cell r="B3080" t="str">
            <v>Casimiro de Abreu</v>
          </cell>
        </row>
        <row r="3081">
          <cell r="A3081" t="str">
            <v>Consórcio Intermunicipal para Gestão Ambiental das Bacias da Região dos Lagos do Rio São João e Zona Costeira - CILSJ</v>
          </cell>
          <cell r="B3081" t="str">
            <v>Iguaba Grande</v>
          </cell>
        </row>
        <row r="3082">
          <cell r="A3082" t="str">
            <v>Consórcio Intermunicipal para Gestão Ambiental das Bacias da Região dos Lagos do Rio São João e Zona Costeira - CILSJ</v>
          </cell>
          <cell r="B3082" t="str">
            <v>Rio Bonito</v>
          </cell>
        </row>
        <row r="3083">
          <cell r="A3083" t="str">
            <v>Consórcio Intermunicipal para Gestão Ambiental das Bacias da Região dos Lagos do Rio São João e Zona Costeira - CILSJ</v>
          </cell>
          <cell r="B3083" t="str">
            <v>Rio das Ostras</v>
          </cell>
        </row>
        <row r="3084">
          <cell r="A3084" t="str">
            <v>Consórcio Intermunicipal para Gestão Ambiental das Bacias da Região dos Lagos do Rio São João e Zona Costeira - CILSJ</v>
          </cell>
          <cell r="B3084" t="str">
            <v>Saquarema</v>
          </cell>
        </row>
        <row r="3085">
          <cell r="A3085" t="str">
            <v>Consórcio Intermunicipal para Gestão Ambiental das Bacias da Região dos Lagos do Rio São João e Zona Costeira - CILSJ</v>
          </cell>
          <cell r="B3085" t="str">
            <v>Silva Jardim</v>
          </cell>
        </row>
        <row r="3086">
          <cell r="A3086" t="str">
            <v>Consórcio Intermunicipal para Gestão Ambiental das Bacias da Região dos Lagos do Rio São João e Zona Costeira - CILSJ</v>
          </cell>
          <cell r="B3086" t="str">
            <v>São Pedro da Aldeia</v>
          </cell>
        </row>
        <row r="3087">
          <cell r="A3087" t="str">
            <v>Consórcio Público Intermunicipal de Desenvolvimento do Norte e Noroeste Fluminense - CIDENNF</v>
          </cell>
          <cell r="B3087" t="str">
            <v>Bom Jesus do Itabapoana</v>
          </cell>
        </row>
        <row r="3088">
          <cell r="A3088" t="str">
            <v>Consórcio Público Intermunicipal de Desenvolvimento do Norte e Noroeste Fluminense - CIDENNF</v>
          </cell>
          <cell r="B3088" t="str">
            <v>Campos dos Goytacazes</v>
          </cell>
        </row>
        <row r="3089">
          <cell r="A3089" t="str">
            <v>Consórcio Público Intermunicipal de Desenvolvimento do Norte e Noroeste Fluminense - CIDENNF</v>
          </cell>
          <cell r="B3089" t="str">
            <v>Carapebus</v>
          </cell>
        </row>
        <row r="3090">
          <cell r="A3090" t="str">
            <v>Consórcio Público Intermunicipal de Desenvolvimento do Norte e Noroeste Fluminense - CIDENNF</v>
          </cell>
          <cell r="B3090" t="str">
            <v>Cardoso Moreira</v>
          </cell>
        </row>
        <row r="3091">
          <cell r="A3091" t="str">
            <v>Consórcio Público Intermunicipal de Desenvolvimento do Norte e Noroeste Fluminense - CIDENNF</v>
          </cell>
          <cell r="B3091" t="str">
            <v>Conceição de Macabu</v>
          </cell>
        </row>
        <row r="3092">
          <cell r="A3092" t="str">
            <v>Consórcio Público Intermunicipal de Desenvolvimento do Norte e Noroeste Fluminense - CIDENNF</v>
          </cell>
          <cell r="B3092" t="str">
            <v>Italva</v>
          </cell>
        </row>
        <row r="3093">
          <cell r="A3093" t="str">
            <v>Consórcio Público Intermunicipal de Desenvolvimento do Norte e Noroeste Fluminense - CIDENNF</v>
          </cell>
          <cell r="B3093" t="str">
            <v>Macaé</v>
          </cell>
        </row>
        <row r="3094">
          <cell r="A3094" t="str">
            <v>Consórcio Público Intermunicipal de Desenvolvimento do Norte e Noroeste Fluminense - CIDENNF</v>
          </cell>
          <cell r="B3094" t="str">
            <v>Miracema</v>
          </cell>
        </row>
        <row r="3095">
          <cell r="A3095" t="str">
            <v>Consórcio Público Intermunicipal de Desenvolvimento do Norte e Noroeste Fluminense - CIDENNF</v>
          </cell>
          <cell r="B3095" t="str">
            <v>Porciúncula</v>
          </cell>
        </row>
        <row r="3096">
          <cell r="A3096" t="str">
            <v>Consórcio Público Intermunicipal de Desenvolvimento do Norte e Noroeste Fluminense - CIDENNF</v>
          </cell>
          <cell r="B3096" t="str">
            <v>Quissamã</v>
          </cell>
        </row>
        <row r="3097">
          <cell r="A3097" t="str">
            <v>Consórcio Público Intermunicipal de Desenvolvimento do Norte e Noroeste Fluminense - CIDENNF</v>
          </cell>
          <cell r="B3097" t="str">
            <v>São Fidélis</v>
          </cell>
        </row>
        <row r="3098">
          <cell r="A3098" t="str">
            <v>Consórcio Público Intermunicipal de Desenvolvimento do Norte e Noroeste Fluminense - CIDENNF</v>
          </cell>
          <cell r="B3098" t="str">
            <v>São Francisco de Itabapoana</v>
          </cell>
        </row>
        <row r="3099">
          <cell r="A3099" t="str">
            <v>Consórcio Intermunicipal do Pontal do Paranapanema - CIPP</v>
          </cell>
          <cell r="B3099" t="str">
            <v>Estrela do Norte</v>
          </cell>
        </row>
        <row r="3100">
          <cell r="A3100" t="str">
            <v>Consórcio Intermunicipal do Pontal do Paranapanema - CIPP</v>
          </cell>
          <cell r="B3100" t="str">
            <v>Narandiba</v>
          </cell>
        </row>
        <row r="3101">
          <cell r="A3101" t="str">
            <v>Consórcio Intermunicipal do Pontal do Paranapanema - CIPP</v>
          </cell>
          <cell r="B3101" t="str">
            <v>Pirapozinho</v>
          </cell>
        </row>
        <row r="3102">
          <cell r="A3102" t="str">
            <v>Consórcio Intermunicipal do Pontal do Paranapanema - CIPP</v>
          </cell>
          <cell r="B3102" t="str">
            <v>Sandovalina</v>
          </cell>
        </row>
        <row r="3103">
          <cell r="A3103" t="str">
            <v>Consórcio Intermunicipal do Pontal do Paranapanema - CIPP</v>
          </cell>
          <cell r="B3103" t="str">
            <v>Tarabai</v>
          </cell>
        </row>
        <row r="3104">
          <cell r="A3104" t="str">
            <v>Consórcio Intermunicipal do Pontal do Paranapanema - CIPP</v>
          </cell>
          <cell r="B3104" t="str">
            <v>Álvares Machado</v>
          </cell>
        </row>
        <row r="3105">
          <cell r="A3105" t="str">
            <v>Consórcio Intermunicipal de Resíduos Sólidos do Oeste Paulista - CIRSOP</v>
          </cell>
          <cell r="B3105" t="str">
            <v>Caiabu</v>
          </cell>
        </row>
        <row r="3106">
          <cell r="A3106" t="str">
            <v>Consórcio Intermunicipal de Resíduos Sólidos do Oeste Paulista - CIRSOP</v>
          </cell>
          <cell r="B3106" t="str">
            <v>Martinópolis</v>
          </cell>
        </row>
        <row r="3107">
          <cell r="A3107" t="str">
            <v>Consórcio Intermunicipal de Resíduos Sólidos do Oeste Paulista - CIRSOP</v>
          </cell>
          <cell r="B3107" t="str">
            <v>Paraguaçu Paulista</v>
          </cell>
        </row>
        <row r="3108">
          <cell r="A3108" t="str">
            <v>Consórcio Intermunicipal de Resíduos Sólidos do Oeste Paulista - CIRSOP</v>
          </cell>
          <cell r="B3108" t="str">
            <v>Presidente Bernardes/SP</v>
          </cell>
        </row>
        <row r="3109">
          <cell r="A3109" t="str">
            <v>Consórcio Intermunicipal de Resíduos Sólidos do Oeste Paulista - CIRSOP</v>
          </cell>
          <cell r="B3109" t="str">
            <v>Presidente Prudente</v>
          </cell>
        </row>
        <row r="3110">
          <cell r="A3110" t="str">
            <v>Consórcio Intermunicipal de Resíduos Sólidos do Oeste Paulista - CIRSOP</v>
          </cell>
          <cell r="B3110" t="str">
            <v>Rancharia</v>
          </cell>
        </row>
        <row r="3111">
          <cell r="A3111" t="str">
            <v>Consórcio Intermunicipal de Resíduos Sólidos do Oeste Paulista - CIRSOP</v>
          </cell>
          <cell r="B3111" t="str">
            <v>Regente Feijó</v>
          </cell>
        </row>
        <row r="3112">
          <cell r="A3112" t="str">
            <v>Consórcio Intermunicipal de Resíduos Sólidos do Oeste Paulista - CIRSOP</v>
          </cell>
          <cell r="B3112" t="str">
            <v>Santo Anastácio</v>
          </cell>
        </row>
        <row r="3113">
          <cell r="A3113" t="str">
            <v>Consórcio Intermunicipal de Resíduos Sólidos do Oeste Paulista - CIRSOP</v>
          </cell>
          <cell r="B3113" t="str">
            <v>Álvares Machado</v>
          </cell>
        </row>
        <row r="3114">
          <cell r="A3114" t="str">
            <v>Consórcio Intermunicipal do Extremo Noroeste de São Paulo - CIENSP</v>
          </cell>
          <cell r="B3114" t="str">
            <v>Andradina</v>
          </cell>
        </row>
        <row r="3115">
          <cell r="A3115" t="str">
            <v>Consórcio Intermunicipal do Extremo Noroeste de São Paulo - CIENSP</v>
          </cell>
          <cell r="B3115" t="str">
            <v>Auriflama</v>
          </cell>
        </row>
        <row r="3116">
          <cell r="A3116" t="str">
            <v>Consórcio Intermunicipal do Extremo Noroeste de São Paulo - CIENSP</v>
          </cell>
          <cell r="B3116" t="str">
            <v>Bento de Abreu</v>
          </cell>
        </row>
        <row r="3117">
          <cell r="A3117" t="str">
            <v>Consórcio Intermunicipal do Extremo Noroeste de São Paulo - CIENSP</v>
          </cell>
          <cell r="B3117" t="str">
            <v>Castilho</v>
          </cell>
        </row>
        <row r="3118">
          <cell r="A3118" t="str">
            <v>Consórcio Intermunicipal do Extremo Noroeste de São Paulo - CIENSP</v>
          </cell>
          <cell r="B3118" t="str">
            <v>Guararapes</v>
          </cell>
        </row>
        <row r="3119">
          <cell r="A3119" t="str">
            <v>Consórcio Intermunicipal do Extremo Noroeste de São Paulo - CIENSP</v>
          </cell>
          <cell r="B3119" t="str">
            <v>Guaraçaí</v>
          </cell>
        </row>
        <row r="3120">
          <cell r="A3120" t="str">
            <v>Consórcio Intermunicipal do Extremo Noroeste de São Paulo - CIENSP</v>
          </cell>
          <cell r="B3120" t="str">
            <v>Ilha Solteira</v>
          </cell>
        </row>
        <row r="3121">
          <cell r="A3121" t="str">
            <v>Consórcio Intermunicipal do Extremo Noroeste de São Paulo - CIENSP</v>
          </cell>
          <cell r="B3121" t="str">
            <v>Itapura</v>
          </cell>
        </row>
        <row r="3122">
          <cell r="A3122" t="str">
            <v>Consórcio Intermunicipal do Extremo Noroeste de São Paulo - CIENSP</v>
          </cell>
          <cell r="B3122" t="str">
            <v>Lavínia</v>
          </cell>
        </row>
        <row r="3123">
          <cell r="A3123" t="str">
            <v>Consórcio Intermunicipal do Extremo Noroeste de São Paulo - CIENSP</v>
          </cell>
          <cell r="B3123" t="str">
            <v>Mirandópolis</v>
          </cell>
        </row>
        <row r="3124">
          <cell r="A3124" t="str">
            <v>Consórcio Intermunicipal do Extremo Noroeste de São Paulo - CIENSP</v>
          </cell>
          <cell r="B3124" t="str">
            <v>Murutinga do Sul</v>
          </cell>
        </row>
        <row r="3125">
          <cell r="A3125" t="str">
            <v>Consórcio Intermunicipal do Extremo Noroeste de São Paulo - CIENSP</v>
          </cell>
          <cell r="B3125" t="str">
            <v>Monte Castelo</v>
          </cell>
        </row>
        <row r="3126">
          <cell r="A3126" t="str">
            <v>Consórcio Intermunicipal do Extremo Noroeste de São Paulo - CIENSP</v>
          </cell>
          <cell r="B3126" t="str">
            <v>Nova Independência</v>
          </cell>
        </row>
        <row r="3127">
          <cell r="A3127" t="str">
            <v>Consórcio Intermunicipal do Extremo Noroeste de São Paulo - CIENSP</v>
          </cell>
          <cell r="B3127" t="str">
            <v>Nova Luzitânia</v>
          </cell>
        </row>
        <row r="3128">
          <cell r="A3128" t="str">
            <v>Consórcio Intermunicipal do Extremo Noroeste de São Paulo - CIENSP</v>
          </cell>
          <cell r="B3128" t="str">
            <v>Pereira Barreto</v>
          </cell>
        </row>
        <row r="3129">
          <cell r="A3129" t="str">
            <v>Consórcio Intermunicipal do Extremo Noroeste de São Paulo - CIENSP</v>
          </cell>
          <cell r="B3129" t="str">
            <v>Rubiácea</v>
          </cell>
        </row>
        <row r="3130">
          <cell r="A3130" t="str">
            <v>Consórcio Intermunicipal do Extremo Noroeste de São Paulo - CIENSP</v>
          </cell>
          <cell r="B3130" t="str">
            <v>Santo Antônio do Aracanguá</v>
          </cell>
        </row>
        <row r="3131">
          <cell r="A3131" t="str">
            <v>Consórcio Intermunicipal do Extremo Noroeste de São Paulo - CIENSP</v>
          </cell>
          <cell r="B3131" t="str">
            <v>Sud Mennucci</v>
          </cell>
        </row>
        <row r="3132">
          <cell r="A3132" t="str">
            <v>Consórcio Intermunicipal do Extremo Noroeste de São Paulo - CIENSP</v>
          </cell>
          <cell r="B3132" t="str">
            <v>Suzanápolis</v>
          </cell>
        </row>
        <row r="3133">
          <cell r="A3133" t="str">
            <v>Consórcio Intermunicipal do Extremo Noroeste de São Paulo - CIENSP</v>
          </cell>
          <cell r="B3133" t="str">
            <v>Tupi Paulista</v>
          </cell>
        </row>
        <row r="3134">
          <cell r="A3134" t="str">
            <v>Consórcio Intermunicipal do Extremo Noroeste de São Paulo - CIENSP</v>
          </cell>
          <cell r="B3134" t="str">
            <v>Valparaíso</v>
          </cell>
        </row>
        <row r="3135">
          <cell r="A3135" t="str">
            <v>Consórcio de Desenvolvimento do Vale do Rio Grande - CODEVAR</v>
          </cell>
          <cell r="B3135" t="str">
            <v>Altair</v>
          </cell>
        </row>
        <row r="3136">
          <cell r="A3136" t="str">
            <v>Consórcio de Desenvolvimento do Vale do Rio Grande - CODEVAR</v>
          </cell>
          <cell r="B3136" t="str">
            <v>Ariranha</v>
          </cell>
        </row>
        <row r="3137">
          <cell r="A3137" t="str">
            <v>Consórcio de Desenvolvimento do Vale do Rio Grande - CODEVAR</v>
          </cell>
          <cell r="B3137" t="str">
            <v>Barretos</v>
          </cell>
        </row>
        <row r="3138">
          <cell r="A3138" t="str">
            <v>Consórcio de Desenvolvimento do Vale do Rio Grande - CODEVAR</v>
          </cell>
          <cell r="B3138" t="str">
            <v>Bebedouro</v>
          </cell>
        </row>
        <row r="3139">
          <cell r="A3139" t="str">
            <v>Consórcio de Desenvolvimento do Vale do Rio Grande - CODEVAR</v>
          </cell>
          <cell r="B3139" t="str">
            <v>Cândido Rodrigues</v>
          </cell>
        </row>
        <row r="3140">
          <cell r="A3140" t="str">
            <v>Consórcio de Desenvolvimento do Vale do Rio Grande - CODEVAR</v>
          </cell>
          <cell r="B3140" t="str">
            <v>Colina</v>
          </cell>
        </row>
        <row r="3141">
          <cell r="A3141" t="str">
            <v>Consórcio de Desenvolvimento do Vale do Rio Grande - CODEVAR</v>
          </cell>
          <cell r="B3141" t="str">
            <v>Colômbia</v>
          </cell>
        </row>
        <row r="3142">
          <cell r="A3142" t="str">
            <v>Consórcio de Desenvolvimento do Vale do Rio Grande - CODEVAR</v>
          </cell>
          <cell r="B3142" t="str">
            <v>Embaúba</v>
          </cell>
        </row>
        <row r="3143">
          <cell r="A3143" t="str">
            <v>Consórcio de Desenvolvimento do Vale do Rio Grande - CODEVAR</v>
          </cell>
          <cell r="B3143" t="str">
            <v>Fernando Prestes</v>
          </cell>
        </row>
        <row r="3144">
          <cell r="A3144" t="str">
            <v>Consórcio de Desenvolvimento do Vale do Rio Grande - CODEVAR</v>
          </cell>
          <cell r="B3144" t="str">
            <v>Guaíra</v>
          </cell>
        </row>
        <row r="3145">
          <cell r="A3145" t="str">
            <v>Consórcio de Desenvolvimento do Vale do Rio Grande - CODEVAR</v>
          </cell>
          <cell r="B3145" t="str">
            <v>Guaraci</v>
          </cell>
        </row>
        <row r="3146">
          <cell r="A3146" t="str">
            <v>Consórcio de Desenvolvimento do Vale do Rio Grande - CODEVAR</v>
          </cell>
          <cell r="B3146" t="str">
            <v>Icém</v>
          </cell>
        </row>
        <row r="3147">
          <cell r="A3147" t="str">
            <v>Consórcio de Desenvolvimento do Vale do Rio Grande - CODEVAR</v>
          </cell>
          <cell r="B3147" t="str">
            <v>Jaborandi/SP</v>
          </cell>
        </row>
        <row r="3148">
          <cell r="A3148" t="str">
            <v>Consórcio de Desenvolvimento do Vale do Rio Grande - CODEVAR</v>
          </cell>
          <cell r="B3148" t="str">
            <v>Monte Azul Paulista</v>
          </cell>
        </row>
        <row r="3149">
          <cell r="A3149" t="str">
            <v>Consórcio de Desenvolvimento do Vale do Rio Grande - CODEVAR</v>
          </cell>
          <cell r="B3149" t="str">
            <v>Olímpia</v>
          </cell>
        </row>
        <row r="3150">
          <cell r="A3150" t="str">
            <v>Consórcio de Desenvolvimento do Vale do Rio Grande - CODEVAR</v>
          </cell>
          <cell r="B3150" t="str">
            <v>Palmares Paulista</v>
          </cell>
        </row>
        <row r="3151">
          <cell r="A3151" t="str">
            <v>Consórcio de Desenvolvimento do Vale do Rio Grande - CODEVAR</v>
          </cell>
          <cell r="B3151" t="str">
            <v>Paraíso</v>
          </cell>
        </row>
        <row r="3152">
          <cell r="A3152" t="str">
            <v>Consórcio de Desenvolvimento do Vale do Rio Grande - CODEVAR</v>
          </cell>
          <cell r="B3152" t="str">
            <v>Pirangi</v>
          </cell>
        </row>
        <row r="3153">
          <cell r="A3153" t="str">
            <v>Consórcio de Desenvolvimento do Vale do Rio Grande - CODEVAR</v>
          </cell>
          <cell r="B3153" t="str">
            <v>Santa Adélia</v>
          </cell>
        </row>
        <row r="3154">
          <cell r="A3154" t="str">
            <v>Consórcio de Desenvolvimento do Vale do Rio Grande - CODEVAR</v>
          </cell>
          <cell r="B3154" t="str">
            <v>Severínia</v>
          </cell>
        </row>
        <row r="3155">
          <cell r="A3155" t="str">
            <v>Consórcio de Desenvolvimento do Vale do Rio Grande - CODEVAR</v>
          </cell>
          <cell r="B3155" t="str">
            <v>Tabapuã</v>
          </cell>
        </row>
        <row r="3156">
          <cell r="A3156" t="str">
            <v>Consórcio de Desenvolvimento do Vale do Rio Grande - CODEVAR</v>
          </cell>
          <cell r="B3156" t="str">
            <v>Taiaçu</v>
          </cell>
        </row>
        <row r="3157">
          <cell r="A3157" t="str">
            <v>Consórcio de Desenvolvimento do Vale do Rio Grande - CODEVAR</v>
          </cell>
          <cell r="B3157" t="str">
            <v>Taiúva</v>
          </cell>
        </row>
        <row r="3158">
          <cell r="A3158" t="str">
            <v>Consórcio de Desenvolvimento do Vale do Rio Grande - CODEVAR</v>
          </cell>
          <cell r="B3158" t="str">
            <v>Taquaral</v>
          </cell>
        </row>
        <row r="3159">
          <cell r="A3159" t="str">
            <v>Consórcio de Desenvolvimento do Vale do Rio Grande - CODEVAR</v>
          </cell>
          <cell r="B3159" t="str">
            <v>Terra Roxa</v>
          </cell>
        </row>
        <row r="3160">
          <cell r="A3160" t="str">
            <v>Consórcio de Desenvolvimento do Vale do Rio Grande - CODEVAR</v>
          </cell>
          <cell r="B3160" t="str">
            <v>Viradouro</v>
          </cell>
        </row>
        <row r="3161">
          <cell r="A3161" t="str">
            <v>Consórcio de Desenvolvimento do Vale do Rio Grande - CODEVAR</v>
          </cell>
          <cell r="B3161" t="str">
            <v>Vista Alegre do Alto</v>
          </cell>
        </row>
        <row r="3162">
          <cell r="A3162" t="str">
            <v>Consórcio Intermunicipal de Saúde da Microrregião de Penápolis - CIMPE</v>
          </cell>
          <cell r="B3162" t="str">
            <v>Alto Alegre/SP</v>
          </cell>
        </row>
        <row r="3163">
          <cell r="A3163" t="str">
            <v>Consórcio Intermunicipal de Saúde da Microrregião de Penápolis - CIMPE</v>
          </cell>
          <cell r="B3163" t="str">
            <v>Avanhandava</v>
          </cell>
        </row>
        <row r="3164">
          <cell r="A3164" t="str">
            <v>Consórcio Intermunicipal de Saúde da Microrregião de Penápolis - CIMPE</v>
          </cell>
          <cell r="B3164" t="str">
            <v>Barbosa</v>
          </cell>
        </row>
        <row r="3165">
          <cell r="A3165" t="str">
            <v>Consórcio Intermunicipal de Saúde da Microrregião de Penápolis - CIMPE</v>
          </cell>
          <cell r="B3165" t="str">
            <v>Braúna</v>
          </cell>
        </row>
        <row r="3166">
          <cell r="A3166" t="str">
            <v>Consórcio Intermunicipal de Saúde da Microrregião de Penápolis - CIMPE</v>
          </cell>
          <cell r="B3166" t="str">
            <v>Glicério</v>
          </cell>
        </row>
        <row r="3167">
          <cell r="A3167" t="str">
            <v>Consórcio Intermunicipal de Saúde da Microrregião de Penápolis - CIMPE</v>
          </cell>
          <cell r="B3167" t="str">
            <v>Luiziânia</v>
          </cell>
        </row>
        <row r="3168">
          <cell r="A3168" t="str">
            <v>Consórcio Intermunicipal de Saúde da Microrregião de Penápolis - CIMPE</v>
          </cell>
          <cell r="B3168" t="str">
            <v>Penápolis</v>
          </cell>
        </row>
        <row r="3169">
          <cell r="A3169" t="str">
            <v>Consórcio Intermunicipal do Vale do Paranapanema - CIVAP</v>
          </cell>
          <cell r="B3169" t="str">
            <v>Assis</v>
          </cell>
        </row>
        <row r="3170">
          <cell r="A3170" t="str">
            <v>Consórcio Intermunicipal do Vale do Paranapanema - CIVAP</v>
          </cell>
          <cell r="B3170" t="str">
            <v>Agudos</v>
          </cell>
        </row>
        <row r="3171">
          <cell r="A3171" t="str">
            <v>Consórcio Intermunicipal do Vale do Paranapanema - CIVAP</v>
          </cell>
          <cell r="B3171" t="str">
            <v>Bastos</v>
          </cell>
        </row>
        <row r="3172">
          <cell r="A3172" t="str">
            <v>Consórcio Intermunicipal do Vale do Paranapanema - CIVAP</v>
          </cell>
          <cell r="B3172" t="str">
            <v>Borá</v>
          </cell>
        </row>
        <row r="3173">
          <cell r="A3173" t="str">
            <v>Consórcio Intermunicipal do Vale do Paranapanema - CIVAP</v>
          </cell>
          <cell r="B3173" t="str">
            <v>Borebi</v>
          </cell>
        </row>
        <row r="3174">
          <cell r="A3174" t="str">
            <v>Consórcio Intermunicipal do Vale do Paranapanema - CIVAP</v>
          </cell>
          <cell r="B3174" t="str">
            <v>Campos Novos Paulista</v>
          </cell>
        </row>
        <row r="3175">
          <cell r="A3175" t="str">
            <v>Consórcio Intermunicipal do Vale do Paranapanema - CIVAP</v>
          </cell>
          <cell r="B3175" t="str">
            <v>Cruzália</v>
          </cell>
        </row>
        <row r="3176">
          <cell r="A3176" t="str">
            <v>Consórcio Intermunicipal do Vale do Paranapanema - CIVAP</v>
          </cell>
          <cell r="B3176" t="str">
            <v>Cândido Mota</v>
          </cell>
        </row>
        <row r="3177">
          <cell r="A3177" t="str">
            <v>Consórcio Intermunicipal do Vale do Paranapanema - CIVAP</v>
          </cell>
          <cell r="B3177" t="str">
            <v>Duartina</v>
          </cell>
        </row>
        <row r="3178">
          <cell r="A3178" t="str">
            <v>Consórcio Intermunicipal do Vale do Paranapanema - CIVAP</v>
          </cell>
          <cell r="B3178" t="str">
            <v>Echaporã</v>
          </cell>
        </row>
        <row r="3179">
          <cell r="A3179" t="str">
            <v>Consórcio Intermunicipal do Vale do Paranapanema - CIVAP</v>
          </cell>
          <cell r="B3179" t="str">
            <v>Espírito Santo do Turvo</v>
          </cell>
        </row>
        <row r="3180">
          <cell r="A3180" t="str">
            <v>Consórcio Intermunicipal do Vale do Paranapanema - CIVAP</v>
          </cell>
          <cell r="B3180" t="str">
            <v>Fernão</v>
          </cell>
        </row>
        <row r="3181">
          <cell r="A3181" t="str">
            <v>Consórcio Intermunicipal do Vale do Paranapanema - CIVAP</v>
          </cell>
          <cell r="B3181" t="str">
            <v>Florínea</v>
          </cell>
        </row>
        <row r="3182">
          <cell r="A3182" t="str">
            <v>Consórcio Intermunicipal do Vale do Paranapanema - CIVAP</v>
          </cell>
          <cell r="B3182" t="str">
            <v>Gália</v>
          </cell>
        </row>
        <row r="3183">
          <cell r="A3183" t="str">
            <v>Consórcio Intermunicipal do Vale do Paranapanema - CIVAP</v>
          </cell>
          <cell r="B3183" t="str">
            <v>Ibirarema</v>
          </cell>
        </row>
        <row r="3184">
          <cell r="A3184" t="str">
            <v>Consórcio Intermunicipal do Vale do Paranapanema - CIVAP</v>
          </cell>
          <cell r="B3184" t="str">
            <v>Iepê</v>
          </cell>
        </row>
        <row r="3185">
          <cell r="A3185" t="str">
            <v>Consórcio Intermunicipal do Vale do Paranapanema - CIVAP</v>
          </cell>
          <cell r="B3185" t="str">
            <v>João Ramalho</v>
          </cell>
        </row>
        <row r="3186">
          <cell r="A3186" t="str">
            <v>Consórcio Intermunicipal do Vale do Paranapanema - CIVAP</v>
          </cell>
          <cell r="B3186" t="str">
            <v>Lupércio</v>
          </cell>
        </row>
        <row r="3187">
          <cell r="A3187" t="str">
            <v>Consórcio Intermunicipal do Vale do Paranapanema - CIVAP</v>
          </cell>
          <cell r="B3187" t="str">
            <v>Lutécia</v>
          </cell>
        </row>
        <row r="3188">
          <cell r="A3188" t="str">
            <v>Consórcio Intermunicipal do Vale do Paranapanema - CIVAP</v>
          </cell>
          <cell r="B3188" t="str">
            <v>Manduri</v>
          </cell>
        </row>
        <row r="3189">
          <cell r="A3189" t="str">
            <v>Consórcio Intermunicipal do Vale do Paranapanema - CIVAP</v>
          </cell>
          <cell r="B3189" t="str">
            <v>Maracaí</v>
          </cell>
        </row>
        <row r="3190">
          <cell r="A3190" t="str">
            <v>Consórcio Intermunicipal do Vale do Paranapanema - CIVAP</v>
          </cell>
          <cell r="B3190" t="str">
            <v>Nantes</v>
          </cell>
        </row>
        <row r="3191">
          <cell r="A3191" t="str">
            <v>Consórcio Intermunicipal do Vale do Paranapanema - CIVAP</v>
          </cell>
          <cell r="B3191" t="str">
            <v>Narandiba</v>
          </cell>
        </row>
        <row r="3192">
          <cell r="A3192" t="str">
            <v>Consórcio Intermunicipal do Vale do Paranapanema - CIVAP</v>
          </cell>
          <cell r="B3192" t="str">
            <v>Ocauçu</v>
          </cell>
        </row>
        <row r="3193">
          <cell r="A3193" t="str">
            <v>Consórcio Intermunicipal do Vale do Paranapanema - CIVAP</v>
          </cell>
          <cell r="B3193" t="str">
            <v>Oscar Bressane</v>
          </cell>
        </row>
        <row r="3194">
          <cell r="A3194" t="str">
            <v>Consórcio Intermunicipal do Vale do Paranapanema - CIVAP</v>
          </cell>
          <cell r="B3194" t="str">
            <v>Ourinhos</v>
          </cell>
        </row>
        <row r="3195">
          <cell r="A3195" t="str">
            <v>Consórcio Intermunicipal do Vale do Paranapanema - CIVAP</v>
          </cell>
          <cell r="B3195" t="str">
            <v>Palmital</v>
          </cell>
        </row>
        <row r="3196">
          <cell r="A3196" t="str">
            <v>Consórcio Intermunicipal do Vale do Paranapanema - CIVAP</v>
          </cell>
          <cell r="B3196" t="str">
            <v>Paraguaçu Paulista</v>
          </cell>
        </row>
        <row r="3197">
          <cell r="A3197" t="str">
            <v>Consórcio Intermunicipal do Vale do Paranapanema - CIVAP</v>
          </cell>
          <cell r="B3197" t="str">
            <v>Paulistânia</v>
          </cell>
        </row>
        <row r="3198">
          <cell r="A3198" t="str">
            <v>Consórcio Intermunicipal do Vale do Paranapanema - CIVAP</v>
          </cell>
          <cell r="B3198" t="str">
            <v>Pedrinhas Paulista</v>
          </cell>
        </row>
        <row r="3199">
          <cell r="A3199" t="str">
            <v>Consórcio Intermunicipal do Vale do Paranapanema - CIVAP</v>
          </cell>
          <cell r="B3199" t="str">
            <v>Pirapozinho</v>
          </cell>
        </row>
        <row r="3200">
          <cell r="A3200" t="str">
            <v>Consórcio Intermunicipal do Vale do Paranapanema - CIVAP</v>
          </cell>
          <cell r="B3200" t="str">
            <v>Platina</v>
          </cell>
        </row>
        <row r="3201">
          <cell r="A3201" t="str">
            <v>Consórcio Intermunicipal do Vale do Paranapanema - CIVAP</v>
          </cell>
          <cell r="B3201" t="str">
            <v>Quatá</v>
          </cell>
        </row>
        <row r="3202">
          <cell r="A3202" t="str">
            <v>Consórcio Intermunicipal do Vale do Paranapanema - CIVAP</v>
          </cell>
          <cell r="B3202" t="str">
            <v>Queiroz</v>
          </cell>
        </row>
        <row r="3203">
          <cell r="A3203" t="str">
            <v>Consórcio Intermunicipal do Vale do Paranapanema - CIVAP</v>
          </cell>
          <cell r="B3203" t="str">
            <v>Quintana</v>
          </cell>
        </row>
        <row r="3204">
          <cell r="A3204" t="str">
            <v>Consórcio Intermunicipal do Vale do Paranapanema - CIVAP</v>
          </cell>
          <cell r="B3204" t="str">
            <v>Rancharia</v>
          </cell>
        </row>
        <row r="3205">
          <cell r="A3205" t="str">
            <v>Consórcio Intermunicipal do Vale do Paranapanema - CIVAP</v>
          </cell>
          <cell r="B3205" t="str">
            <v>Sandovalina</v>
          </cell>
        </row>
        <row r="3206">
          <cell r="A3206" t="str">
            <v>Consórcio Intermunicipal do Vale do Paranapanema - CIVAP</v>
          </cell>
          <cell r="B3206" t="str">
            <v>Santa Cruz do Rio Pardo</v>
          </cell>
        </row>
        <row r="3207">
          <cell r="A3207" t="str">
            <v>Consórcio Intermunicipal do Vale do Paranapanema - CIVAP</v>
          </cell>
          <cell r="B3207" t="str">
            <v>Taciba</v>
          </cell>
        </row>
        <row r="3208">
          <cell r="A3208" t="str">
            <v>Consórcio Intermunicipal do Vale do Paranapanema - CIVAP</v>
          </cell>
          <cell r="B3208" t="str">
            <v>Tarumã</v>
          </cell>
        </row>
        <row r="3209">
          <cell r="A3209" t="str">
            <v>Consórcio Intermunicipal do Alto Vale do Paranapanema - AMVAPA</v>
          </cell>
          <cell r="B3209" t="str">
            <v>Angatuba</v>
          </cell>
        </row>
        <row r="3210">
          <cell r="A3210" t="str">
            <v>Consórcio Intermunicipal do Alto Vale do Paranapanema - AMVAPA</v>
          </cell>
          <cell r="B3210" t="str">
            <v>Arandu</v>
          </cell>
        </row>
        <row r="3211">
          <cell r="A3211" t="str">
            <v>Consórcio Intermunicipal do Alto Vale do Paranapanema - AMVAPA</v>
          </cell>
          <cell r="B3211" t="str">
            <v>Avaré</v>
          </cell>
        </row>
        <row r="3212">
          <cell r="A3212" t="str">
            <v>Consórcio Intermunicipal do Alto Vale do Paranapanema - AMVAPA</v>
          </cell>
          <cell r="B3212" t="str">
            <v>Barão de Antonina</v>
          </cell>
        </row>
        <row r="3213">
          <cell r="A3213" t="str">
            <v>Consórcio Intermunicipal do Alto Vale do Paranapanema - AMVAPA</v>
          </cell>
          <cell r="B3213" t="str">
            <v>Cerqueira César</v>
          </cell>
        </row>
        <row r="3214">
          <cell r="A3214" t="str">
            <v>Consórcio Intermunicipal do Alto Vale do Paranapanema - AMVAPA</v>
          </cell>
          <cell r="B3214" t="str">
            <v>Coronel Macedo</v>
          </cell>
        </row>
        <row r="3215">
          <cell r="A3215" t="str">
            <v>Consórcio Intermunicipal do Alto Vale do Paranapanema - AMVAPA</v>
          </cell>
          <cell r="B3215" t="str">
            <v>Fartura</v>
          </cell>
        </row>
        <row r="3216">
          <cell r="A3216" t="str">
            <v>Consórcio Intermunicipal do Alto Vale do Paranapanema - AMVAPA</v>
          </cell>
          <cell r="B3216" t="str">
            <v>Itaberá</v>
          </cell>
        </row>
        <row r="3217">
          <cell r="A3217" t="str">
            <v>Consórcio Intermunicipal do Alto Vale do Paranapanema - AMVAPA</v>
          </cell>
          <cell r="B3217" t="str">
            <v>Itaporanga/SP</v>
          </cell>
        </row>
        <row r="3218">
          <cell r="A3218" t="str">
            <v>Consórcio Intermunicipal do Alto Vale do Paranapanema - AMVAPA</v>
          </cell>
          <cell r="B3218" t="str">
            <v>Itaí</v>
          </cell>
        </row>
        <row r="3219">
          <cell r="A3219" t="str">
            <v>Consórcio Intermunicipal do Alto Vale do Paranapanema - AMVAPA</v>
          </cell>
          <cell r="B3219" t="str">
            <v>Manduri</v>
          </cell>
        </row>
        <row r="3220">
          <cell r="A3220" t="str">
            <v>Consórcio Intermunicipal do Alto Vale do Paranapanema - AMVAPA</v>
          </cell>
          <cell r="B3220" t="str">
            <v>Paranapanema</v>
          </cell>
        </row>
        <row r="3221">
          <cell r="A3221" t="str">
            <v>Consórcio Intermunicipal do Alto Vale do Paranapanema - AMVAPA</v>
          </cell>
          <cell r="B3221" t="str">
            <v>Piraju</v>
          </cell>
        </row>
        <row r="3222">
          <cell r="A3222" t="str">
            <v>Consórcio Intermunicipal do Alto Vale do Paranapanema - AMVAPA</v>
          </cell>
          <cell r="B3222" t="str">
            <v>Riversul</v>
          </cell>
        </row>
        <row r="3223">
          <cell r="A3223" t="str">
            <v>Consórcio Intermunicipal do Alto Vale do Paranapanema - AMVAPA</v>
          </cell>
          <cell r="B3223" t="str">
            <v>Sarutaiá</v>
          </cell>
        </row>
        <row r="3224">
          <cell r="A3224" t="str">
            <v>Consórcio Intermunicipal do Alto Vale do Paranapanema - AMVAPA</v>
          </cell>
          <cell r="B3224" t="str">
            <v>Taguaí</v>
          </cell>
        </row>
        <row r="3225">
          <cell r="A3225" t="str">
            <v>Consórcio Intermunicipal do Alto Vale do Paranapanema - AMVAPA</v>
          </cell>
          <cell r="B3225" t="str">
            <v>Taquarituba</v>
          </cell>
        </row>
        <row r="3226">
          <cell r="A3226" t="str">
            <v>Consórcio Intermunicipal do Alto Vale do Paranapanema - AMVAPA</v>
          </cell>
          <cell r="B3226" t="str">
            <v>Tejupá</v>
          </cell>
        </row>
        <row r="3227">
          <cell r="A3227" t="str">
            <v>Consórcio Intermunicipal do Alto Vale do Paranapanema - AMVAPA</v>
          </cell>
          <cell r="B3227" t="str">
            <v>Águas de Santa Bárbara</v>
          </cell>
        </row>
        <row r="3228">
          <cell r="A3228" t="str">
            <v>Consórcio de Desenvolvimento das Regiões Sul e Sudoeste do Estado de São Paulo - CONDERSUL</v>
          </cell>
          <cell r="B3228" t="str">
            <v>Campina do Monte Alegre</v>
          </cell>
        </row>
        <row r="3229">
          <cell r="A3229" t="str">
            <v>Consórcio de Desenvolvimento das Regiões Sul e Sudoeste do Estado de São Paulo - CONDERSUL</v>
          </cell>
          <cell r="B3229" t="str">
            <v>Buri</v>
          </cell>
        </row>
        <row r="3230">
          <cell r="A3230" t="str">
            <v>Consórcio de Desenvolvimento das Regiões Sul e Sudoeste do Estado de São Paulo - CONDERSUL</v>
          </cell>
          <cell r="B3230" t="str">
            <v>Capão Bonito</v>
          </cell>
        </row>
        <row r="3231">
          <cell r="A3231" t="str">
            <v>Consórcio de Desenvolvimento das Regiões Sul e Sudoeste do Estado de São Paulo - CONDERSUL</v>
          </cell>
          <cell r="B3231" t="str">
            <v>Taquarivaí</v>
          </cell>
        </row>
        <row r="3232">
          <cell r="A3232" t="str">
            <v>Consórcio Intermunicipal de Saúde do Vale do Ribeira - CONSAÚDE</v>
          </cell>
          <cell r="B3232" t="str">
            <v>Apiaí</v>
          </cell>
        </row>
        <row r="3233">
          <cell r="A3233" t="str">
            <v>Consórcio Intermunicipal de Saúde do Vale do Ribeira - CONSAÚDE</v>
          </cell>
          <cell r="B3233" t="str">
            <v>Barra do Chapéu</v>
          </cell>
        </row>
        <row r="3234">
          <cell r="A3234" t="str">
            <v>Consórcio Intermunicipal de Saúde do Vale do Ribeira - CONSAÚDE</v>
          </cell>
          <cell r="B3234" t="str">
            <v>Barra do Turvo</v>
          </cell>
        </row>
        <row r="3235">
          <cell r="A3235" t="str">
            <v>Consórcio Intermunicipal de Saúde do Vale do Ribeira - CONSAÚDE</v>
          </cell>
          <cell r="B3235" t="str">
            <v>Cananéia</v>
          </cell>
        </row>
        <row r="3236">
          <cell r="A3236" t="str">
            <v>Consórcio Intermunicipal de Saúde do Vale do Ribeira - CONSAÚDE</v>
          </cell>
          <cell r="B3236" t="str">
            <v>Cajati</v>
          </cell>
        </row>
        <row r="3237">
          <cell r="A3237" t="str">
            <v>Consórcio Intermunicipal de Saúde do Vale do Ribeira - CONSAÚDE</v>
          </cell>
          <cell r="B3237" t="str">
            <v>Eldorado</v>
          </cell>
        </row>
        <row r="3238">
          <cell r="A3238" t="str">
            <v>Consórcio Intermunicipal de Saúde do Vale do Ribeira - CONSAÚDE</v>
          </cell>
          <cell r="B3238" t="str">
            <v>Iguape</v>
          </cell>
        </row>
        <row r="3239">
          <cell r="A3239" t="str">
            <v>Consórcio Intermunicipal de Saúde do Vale do Ribeira - CONSAÚDE</v>
          </cell>
          <cell r="B3239" t="str">
            <v>Ilha Comprida</v>
          </cell>
        </row>
        <row r="3240">
          <cell r="A3240" t="str">
            <v>Consórcio Intermunicipal de Saúde do Vale do Ribeira - CONSAÚDE</v>
          </cell>
          <cell r="B3240" t="str">
            <v>Iporanga</v>
          </cell>
        </row>
        <row r="3241">
          <cell r="A3241" t="str">
            <v>Consórcio Intermunicipal de Saúde do Vale do Ribeira - CONSAÚDE</v>
          </cell>
          <cell r="B3241" t="str">
            <v>Itanhaém</v>
          </cell>
        </row>
        <row r="3242">
          <cell r="A3242" t="str">
            <v>Consórcio Intermunicipal de Saúde do Vale do Ribeira - CONSAÚDE</v>
          </cell>
          <cell r="B3242" t="str">
            <v>Itapirapuã Paulista</v>
          </cell>
        </row>
        <row r="3243">
          <cell r="A3243" t="str">
            <v>Consórcio Intermunicipal de Saúde do Vale do Ribeira - CONSAÚDE</v>
          </cell>
          <cell r="B3243" t="str">
            <v>Itaoca</v>
          </cell>
        </row>
        <row r="3244">
          <cell r="A3244" t="str">
            <v>Consórcio Intermunicipal de Saúde do Vale do Ribeira - CONSAÚDE</v>
          </cell>
          <cell r="B3244" t="str">
            <v>Itariri</v>
          </cell>
        </row>
        <row r="3245">
          <cell r="A3245" t="str">
            <v>Consórcio Intermunicipal de Saúde do Vale do Ribeira - CONSAÚDE</v>
          </cell>
          <cell r="B3245" t="str">
            <v>Jacupiranga</v>
          </cell>
        </row>
        <row r="3246">
          <cell r="A3246" t="str">
            <v>Consórcio Intermunicipal de Saúde do Vale do Ribeira - CONSAÚDE</v>
          </cell>
          <cell r="B3246" t="str">
            <v>Juquiá</v>
          </cell>
        </row>
        <row r="3247">
          <cell r="A3247" t="str">
            <v>Consórcio Intermunicipal de Saúde do Vale do Ribeira - CONSAÚDE</v>
          </cell>
          <cell r="B3247" t="str">
            <v>Miracatu</v>
          </cell>
        </row>
        <row r="3248">
          <cell r="A3248" t="str">
            <v>Consórcio Intermunicipal de Saúde do Vale do Ribeira - CONSAÚDE</v>
          </cell>
          <cell r="B3248" t="str">
            <v>Peruíbe</v>
          </cell>
        </row>
        <row r="3249">
          <cell r="A3249" t="str">
            <v>Consórcio Intermunicipal de Saúde do Vale do Ribeira - CONSAÚDE</v>
          </cell>
          <cell r="B3249" t="str">
            <v>Pariquera-Açu</v>
          </cell>
        </row>
        <row r="3250">
          <cell r="A3250" t="str">
            <v>Consórcio Intermunicipal de Saúde do Vale do Ribeira - CONSAÚDE</v>
          </cell>
          <cell r="B3250" t="str">
            <v>Pedro de Toledo</v>
          </cell>
        </row>
        <row r="3251">
          <cell r="A3251" t="str">
            <v>Consórcio Intermunicipal de Saúde do Vale do Ribeira - CONSAÚDE</v>
          </cell>
          <cell r="B3251" t="str">
            <v>Mongaguá</v>
          </cell>
        </row>
        <row r="3252">
          <cell r="A3252" t="str">
            <v>Consórcio Intermunicipal de Saúde do Vale do Ribeira - CONSAÚDE</v>
          </cell>
          <cell r="B3252" t="str">
            <v>Registro</v>
          </cell>
        </row>
        <row r="3253">
          <cell r="A3253" t="str">
            <v>Consórcio Intermunicipal de Saúde do Vale do Ribeira - CONSAÚDE</v>
          </cell>
          <cell r="B3253" t="str">
            <v>Ribeira</v>
          </cell>
        </row>
        <row r="3254">
          <cell r="A3254" t="str">
            <v>Consórcio Intermunicipal de Saúde do Vale do Ribeira - CONSAÚDE</v>
          </cell>
          <cell r="B3254" t="str">
            <v>Sete Barras</v>
          </cell>
        </row>
        <row r="3255">
          <cell r="A3255" t="str">
            <v>Consórcio Intermunicipal de Saúde do Vale do Ribeira - CONSAÚDE</v>
          </cell>
          <cell r="B3255" t="str">
            <v>Tapiraí/SP</v>
          </cell>
        </row>
        <row r="3256">
          <cell r="A3256" t="str">
            <v>Consórcio Intermunicipal Grande Abc - CIGABC</v>
          </cell>
          <cell r="B3256" t="str">
            <v>Diadema</v>
          </cell>
        </row>
        <row r="3257">
          <cell r="A3257" t="str">
            <v>Consórcio Intermunicipal Grande Abc - CIGABC</v>
          </cell>
          <cell r="B3257" t="str">
            <v>Santo André</v>
          </cell>
        </row>
        <row r="3258">
          <cell r="A3258" t="str">
            <v>Consórcio Intermunicipal Grande Abc - CIGABC</v>
          </cell>
          <cell r="B3258" t="str">
            <v>São Bernardo do Campo</v>
          </cell>
        </row>
        <row r="3259">
          <cell r="A3259" t="str">
            <v>Consórcio Intermunicipal Grande Abc - CIGABC</v>
          </cell>
          <cell r="B3259" t="str">
            <v>São Caetano do Sul</v>
          </cell>
        </row>
        <row r="3260">
          <cell r="A3260" t="str">
            <v>Consórcio Intermunicipal Grande Abc - CIGABC</v>
          </cell>
          <cell r="B3260" t="str">
            <v>Mauá</v>
          </cell>
        </row>
        <row r="3261">
          <cell r="A3261" t="str">
            <v>Consórcio Intermunicipal Grande Abc - CIGABC</v>
          </cell>
          <cell r="B3261" t="str">
            <v>Ribeirão Pires</v>
          </cell>
        </row>
        <row r="3262">
          <cell r="A3262" t="str">
            <v>Consórcio Intermunicipal Grande Abc - CIGABC</v>
          </cell>
          <cell r="B3262" t="str">
            <v>Rio Grande da Serra</v>
          </cell>
        </row>
        <row r="3263">
          <cell r="A3263" t="str">
            <v>Consórcio de Desenvolvimento dos Municípios do Alto Tietê - CONDEMAT</v>
          </cell>
          <cell r="B3263" t="str">
            <v>Arujá</v>
          </cell>
        </row>
        <row r="3264">
          <cell r="A3264" t="str">
            <v>Consórcio de Desenvolvimento dos Municípios do Alto Tietê - CONDEMAT</v>
          </cell>
          <cell r="B3264" t="str">
            <v>Biritiba Mirim</v>
          </cell>
        </row>
        <row r="3265">
          <cell r="A3265" t="str">
            <v>Consórcio de Desenvolvimento dos Municípios do Alto Tietê - CONDEMAT</v>
          </cell>
          <cell r="B3265" t="str">
            <v>Ferraz de Vasconcelos</v>
          </cell>
        </row>
        <row r="3266">
          <cell r="A3266" t="str">
            <v>Consórcio de Desenvolvimento dos Municípios do Alto Tietê - CONDEMAT</v>
          </cell>
          <cell r="B3266" t="str">
            <v>Guararema</v>
          </cell>
        </row>
        <row r="3267">
          <cell r="A3267" t="str">
            <v>Consórcio de Desenvolvimento dos Municípios do Alto Tietê - CONDEMAT</v>
          </cell>
          <cell r="B3267" t="str">
            <v>Guarulhos</v>
          </cell>
        </row>
        <row r="3268">
          <cell r="A3268" t="str">
            <v>Consórcio de Desenvolvimento dos Municípios do Alto Tietê - CONDEMAT</v>
          </cell>
          <cell r="B3268" t="str">
            <v>Itaquaquecetuba</v>
          </cell>
        </row>
        <row r="3269">
          <cell r="A3269" t="str">
            <v>Consórcio de Desenvolvimento dos Municípios do Alto Tietê - CONDEMAT</v>
          </cell>
          <cell r="B3269" t="str">
            <v>Mogi das Cruzes</v>
          </cell>
        </row>
        <row r="3270">
          <cell r="A3270" t="str">
            <v>Consórcio de Desenvolvimento dos Municípios do Alto Tietê - CONDEMAT</v>
          </cell>
          <cell r="B3270" t="str">
            <v>Poá</v>
          </cell>
        </row>
        <row r="3271">
          <cell r="A3271" t="str">
            <v>Consórcio de Desenvolvimento dos Municípios do Alto Tietê - CONDEMAT</v>
          </cell>
          <cell r="B3271" t="str">
            <v>Salesópolis</v>
          </cell>
        </row>
        <row r="3272">
          <cell r="A3272" t="str">
            <v>Consórcio de Desenvolvimento dos Municípios do Alto Tietê - CONDEMAT</v>
          </cell>
          <cell r="B3272" t="str">
            <v>Santa Branca</v>
          </cell>
        </row>
        <row r="3273">
          <cell r="A3273" t="str">
            <v>Consórcio de Desenvolvimento dos Municípios do Alto Tietê - CONDEMAT</v>
          </cell>
          <cell r="B3273" t="str">
            <v>Santa Isabel</v>
          </cell>
        </row>
        <row r="3274">
          <cell r="A3274" t="str">
            <v>Consórcio de Desenvolvimento dos Municípios do Alto Tietê - CONDEMAT</v>
          </cell>
          <cell r="B3274" t="str">
            <v>Suzano</v>
          </cell>
        </row>
        <row r="3275">
          <cell r="A3275" t="str">
            <v>Consórcio Intermunicipal para Aterro Sanitário - CIPAS</v>
          </cell>
          <cell r="B3275" t="str">
            <v>Jundiaí</v>
          </cell>
        </row>
        <row r="3276">
          <cell r="A3276" t="str">
            <v>Consórcio Intermunicipal para Aterro Sanitário - CIPAS</v>
          </cell>
          <cell r="B3276" t="str">
            <v>Várzea Paulista</v>
          </cell>
        </row>
        <row r="3277">
          <cell r="A3277" t="str">
            <v>Consórcio Intermunicipal para Aterro Sanitário - CIPAS</v>
          </cell>
          <cell r="B3277" t="str">
            <v>Campo Limpo Paulista</v>
          </cell>
        </row>
        <row r="3278">
          <cell r="A3278" t="str">
            <v>Consórcio Intermunicipal para Aterro Sanitário - CIPAS</v>
          </cell>
          <cell r="B3278" t="str">
            <v>Cajamar</v>
          </cell>
        </row>
        <row r="3279">
          <cell r="A3279" t="str">
            <v>Consórcio Intermunicipal para Aterro Sanitário - CIPAS</v>
          </cell>
          <cell r="B3279" t="str">
            <v>Vinhedo e Louveira</v>
          </cell>
        </row>
        <row r="3280">
          <cell r="A3280" t="str">
            <v>Consórcio Intermunicipal Três Rios - COINTRI</v>
          </cell>
          <cell r="B3280" t="str">
            <v>Jambeiro</v>
          </cell>
        </row>
        <row r="3281">
          <cell r="A3281" t="str">
            <v>Consórcio Intermunicipal Três Rios - COINTRI</v>
          </cell>
          <cell r="B3281" t="str">
            <v>Paraibuna</v>
          </cell>
        </row>
        <row r="3282">
          <cell r="A3282" t="str">
            <v>Consórcio Intermunicipal Três Rios - COINTRI</v>
          </cell>
          <cell r="B3282" t="str">
            <v>Salesópolis</v>
          </cell>
        </row>
        <row r="3283">
          <cell r="A3283" t="str">
            <v>Consórcio Intermunicipal Três Rios - COINTRI</v>
          </cell>
          <cell r="B3283" t="str">
            <v>Santa Branca</v>
          </cell>
        </row>
        <row r="3284">
          <cell r="A3284" t="str">
            <v>Consórcio Intermunicipal Serra da Mantiqueira - CISMA</v>
          </cell>
          <cell r="B3284" t="str">
            <v>Campos do Jordão</v>
          </cell>
        </row>
        <row r="3285">
          <cell r="A3285" t="str">
            <v>Consórcio Intermunicipal Serra da Mantiqueira - CISMA</v>
          </cell>
          <cell r="B3285" t="str">
            <v>Monteiro Lobato</v>
          </cell>
        </row>
        <row r="3286">
          <cell r="A3286" t="str">
            <v>Consórcio Intermunicipal Serra da Mantiqueira - CISMA</v>
          </cell>
          <cell r="B3286" t="str">
            <v>Santo Antônio do Pinhal</v>
          </cell>
        </row>
        <row r="3287">
          <cell r="A3287" t="str">
            <v>Consórcio Intermunicipal Serra da Mantiqueira - CISMA</v>
          </cell>
          <cell r="B3287" t="str">
            <v>São Bento do Sapucaí</v>
          </cell>
        </row>
        <row r="3288">
          <cell r="A3288" t="str">
            <v>Consórcio Intermunicipal Serra da Mantiqueira - CISMA</v>
          </cell>
          <cell r="B3288" t="str">
            <v>Tremembé</v>
          </cell>
        </row>
        <row r="3289">
          <cell r="A3289" t="str">
            <v>Consórcio Intermunicipal de Saneamento Básico da Região do Circuito das Águas - CISBRA</v>
          </cell>
          <cell r="B3289" t="str">
            <v>Amparo/SP</v>
          </cell>
        </row>
        <row r="3290">
          <cell r="A3290" t="str">
            <v>Consórcio Intermunicipal de Saneamento Básico da Região do Circuito das Águas - CISBRA</v>
          </cell>
          <cell r="B3290" t="str">
            <v>Itapira</v>
          </cell>
        </row>
        <row r="3291">
          <cell r="A3291" t="str">
            <v>Consórcio Intermunicipal de Saneamento Básico da Região do Circuito das Águas - CISBRA</v>
          </cell>
          <cell r="B3291" t="str">
            <v>Lindóia</v>
          </cell>
        </row>
        <row r="3292">
          <cell r="A3292" t="str">
            <v>Consórcio Intermunicipal de Saneamento Básico da Região do Circuito das Águas - CISBRA</v>
          </cell>
          <cell r="B3292" t="str">
            <v>Monte Alegre do Sul</v>
          </cell>
        </row>
        <row r="3293">
          <cell r="A3293" t="str">
            <v>Consórcio Intermunicipal de Saneamento Básico da Região do Circuito das Águas - CISBRA</v>
          </cell>
          <cell r="B3293" t="str">
            <v>Morungaba</v>
          </cell>
        </row>
        <row r="3294">
          <cell r="A3294" t="str">
            <v>Consórcio Intermunicipal de Saneamento Básico da Região do Circuito das Águas - CISBRA</v>
          </cell>
          <cell r="B3294" t="str">
            <v>Pedra Bela</v>
          </cell>
        </row>
        <row r="3295">
          <cell r="A3295" t="str">
            <v>Consórcio Intermunicipal de Saneamento Básico da Região do Circuito das Águas - CISBRA</v>
          </cell>
          <cell r="B3295" t="str">
            <v>Pinhalzinho</v>
          </cell>
        </row>
        <row r="3296">
          <cell r="A3296" t="str">
            <v>Consórcio Intermunicipal de Saneamento Básico da Região do Circuito das Águas - CISBRA</v>
          </cell>
          <cell r="B3296" t="str">
            <v>Serra Negra</v>
          </cell>
        </row>
        <row r="3297">
          <cell r="A3297" t="str">
            <v>Consórcio Intermunicipal de Saneamento Básico da Região do Circuito das Águas - CISBRA</v>
          </cell>
          <cell r="B3297" t="str">
            <v>Socorro</v>
          </cell>
        </row>
        <row r="3298">
          <cell r="A3298" t="str">
            <v>Consórcio Intermunicipal de Saneamento Básico da Região do Circuito das Águas - CISBRA</v>
          </cell>
          <cell r="B3298" t="str">
            <v>Tuiuti</v>
          </cell>
        </row>
        <row r="3299">
          <cell r="A3299" t="str">
            <v>Consórcio Intermunicipal de Saneamento Básico da Região do Circuito das Águas - CISBRA</v>
          </cell>
          <cell r="B3299" t="str">
            <v>Vargem</v>
          </cell>
        </row>
        <row r="3300">
          <cell r="A3300" t="str">
            <v>Consórcio Intermunicipal de Saneamento Básico da Região do Circuito das Águas - CISBRA</v>
          </cell>
          <cell r="B3300" t="str">
            <v>Águas de Lindóia</v>
          </cell>
        </row>
        <row r="3301">
          <cell r="A3301" t="str">
            <v>Consórcio Intermunicipal dos Municípios da Bacia do Juqueri - CIMBAJU</v>
          </cell>
          <cell r="B3301" t="str">
            <v>Caieiras</v>
          </cell>
        </row>
        <row r="3302">
          <cell r="A3302" t="str">
            <v>Consórcio Intermunicipal dos Municípios da Bacia do Juqueri - CIMBAJU</v>
          </cell>
          <cell r="B3302" t="str">
            <v>Cajamar</v>
          </cell>
        </row>
        <row r="3303">
          <cell r="A3303" t="str">
            <v>Consórcio Intermunicipal dos Municípios da Bacia do Juqueri - CIMBAJU</v>
          </cell>
          <cell r="B3303" t="str">
            <v>Francisco Morato</v>
          </cell>
        </row>
        <row r="3304">
          <cell r="A3304" t="str">
            <v>Consórcio Intermunicipal dos Municípios da Bacia do Juqueri - CIMBAJU</v>
          </cell>
          <cell r="B3304" t="str">
            <v>Franco da Rocha</v>
          </cell>
        </row>
        <row r="3305">
          <cell r="A3305" t="str">
            <v>Consórcio Intermunicipal dos Municípios da Bacia do Juqueri - CIMBAJU</v>
          </cell>
          <cell r="B3305" t="str">
            <v>Mairiporã</v>
          </cell>
        </row>
        <row r="3306">
          <cell r="A3306" t="str">
            <v>Consórcio Intermunicipal da Região Oeste Metropolitana de São Paulo - CIOESTE</v>
          </cell>
          <cell r="B3306" t="str">
            <v>Araçariguama</v>
          </cell>
        </row>
        <row r="3307">
          <cell r="A3307" t="str">
            <v>Consórcio Intermunicipal da Região Oeste Metropolitana de São Paulo - CIOESTE</v>
          </cell>
          <cell r="B3307" t="str">
            <v>Barueri</v>
          </cell>
        </row>
        <row r="3308">
          <cell r="A3308" t="str">
            <v>Consórcio Intermunicipal da Região Oeste Metropolitana de São Paulo - CIOESTE</v>
          </cell>
          <cell r="B3308" t="str">
            <v>Cajamar</v>
          </cell>
        </row>
        <row r="3309">
          <cell r="A3309" t="str">
            <v>Consórcio Intermunicipal da Região Oeste Metropolitana de São Paulo - CIOESTE</v>
          </cell>
          <cell r="B3309" t="str">
            <v>Carapicuíba</v>
          </cell>
        </row>
        <row r="3310">
          <cell r="A3310" t="str">
            <v>Consórcio Intermunicipal da Região Oeste Metropolitana de São Paulo - CIOESTE</v>
          </cell>
          <cell r="B3310" t="str">
            <v>Cotia</v>
          </cell>
        </row>
        <row r="3311">
          <cell r="A3311" t="str">
            <v>Consórcio Intermunicipal da Região Oeste Metropolitana de São Paulo - CIOESTE</v>
          </cell>
          <cell r="B3311" t="str">
            <v>Itapevi</v>
          </cell>
        </row>
        <row r="3312">
          <cell r="A3312" t="str">
            <v>Consórcio Intermunicipal da Região Oeste Metropolitana de São Paulo - CIOESTE</v>
          </cell>
          <cell r="B3312" t="str">
            <v>Jandira</v>
          </cell>
        </row>
        <row r="3313">
          <cell r="A3313" t="str">
            <v>Consórcio Intermunicipal da Região Oeste Metropolitana de São Paulo - CIOESTE</v>
          </cell>
          <cell r="B3313" t="str">
            <v>Osasco</v>
          </cell>
        </row>
        <row r="3314">
          <cell r="A3314" t="str">
            <v>Consórcio Intermunicipal da Região Oeste Metropolitana de São Paulo - CIOESTE</v>
          </cell>
          <cell r="B3314" t="str">
            <v>Pirapora do Bom Jesus</v>
          </cell>
        </row>
        <row r="3315">
          <cell r="A3315" t="str">
            <v>Consórcio Intermunicipal da Região Oeste Metropolitana de São Paulo - CIOESTE</v>
          </cell>
          <cell r="B3315" t="str">
            <v>Santana de Parnaíba</v>
          </cell>
        </row>
        <row r="3316">
          <cell r="A3316" t="str">
            <v>Consórcio Intermunicipal da Região Oeste Metropolitana de São Paulo - CIOESTE</v>
          </cell>
          <cell r="B3316" t="str">
            <v>São Roque</v>
          </cell>
        </row>
        <row r="3317">
          <cell r="A3317" t="str">
            <v>Consórcio Intermunicipal da Região Oeste Metropolitana de São Paulo - CIOESTE</v>
          </cell>
          <cell r="B3317" t="str">
            <v>Vargem Grande Paulista</v>
          </cell>
        </row>
        <row r="3318">
          <cell r="A3318" t="str">
            <v>Consórcio de Estudos, Recuperação e Desenvolvimento da Bacia dos Rios Sorocaba e Médio Tietê - CERISO</v>
          </cell>
          <cell r="B3318" t="str">
            <v>Alambari</v>
          </cell>
        </row>
        <row r="3319">
          <cell r="A3319" t="str">
            <v>Consórcio de Estudos, Recuperação e Desenvolvimento da Bacia dos Rios Sorocaba e Médio Tietê - CERISO</v>
          </cell>
          <cell r="B3319" t="str">
            <v>Alumínio</v>
          </cell>
        </row>
        <row r="3320">
          <cell r="A3320" t="str">
            <v>Consórcio de Estudos, Recuperação e Desenvolvimento da Bacia dos Rios Sorocaba e Médio Tietê - CERISO</v>
          </cell>
          <cell r="B3320" t="str">
            <v>Araçariguama</v>
          </cell>
        </row>
        <row r="3321">
          <cell r="A3321" t="str">
            <v>Consórcio de Estudos, Recuperação e Desenvolvimento da Bacia dos Rios Sorocaba e Médio Tietê - CERISO</v>
          </cell>
          <cell r="B3321" t="str">
            <v>Araçoiaba da Serra</v>
          </cell>
        </row>
        <row r="3322">
          <cell r="A3322" t="str">
            <v>Consórcio de Estudos, Recuperação e Desenvolvimento da Bacia dos Rios Sorocaba e Médio Tietê - CERISO</v>
          </cell>
          <cell r="B3322" t="str">
            <v>Bofete</v>
          </cell>
        </row>
        <row r="3323">
          <cell r="A3323" t="str">
            <v>Consórcio de Estudos, Recuperação e Desenvolvimento da Bacia dos Rios Sorocaba e Médio Tietê - CERISO</v>
          </cell>
          <cell r="B3323" t="str">
            <v>Boituva</v>
          </cell>
        </row>
        <row r="3324">
          <cell r="A3324" t="str">
            <v>Consórcio de Estudos, Recuperação e Desenvolvimento da Bacia dos Rios Sorocaba e Médio Tietê - CERISO</v>
          </cell>
          <cell r="B3324" t="str">
            <v>Cabreúva</v>
          </cell>
        </row>
        <row r="3325">
          <cell r="A3325" t="str">
            <v>Consórcio de Estudos, Recuperação e Desenvolvimento da Bacia dos Rios Sorocaba e Médio Tietê - CERISO</v>
          </cell>
          <cell r="B3325" t="str">
            <v>Capela do Alto</v>
          </cell>
        </row>
        <row r="3326">
          <cell r="A3326" t="str">
            <v>Consórcio de Estudos, Recuperação e Desenvolvimento da Bacia dos Rios Sorocaba e Médio Tietê - CERISO</v>
          </cell>
          <cell r="B3326" t="str">
            <v>Cerquilho</v>
          </cell>
        </row>
        <row r="3327">
          <cell r="A3327" t="str">
            <v>Consórcio de Estudos, Recuperação e Desenvolvimento da Bacia dos Rios Sorocaba e Médio Tietê - CERISO</v>
          </cell>
          <cell r="B3327" t="str">
            <v>Cesário Lange</v>
          </cell>
        </row>
        <row r="3328">
          <cell r="A3328" t="str">
            <v>Consórcio de Estudos, Recuperação e Desenvolvimento da Bacia dos Rios Sorocaba e Médio Tietê - CERISO</v>
          </cell>
          <cell r="B3328" t="str">
            <v>Ibiúna</v>
          </cell>
        </row>
        <row r="3329">
          <cell r="A3329" t="str">
            <v>Consórcio de Estudos, Recuperação e Desenvolvimento da Bacia dos Rios Sorocaba e Médio Tietê - CERISO</v>
          </cell>
          <cell r="B3329" t="str">
            <v>Iperó</v>
          </cell>
        </row>
        <row r="3330">
          <cell r="A3330" t="str">
            <v>Consórcio de Estudos, Recuperação e Desenvolvimento da Bacia dos Rios Sorocaba e Médio Tietê - CERISO</v>
          </cell>
          <cell r="B3330" t="str">
            <v>Itu</v>
          </cell>
        </row>
        <row r="3331">
          <cell r="A3331" t="str">
            <v>Consórcio de Estudos, Recuperação e Desenvolvimento da Bacia dos Rios Sorocaba e Médio Tietê - CERISO</v>
          </cell>
          <cell r="B3331" t="str">
            <v>Jumirim</v>
          </cell>
        </row>
        <row r="3332">
          <cell r="A3332" t="str">
            <v>Consórcio de Estudos, Recuperação e Desenvolvimento da Bacia dos Rios Sorocaba e Médio Tietê - CERISO</v>
          </cell>
          <cell r="B3332" t="str">
            <v>Laranjal Paulista</v>
          </cell>
        </row>
        <row r="3333">
          <cell r="A3333" t="str">
            <v>Consórcio de Estudos, Recuperação e Desenvolvimento da Bacia dos Rios Sorocaba e Médio Tietê - CERISO</v>
          </cell>
          <cell r="B3333" t="str">
            <v>Mairinque</v>
          </cell>
        </row>
        <row r="3334">
          <cell r="A3334" t="str">
            <v>Consórcio de Estudos, Recuperação e Desenvolvimento da Bacia dos Rios Sorocaba e Médio Tietê - CERISO</v>
          </cell>
          <cell r="B3334" t="str">
            <v>Pereiras</v>
          </cell>
        </row>
        <row r="3335">
          <cell r="A3335" t="str">
            <v>Consórcio de Estudos, Recuperação e Desenvolvimento da Bacia dos Rios Sorocaba e Médio Tietê - CERISO</v>
          </cell>
          <cell r="B3335" t="str">
            <v>Piedade</v>
          </cell>
        </row>
        <row r="3336">
          <cell r="A3336" t="str">
            <v>Consórcio de Estudos, Recuperação e Desenvolvimento da Bacia dos Rios Sorocaba e Médio Tietê - CERISO</v>
          </cell>
          <cell r="B3336" t="str">
            <v>Porangaba</v>
          </cell>
        </row>
        <row r="3337">
          <cell r="A3337" t="str">
            <v>Consórcio de Estudos, Recuperação e Desenvolvimento da Bacia dos Rios Sorocaba e Médio Tietê - CERISO</v>
          </cell>
          <cell r="B3337" t="str">
            <v>Porto Feliz</v>
          </cell>
        </row>
        <row r="3338">
          <cell r="A3338" t="str">
            <v>Consórcio de Estudos, Recuperação e Desenvolvimento da Bacia dos Rios Sorocaba e Médio Tietê - CERISO</v>
          </cell>
          <cell r="B3338" t="str">
            <v>Salto de Pirapora</v>
          </cell>
        </row>
        <row r="3339">
          <cell r="A3339" t="str">
            <v>Consórcio de Estudos, Recuperação e Desenvolvimento da Bacia dos Rios Sorocaba e Médio Tietê - CERISO</v>
          </cell>
          <cell r="B3339" t="str">
            <v>São Roque</v>
          </cell>
        </row>
        <row r="3340">
          <cell r="A3340" t="str">
            <v>Consórcio de Estudos, Recuperação e Desenvolvimento da Bacia dos Rios Sorocaba e Médio Tietê - CERISO</v>
          </cell>
          <cell r="B3340" t="str">
            <v>Sarapuí</v>
          </cell>
        </row>
        <row r="3341">
          <cell r="A3341" t="str">
            <v>Consórcio de Estudos, Recuperação e Desenvolvimento da Bacia dos Rios Sorocaba e Médio Tietê - CERISO</v>
          </cell>
          <cell r="B3341" t="str">
            <v>Sorocaba</v>
          </cell>
        </row>
        <row r="3342">
          <cell r="A3342" t="str">
            <v>Consórcio de Estudos, Recuperação e Desenvolvimento da Bacia dos Rios Sorocaba e Médio Tietê - CERISO</v>
          </cell>
          <cell r="B3342" t="str">
            <v>Tatuí</v>
          </cell>
        </row>
        <row r="3343">
          <cell r="A3343" t="str">
            <v>Consórcio de Estudos, Recuperação e Desenvolvimento da Bacia dos Rios Sorocaba e Médio Tietê - CERISO</v>
          </cell>
          <cell r="B3343" t="str">
            <v>Tietê</v>
          </cell>
        </row>
        <row r="3344">
          <cell r="A3344" t="str">
            <v>Consórcio de Estudos, Recuperação e Desenvolvimento da Bacia dos Rios Sorocaba e Médio Tietê - CERISO</v>
          </cell>
          <cell r="B3344" t="str">
            <v>Vargem Grande Paulista</v>
          </cell>
        </row>
        <row r="3345">
          <cell r="A3345" t="str">
            <v>Consórcio de Estudos, Recuperação e Desenvolvimento da Bacia dos Rios Sorocaba e Médio Tietê - CERISO</v>
          </cell>
          <cell r="B3345" t="str">
            <v>Votorantim</v>
          </cell>
        </row>
        <row r="3346">
          <cell r="A3346" t="str">
            <v>Consórcio Intermunicipal de Manejo de Resíduos Sólidos da Região Metropolitana de Campinas - CONSIMARES</v>
          </cell>
          <cell r="B3346" t="str">
            <v>Capivari</v>
          </cell>
        </row>
        <row r="3347">
          <cell r="A3347" t="str">
            <v>Consórcio Intermunicipal de Manejo de Resíduos Sólidos da Região Metropolitana de Campinas - CONSIMARES</v>
          </cell>
          <cell r="B3347" t="str">
            <v>Elias Fausto</v>
          </cell>
        </row>
        <row r="3348">
          <cell r="A3348" t="str">
            <v>Consórcio Intermunicipal de Manejo de Resíduos Sólidos da Região Metropolitana de Campinas - CONSIMARES</v>
          </cell>
          <cell r="B3348" t="str">
            <v>Hortolândia</v>
          </cell>
        </row>
        <row r="3349">
          <cell r="A3349" t="str">
            <v>Consórcio Intermunicipal de Manejo de Resíduos Sólidos da Região Metropolitana de Campinas - CONSIMARES</v>
          </cell>
          <cell r="B3349" t="str">
            <v>Monte Mor</v>
          </cell>
        </row>
        <row r="3350">
          <cell r="A3350" t="str">
            <v>Consórcio Intermunicipal de Manejo de Resíduos Sólidos da Região Metropolitana de Campinas - CONSIMARES</v>
          </cell>
          <cell r="B3350" t="str">
            <v>Nova Odessa</v>
          </cell>
        </row>
        <row r="3351">
          <cell r="A3351" t="str">
            <v>Consórcio Intermunicipal de Manejo de Resíduos Sólidos da Região Metropolitana de Campinas - CONSIMARES</v>
          </cell>
          <cell r="B3351" t="str">
            <v>Santa Bárbara D'Oeste</v>
          </cell>
        </row>
        <row r="3352">
          <cell r="A3352" t="str">
            <v>Consórcio Intermunicipal de Manejo de Resíduos Sólidos da Região Metropolitana de Campinas - CONSIMARES</v>
          </cell>
          <cell r="B3352" t="str">
            <v>Sumaré</v>
          </cell>
        </row>
        <row r="3353">
          <cell r="A3353" t="str">
            <v>Consórcio Intermunicipal na Área de Saneamento Ambiental - CONSAB</v>
          </cell>
          <cell r="B3353" t="str">
            <v>Artur Nogueira</v>
          </cell>
        </row>
        <row r="3354">
          <cell r="A3354" t="str">
            <v>Consórcio Intermunicipal na Área de Saneamento Ambiental - CONSAB</v>
          </cell>
          <cell r="B3354" t="str">
            <v>Conchal</v>
          </cell>
        </row>
        <row r="3355">
          <cell r="A3355" t="str">
            <v>Consórcio Intermunicipal na Área de Saneamento Ambiental - CONSAB</v>
          </cell>
          <cell r="B3355" t="str">
            <v>Cordeirópolis</v>
          </cell>
        </row>
        <row r="3356">
          <cell r="A3356" t="str">
            <v>Consórcio Intermunicipal na Área de Saneamento Ambiental - CONSAB</v>
          </cell>
          <cell r="B3356" t="str">
            <v>Cosmópolis</v>
          </cell>
        </row>
        <row r="3357">
          <cell r="A3357" t="str">
            <v>Consórcio Intermunicipal na Área de Saneamento Ambiental - CONSAB</v>
          </cell>
          <cell r="B3357" t="str">
            <v>Engenheiro Coelho</v>
          </cell>
        </row>
        <row r="3358">
          <cell r="A3358" t="str">
            <v>Consórcio Intermunicipal na Área de Saneamento Ambiental - CONSAB</v>
          </cell>
          <cell r="B3358" t="str">
            <v>Holambra</v>
          </cell>
        </row>
        <row r="3359">
          <cell r="A3359" t="str">
            <v>Consórcio Intermunicipal na Área de Saneamento Ambiental - CONSAB</v>
          </cell>
          <cell r="B3359" t="str">
            <v>Jaguariúna</v>
          </cell>
        </row>
        <row r="3360">
          <cell r="A3360" t="str">
            <v>Consórcio de Municípios da Mogiana - CMM</v>
          </cell>
          <cell r="B3360" t="str">
            <v>Aramina</v>
          </cell>
        </row>
        <row r="3361">
          <cell r="A3361" t="str">
            <v>Consórcio de Municípios da Mogiana - CMM</v>
          </cell>
          <cell r="B3361" t="str">
            <v>Barrinha</v>
          </cell>
        </row>
        <row r="3362">
          <cell r="A3362" t="str">
            <v>Consórcio de Municípios da Mogiana - CMM</v>
          </cell>
          <cell r="B3362" t="str">
            <v>Batatais</v>
          </cell>
        </row>
        <row r="3363">
          <cell r="A3363" t="str">
            <v>Consórcio de Municípios da Mogiana - CMM</v>
          </cell>
          <cell r="B3363" t="str">
            <v>Buritizal</v>
          </cell>
        </row>
        <row r="3364">
          <cell r="A3364" t="str">
            <v>Consórcio de Municípios da Mogiana - CMM</v>
          </cell>
          <cell r="B3364" t="str">
            <v>Brodowski</v>
          </cell>
        </row>
        <row r="3365">
          <cell r="A3365" t="str">
            <v>Consórcio de Municípios da Mogiana - CMM</v>
          </cell>
          <cell r="B3365" t="str">
            <v>Cajuru</v>
          </cell>
        </row>
        <row r="3366">
          <cell r="A3366" t="str">
            <v>Consórcio de Municípios da Mogiana - CMM</v>
          </cell>
          <cell r="B3366" t="str">
            <v>Cássia dos Coqueiros</v>
          </cell>
        </row>
        <row r="3367">
          <cell r="A3367" t="str">
            <v>Consórcio de Municípios da Mogiana - CMM</v>
          </cell>
          <cell r="B3367" t="str">
            <v>Cravinhos</v>
          </cell>
        </row>
        <row r="3368">
          <cell r="A3368" t="str">
            <v>Consórcio de Municípios da Mogiana - CMM</v>
          </cell>
          <cell r="B3368" t="str">
            <v>Dumont</v>
          </cell>
        </row>
        <row r="3369">
          <cell r="A3369" t="str">
            <v>Consórcio de Municípios da Mogiana - CMM</v>
          </cell>
          <cell r="B3369" t="str">
            <v>Guará</v>
          </cell>
        </row>
        <row r="3370">
          <cell r="A3370" t="str">
            <v>Consórcio de Municípios da Mogiana - CMM</v>
          </cell>
          <cell r="B3370" t="str">
            <v>Guariba</v>
          </cell>
        </row>
        <row r="3371">
          <cell r="A3371" t="str">
            <v>Consórcio de Municípios da Mogiana - CMM</v>
          </cell>
          <cell r="B3371" t="str">
            <v>Igarapava/SP</v>
          </cell>
        </row>
        <row r="3372">
          <cell r="A3372" t="str">
            <v>Consórcio de Municípios da Mogiana - CMM</v>
          </cell>
          <cell r="B3372" t="str">
            <v>Ipuã</v>
          </cell>
        </row>
        <row r="3373">
          <cell r="A3373" t="str">
            <v>Consórcio de Municípios da Mogiana - CMM</v>
          </cell>
          <cell r="B3373" t="str">
            <v>Itapuí</v>
          </cell>
        </row>
        <row r="3374">
          <cell r="A3374" t="str">
            <v>Consórcio de Municípios da Mogiana - CMM</v>
          </cell>
          <cell r="B3374" t="str">
            <v>Itirapuã</v>
          </cell>
        </row>
        <row r="3375">
          <cell r="A3375" t="str">
            <v>Consórcio de Municípios da Mogiana - CMM</v>
          </cell>
          <cell r="B3375" t="str">
            <v>Ituverava</v>
          </cell>
        </row>
        <row r="3376">
          <cell r="A3376" t="str">
            <v>Consórcio de Municípios da Mogiana - CMM</v>
          </cell>
          <cell r="B3376" t="str">
            <v>Jaboticabal</v>
          </cell>
        </row>
        <row r="3377">
          <cell r="A3377" t="str">
            <v>Consórcio de Municípios da Mogiana - CMM</v>
          </cell>
          <cell r="B3377" t="str">
            <v>Jardinópolis</v>
          </cell>
        </row>
        <row r="3378">
          <cell r="A3378" t="str">
            <v>Consórcio de Municípios da Mogiana - CMM</v>
          </cell>
          <cell r="B3378" t="str">
            <v>Luís Antônio</v>
          </cell>
        </row>
        <row r="3379">
          <cell r="A3379" t="str">
            <v>Consórcio de Municípios da Mogiana - CMM</v>
          </cell>
          <cell r="B3379" t="str">
            <v>Miguelópolis</v>
          </cell>
        </row>
        <row r="3380">
          <cell r="A3380" t="str">
            <v>Consórcio de Municípios da Mogiana - CMM</v>
          </cell>
          <cell r="B3380" t="str">
            <v>Mococa</v>
          </cell>
        </row>
        <row r="3381">
          <cell r="A3381" t="str">
            <v>Consórcio de Municípios da Mogiana - CMM</v>
          </cell>
          <cell r="B3381" t="str">
            <v>Monte Alto</v>
          </cell>
        </row>
        <row r="3382">
          <cell r="A3382" t="str">
            <v>Consórcio de Municípios da Mogiana - CMM</v>
          </cell>
          <cell r="B3382" t="str">
            <v>Morro Agudo</v>
          </cell>
        </row>
        <row r="3383">
          <cell r="A3383" t="str">
            <v>Consórcio de Municípios da Mogiana - CMM</v>
          </cell>
          <cell r="B3383" t="str">
            <v>Orlândia</v>
          </cell>
        </row>
        <row r="3384">
          <cell r="A3384" t="str">
            <v>Consórcio de Municípios da Mogiana - CMM</v>
          </cell>
          <cell r="B3384" t="str">
            <v>Patrocínio Paulista</v>
          </cell>
        </row>
        <row r="3385">
          <cell r="A3385" t="str">
            <v>Consórcio de Municípios da Mogiana - CMM</v>
          </cell>
          <cell r="B3385" t="str">
            <v>Pirangi</v>
          </cell>
        </row>
        <row r="3386">
          <cell r="A3386" t="str">
            <v>Consórcio de Municípios da Mogiana - CMM</v>
          </cell>
          <cell r="B3386" t="str">
            <v>Pitangueiras</v>
          </cell>
        </row>
        <row r="3387">
          <cell r="A3387" t="str">
            <v>Consórcio de Municípios da Mogiana - CMM</v>
          </cell>
          <cell r="B3387" t="str">
            <v>Pontal</v>
          </cell>
        </row>
        <row r="3388">
          <cell r="A3388" t="str">
            <v>Consórcio de Municípios da Mogiana - CMM</v>
          </cell>
          <cell r="B3388" t="str">
            <v>Pradópolis</v>
          </cell>
        </row>
        <row r="3389">
          <cell r="A3389" t="str">
            <v>Consórcio de Municípios da Mogiana - CMM</v>
          </cell>
          <cell r="B3389" t="str">
            <v>Ribeirão Corrente</v>
          </cell>
        </row>
        <row r="3390">
          <cell r="A3390" t="str">
            <v>Consórcio de Municípios da Mogiana - CMM</v>
          </cell>
          <cell r="B3390" t="str">
            <v>Ribeirão Preto</v>
          </cell>
        </row>
        <row r="3391">
          <cell r="A3391" t="str">
            <v>Consórcio de Municípios da Mogiana - CMM</v>
          </cell>
          <cell r="B3391" t="str">
            <v>Rincão</v>
          </cell>
        </row>
        <row r="3392">
          <cell r="A3392" t="str">
            <v>Consórcio de Municípios da Mogiana - CMM</v>
          </cell>
          <cell r="B3392" t="str">
            <v>Sales Oliveira</v>
          </cell>
        </row>
        <row r="3393">
          <cell r="A3393" t="str">
            <v>Consórcio de Municípios da Mogiana - CMM</v>
          </cell>
          <cell r="B3393" t="str">
            <v>Santa Cruz da Esperança</v>
          </cell>
        </row>
        <row r="3394">
          <cell r="A3394" t="str">
            <v>Consórcio de Municípios da Mogiana - CMM</v>
          </cell>
          <cell r="B3394" t="str">
            <v>Santa Lúcia</v>
          </cell>
        </row>
        <row r="3395">
          <cell r="A3395" t="str">
            <v>Consórcio de Municípios da Mogiana - CMM</v>
          </cell>
          <cell r="B3395" t="str">
            <v>Santa Rosa de Viterbo</v>
          </cell>
        </row>
        <row r="3396">
          <cell r="A3396" t="str">
            <v>Consórcio de Municípios da Mogiana - CMM</v>
          </cell>
          <cell r="B3396" t="str">
            <v>São Joaquim da Barra</v>
          </cell>
        </row>
        <row r="3397">
          <cell r="A3397" t="str">
            <v>Consórcio de Municípios da Mogiana - CMM</v>
          </cell>
          <cell r="B3397" t="str">
            <v>São José da Bela Vista</v>
          </cell>
        </row>
        <row r="3398">
          <cell r="A3398" t="str">
            <v>Consórcio de Municípios da Mogiana - CMM</v>
          </cell>
          <cell r="B3398" t="str">
            <v>São Simão</v>
          </cell>
        </row>
        <row r="3399">
          <cell r="A3399" t="str">
            <v>Consórcio de Municípios da Mogiana - CMM</v>
          </cell>
          <cell r="B3399" t="str">
            <v>Santo Antônio da Alegria</v>
          </cell>
        </row>
        <row r="3400">
          <cell r="A3400" t="str">
            <v>Consórcio de Municípios da Mogiana - CMM</v>
          </cell>
          <cell r="B3400" t="str">
            <v>Serra Azul</v>
          </cell>
        </row>
        <row r="3401">
          <cell r="A3401" t="str">
            <v>Consórcio de Municípios da Mogiana - CMM</v>
          </cell>
          <cell r="B3401" t="str">
            <v>Serrana</v>
          </cell>
        </row>
        <row r="3402">
          <cell r="A3402" t="str">
            <v>Consórcio de Municípios da Mogiana - CMM</v>
          </cell>
          <cell r="B3402" t="str">
            <v>Sertãozinho</v>
          </cell>
        </row>
        <row r="3403">
          <cell r="A3403" t="str">
            <v>Consórcio de Municípios da Mogiana - CMM</v>
          </cell>
          <cell r="B3403" t="str">
            <v>Taquaritinga</v>
          </cell>
        </row>
        <row r="3404">
          <cell r="A3404" t="str">
            <v>Consórcio de Municípios da Mogiana - CMM</v>
          </cell>
          <cell r="B3404" t="str">
            <v>Tapiratiba</v>
          </cell>
        </row>
        <row r="3405">
          <cell r="A3405" t="str">
            <v>Consórcio de Municípios da Mogiana - CMM</v>
          </cell>
          <cell r="B3405" t="str">
            <v>Trabiju</v>
          </cell>
        </row>
        <row r="3406">
          <cell r="A3406" t="str">
            <v>Consórcio Intermunicipal Cemmil - Saneamento Ambiental</v>
          </cell>
          <cell r="B3406" t="str">
            <v>Aguaí</v>
          </cell>
        </row>
        <row r="3407">
          <cell r="A3407" t="str">
            <v>Consórcio Intermunicipal Cemmil - Saneamento Ambiental</v>
          </cell>
          <cell r="B3407" t="str">
            <v>Espírito Santo do Pinhal</v>
          </cell>
        </row>
        <row r="3408">
          <cell r="A3408" t="str">
            <v>Consórcio Intermunicipal Cemmil - Saneamento Ambiental</v>
          </cell>
          <cell r="B3408" t="str">
            <v>Leme</v>
          </cell>
        </row>
        <row r="3409">
          <cell r="A3409" t="str">
            <v>Consórcio Intermunicipal Cemmil - Saneamento Ambiental</v>
          </cell>
          <cell r="B3409" t="str">
            <v>Mococa</v>
          </cell>
        </row>
        <row r="3410">
          <cell r="A3410" t="str">
            <v>Consórcio Intermunicipal Cemmil - Saneamento Ambiental</v>
          </cell>
          <cell r="B3410" t="str">
            <v>Mogi Guaçu</v>
          </cell>
        </row>
        <row r="3411">
          <cell r="A3411" t="str">
            <v>Consórcio Intermunicipal Cemmil - Saneamento Ambiental</v>
          </cell>
          <cell r="B3411" t="str">
            <v>Mogi Mirim</v>
          </cell>
        </row>
        <row r="3412">
          <cell r="A3412" t="str">
            <v>Consórcio Intermunicipal Cemmil - Saneamento Ambiental</v>
          </cell>
          <cell r="B3412" t="str">
            <v>São José do Rio Pardo/SP</v>
          </cell>
        </row>
        <row r="3413">
          <cell r="A3413" t="str">
            <v>Consórcio Intermunicipal Cemmil - Saneamento Ambiental</v>
          </cell>
          <cell r="B3413" t="str">
            <v>Vargem Grande do Sul</v>
          </cell>
        </row>
        <row r="3414">
          <cell r="A3414" t="str">
            <v>Consórcio Intermunicipal Vales Dos Rios Tiete-Paraná</v>
          </cell>
          <cell r="B3414" t="str">
            <v>Andradina</v>
          </cell>
        </row>
        <row r="3415">
          <cell r="A3415" t="str">
            <v>Consórcio Intermunicipal Vales Dos Rios Tiete-Paraná</v>
          </cell>
          <cell r="B3415" t="str">
            <v>Areiópolis</v>
          </cell>
        </row>
        <row r="3416">
          <cell r="A3416" t="str">
            <v>Consórcio Intermunicipal Vales Dos Rios Tiete-Paraná</v>
          </cell>
          <cell r="B3416" t="str">
            <v>Bariri</v>
          </cell>
        </row>
        <row r="3417">
          <cell r="A3417" t="str">
            <v>Consórcio Intermunicipal Vales Dos Rios Tiete-Paraná</v>
          </cell>
          <cell r="B3417" t="str">
            <v>Barra Bonita</v>
          </cell>
        </row>
        <row r="3418">
          <cell r="A3418" t="str">
            <v>Consórcio Intermunicipal Vales Dos Rios Tiete-Paraná</v>
          </cell>
          <cell r="B3418" t="str">
            <v>Bocaina/SP</v>
          </cell>
        </row>
        <row r="3419">
          <cell r="A3419" t="str">
            <v>Consórcio Intermunicipal Vales Dos Rios Tiete-Paraná</v>
          </cell>
          <cell r="B3419" t="str">
            <v>Borborema</v>
          </cell>
        </row>
        <row r="3420">
          <cell r="A3420" t="str">
            <v>Consórcio Intermunicipal Vales Dos Rios Tiete-Paraná</v>
          </cell>
          <cell r="B3420" t="str">
            <v>Brotas</v>
          </cell>
        </row>
        <row r="3421">
          <cell r="A3421" t="str">
            <v>Consórcio Intermunicipal Vales Dos Rios Tiete-Paraná</v>
          </cell>
          <cell r="B3421" t="str">
            <v>Buritama</v>
          </cell>
        </row>
        <row r="3422">
          <cell r="A3422" t="str">
            <v>Consórcio Intermunicipal Vales Dos Rios Tiete-Paraná</v>
          </cell>
          <cell r="B3422" t="str">
            <v>Conchas</v>
          </cell>
        </row>
        <row r="3423">
          <cell r="A3423" t="str">
            <v>Consórcio Intermunicipal Vales Dos Rios Tiete-Paraná</v>
          </cell>
          <cell r="B3423" t="str">
            <v>Dois Córregos</v>
          </cell>
        </row>
        <row r="3424">
          <cell r="A3424" t="str">
            <v>Consórcio Intermunicipal Vales Dos Rios Tiete-Paraná</v>
          </cell>
          <cell r="B3424" t="str">
            <v>Iacanga</v>
          </cell>
        </row>
        <row r="3425">
          <cell r="A3425" t="str">
            <v>Consórcio Intermunicipal Vales Dos Rios Tiete-Paraná</v>
          </cell>
          <cell r="B3425" t="str">
            <v>Ibitinga</v>
          </cell>
        </row>
        <row r="3426">
          <cell r="A3426" t="str">
            <v>Consórcio Intermunicipal Vales Dos Rios Tiete-Paraná</v>
          </cell>
          <cell r="B3426" t="str">
            <v>Igaraçu do Tietê</v>
          </cell>
        </row>
        <row r="3427">
          <cell r="A3427" t="str">
            <v>Consórcio Intermunicipal Vales Dos Rios Tiete-Paraná</v>
          </cell>
          <cell r="B3427" t="str">
            <v>Ilha Solteira</v>
          </cell>
        </row>
        <row r="3428">
          <cell r="A3428" t="str">
            <v>Consórcio Intermunicipal Vales Dos Rios Tiete-Paraná</v>
          </cell>
          <cell r="B3428" t="str">
            <v>Itaju</v>
          </cell>
        </row>
        <row r="3429">
          <cell r="A3429" t="str">
            <v>Consórcio Intermunicipal Vales Dos Rios Tiete-Paraná</v>
          </cell>
          <cell r="B3429" t="str">
            <v>Itapuí</v>
          </cell>
        </row>
        <row r="3430">
          <cell r="A3430" t="str">
            <v>Consórcio Intermunicipal Vales Dos Rios Tiete-Paraná</v>
          </cell>
          <cell r="B3430" t="str">
            <v>Itatinga</v>
          </cell>
        </row>
        <row r="3431">
          <cell r="A3431" t="str">
            <v>Consórcio Intermunicipal Vales Dos Rios Tiete-Paraná</v>
          </cell>
          <cell r="B3431" t="str">
            <v>Jaú</v>
          </cell>
        </row>
        <row r="3432">
          <cell r="A3432" t="str">
            <v>Consórcio Intermunicipal Vales Dos Rios Tiete-Paraná</v>
          </cell>
          <cell r="B3432" t="str">
            <v>Laranjal Paulista</v>
          </cell>
        </row>
        <row r="3433">
          <cell r="A3433" t="str">
            <v>Consórcio Intermunicipal Vales Dos Rios Tiete-Paraná</v>
          </cell>
          <cell r="B3433" t="str">
            <v>Lençóis Paulista</v>
          </cell>
        </row>
        <row r="3434">
          <cell r="A3434" t="str">
            <v>Consórcio Intermunicipal Vales Dos Rios Tiete-Paraná</v>
          </cell>
          <cell r="B3434" t="str">
            <v>Macatuba</v>
          </cell>
        </row>
        <row r="3435">
          <cell r="A3435" t="str">
            <v>Consórcio Intermunicipal Vales Dos Rios Tiete-Paraná</v>
          </cell>
          <cell r="B3435" t="str">
            <v>Mendonça</v>
          </cell>
        </row>
        <row r="3436">
          <cell r="A3436" t="str">
            <v>Consórcio Intermunicipal Vales Dos Rios Tiete-Paraná</v>
          </cell>
          <cell r="B3436" t="str">
            <v>Mineiros do Tietê</v>
          </cell>
        </row>
        <row r="3437">
          <cell r="A3437" t="str">
            <v>Consórcio Intermunicipal Vales Dos Rios Tiete-Paraná</v>
          </cell>
          <cell r="B3437" t="str">
            <v>Mirassol</v>
          </cell>
        </row>
        <row r="3438">
          <cell r="A3438" t="str">
            <v>Consórcio Intermunicipal Vales Dos Rios Tiete-Paraná</v>
          </cell>
          <cell r="B3438" t="str">
            <v>Novo Horizonte</v>
          </cell>
        </row>
        <row r="3439">
          <cell r="A3439" t="str">
            <v>Consórcio Intermunicipal Vales Dos Rios Tiete-Paraná</v>
          </cell>
          <cell r="B3439" t="str">
            <v>Pederneiras</v>
          </cell>
        </row>
        <row r="3440">
          <cell r="A3440" t="str">
            <v>Consórcio Intermunicipal Vales Dos Rios Tiete-Paraná</v>
          </cell>
          <cell r="B3440" t="str">
            <v>Piracicaba</v>
          </cell>
        </row>
        <row r="3441">
          <cell r="A3441" t="str">
            <v>Consórcio Intermunicipal Vales Dos Rios Tiete-Paraná</v>
          </cell>
          <cell r="B3441" t="str">
            <v>Piraju</v>
          </cell>
        </row>
        <row r="3442">
          <cell r="A3442" t="str">
            <v>Consórcio Intermunicipal Vales Dos Rios Tiete-Paraná</v>
          </cell>
          <cell r="B3442" t="str">
            <v>Pratânia</v>
          </cell>
        </row>
        <row r="3443">
          <cell r="A3443" t="str">
            <v>Consórcio Intermunicipal Vales Dos Rios Tiete-Paraná</v>
          </cell>
          <cell r="B3443" t="str">
            <v>Promissão</v>
          </cell>
        </row>
        <row r="3444">
          <cell r="A3444" t="str">
            <v>Consórcio Intermunicipal Vales Dos Rios Tiete-Paraná</v>
          </cell>
          <cell r="B3444" t="str">
            <v>Reginópolis</v>
          </cell>
        </row>
        <row r="3445">
          <cell r="A3445" t="str">
            <v>Consórcio Intermunicipal Vales Dos Rios Tiete-Paraná</v>
          </cell>
          <cell r="B3445" t="str">
            <v>Sabino</v>
          </cell>
        </row>
        <row r="3446">
          <cell r="A3446" t="str">
            <v>Consórcio Intermunicipal Vales Dos Rios Tiete-Paraná</v>
          </cell>
          <cell r="B3446" t="str">
            <v>São Manuel</v>
          </cell>
        </row>
      </sheetData>
      <sheetData sheetId="19" refreshError="1"/>
      <sheetData sheetId="20" refreshError="1"/>
      <sheetData sheetId="21">
        <row r="5">
          <cell r="N5" t="str">
            <v>RT Nível 1</v>
          </cell>
          <cell r="O5" t="str">
            <v>Consórcios</v>
          </cell>
          <cell r="AD5" t="str">
            <v>Triagem Manual Col Sel Secos</v>
          </cell>
          <cell r="AE5">
            <v>1617.1737343934631</v>
          </cell>
          <cell r="AG5" t="str">
            <v>Triagem Manual Col Sel Secos</v>
          </cell>
          <cell r="AH5">
            <v>0</v>
          </cell>
        </row>
        <row r="6">
          <cell r="N6" t="str">
            <v>RT Nível 2</v>
          </cell>
          <cell r="O6" t="str">
            <v>SUS</v>
          </cell>
          <cell r="AD6" t="str">
            <v>Aterro Sanitário</v>
          </cell>
          <cell r="AG6" t="str">
            <v>Aterro Sanitário</v>
          </cell>
        </row>
        <row r="7">
          <cell r="N7" t="str">
            <v>RT Nível 3A</v>
          </cell>
          <cell r="AD7" t="str">
            <v/>
          </cell>
          <cell r="AG7" t="str">
            <v/>
          </cell>
        </row>
        <row r="8">
          <cell r="N8" t="str">
            <v>RT Nível 3B</v>
          </cell>
          <cell r="AD8" t="str">
            <v/>
          </cell>
          <cell r="AG8" t="str">
            <v/>
          </cell>
        </row>
        <row r="9">
          <cell r="N9" t="str">
            <v>RT Nível 4A</v>
          </cell>
          <cell r="AD9" t="str">
            <v/>
          </cell>
          <cell r="AG9" t="str">
            <v/>
          </cell>
        </row>
        <row r="10">
          <cell r="N10" t="str">
            <v>RT Nível 4B</v>
          </cell>
          <cell r="AD10" t="str">
            <v/>
          </cell>
          <cell r="AG10" t="str">
            <v/>
          </cell>
        </row>
        <row r="11">
          <cell r="N11" t="str">
            <v>RT Nível 5A</v>
          </cell>
          <cell r="AD11" t="str">
            <v/>
          </cell>
          <cell r="AG11" t="str">
            <v/>
          </cell>
        </row>
        <row r="12">
          <cell r="N12" t="str">
            <v>RT Nível 5B</v>
          </cell>
          <cell r="AD12" t="str">
            <v/>
          </cell>
          <cell r="AG12" t="str">
            <v/>
          </cell>
        </row>
        <row r="13">
          <cell r="AD13" t="str">
            <v/>
          </cell>
          <cell r="AG13" t="str">
            <v/>
          </cell>
        </row>
      </sheetData>
      <sheetData sheetId="2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ço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ecasts_VDF"/>
    </sheetNames>
    <sheetDataSet>
      <sheetData sheetId="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Leonardo de Santis Maximino" id="{1DBF8AFF-4576-4227-83EC-A51D72FE936F}" userId="dcd37f6cca36be08" providerId="Windows Live"/>
</personList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9" dT="2022-09-28T00:38:22.83" personId="{1DBF8AFF-4576-4227-83EC-A51D72FE936F}" id="{69F29A2A-DB94-4786-8FE2-38476021A120}">
    <text>Censo IBGE 2010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00B050"/>
    <outlinePr summaryBelow="0"/>
  </sheetPr>
  <dimension ref="A1:BC61"/>
  <sheetViews>
    <sheetView showGridLines="0" tabSelected="1" defaultGridColor="0" topLeftCell="A19" colorId="55" zoomScale="85" zoomScaleNormal="85" workbookViewId="0">
      <selection activeCell="K21" sqref="K21"/>
    </sheetView>
  </sheetViews>
  <sheetFormatPr defaultColWidth="0" defaultRowHeight="15" customHeight="1"/>
  <cols>
    <col min="1" max="2" width="14.42578125" style="2" customWidth="1"/>
    <col min="3" max="3" width="0.42578125" style="1" customWidth="1"/>
    <col min="4" max="4" width="1" style="1" customWidth="1"/>
    <col min="5" max="5" width="38.42578125" style="1" customWidth="1"/>
    <col min="6" max="6" width="20.140625" style="1" customWidth="1"/>
    <col min="7" max="7" width="25.85546875" style="1" customWidth="1"/>
    <col min="8" max="8" width="13" style="1" customWidth="1"/>
    <col min="9" max="9" width="16.5703125" style="1" customWidth="1"/>
    <col min="10" max="10" width="11.42578125" customWidth="1"/>
    <col min="11" max="11" width="12.42578125" customWidth="1"/>
    <col min="12" max="12" width="13.42578125" customWidth="1"/>
    <col min="13" max="13" width="15.42578125" customWidth="1"/>
    <col min="14" max="14" width="13.42578125" customWidth="1"/>
    <col min="15" max="15" width="13.42578125" hidden="1" customWidth="1"/>
    <col min="16" max="16" width="10.42578125" hidden="1" customWidth="1"/>
    <col min="17" max="17" width="11.140625" hidden="1" customWidth="1"/>
    <col min="18" max="18" width="9.5703125" hidden="1" customWidth="1"/>
    <col min="19" max="19" width="11.42578125" hidden="1" customWidth="1"/>
    <col min="20" max="20" width="10.42578125" hidden="1" customWidth="1"/>
    <col min="21" max="21" width="10" hidden="1" customWidth="1"/>
    <col min="22" max="22" width="9.5703125" hidden="1" customWidth="1"/>
    <col min="23" max="23" width="9.42578125" hidden="1" customWidth="1"/>
    <col min="24" max="24" width="10.42578125" hidden="1" customWidth="1"/>
    <col min="25" max="27" width="8.5703125" hidden="1" customWidth="1"/>
    <col min="28" max="55" width="0" hidden="1" customWidth="1"/>
    <col min="56" max="16384" width="14.42578125" hidden="1"/>
  </cols>
  <sheetData>
    <row r="1" spans="3:27" s="2" customFormat="1" ht="12.75" customHeight="1">
      <c r="C1" s="1"/>
      <c r="D1" s="3"/>
      <c r="E1" s="358" t="s">
        <v>61</v>
      </c>
      <c r="F1" s="358"/>
      <c r="G1" s="358"/>
      <c r="H1" s="358"/>
      <c r="I1" s="3"/>
      <c r="J1" s="3"/>
      <c r="K1" s="3"/>
      <c r="L1" s="3"/>
      <c r="M1" s="4"/>
      <c r="N1" s="3"/>
      <c r="O1" s="3"/>
      <c r="P1" s="3"/>
      <c r="Q1" s="5"/>
      <c r="R1" s="5"/>
      <c r="S1" s="5"/>
      <c r="T1" s="5"/>
      <c r="U1" s="5"/>
      <c r="V1" s="5"/>
      <c r="W1" s="5"/>
      <c r="X1" s="6"/>
      <c r="Y1" s="6"/>
      <c r="Z1" s="6"/>
      <c r="AA1" s="6"/>
    </row>
    <row r="2" spans="3:27" s="2" customFormat="1" ht="18" customHeight="1">
      <c r="C2" s="1"/>
      <c r="D2" s="3"/>
      <c r="E2" s="7" t="s">
        <v>6</v>
      </c>
      <c r="F2" s="8" t="s">
        <v>57</v>
      </c>
      <c r="G2" s="9"/>
      <c r="H2" s="10"/>
      <c r="I2" s="3"/>
      <c r="J2"/>
      <c r="K2"/>
      <c r="L2"/>
      <c r="M2" s="3"/>
      <c r="N2" s="3"/>
      <c r="O2" s="3"/>
      <c r="P2" s="3"/>
      <c r="Q2" s="5"/>
      <c r="R2" s="5"/>
      <c r="S2" s="5"/>
      <c r="T2" s="5"/>
      <c r="U2" s="5"/>
      <c r="V2" s="5"/>
      <c r="W2" s="5"/>
      <c r="X2" s="6"/>
      <c r="Y2" s="6"/>
      <c r="Z2" s="6"/>
      <c r="AA2" s="6"/>
    </row>
    <row r="3" spans="3:27" s="2" customFormat="1" ht="18" customHeight="1">
      <c r="C3" s="1"/>
      <c r="D3" s="3"/>
      <c r="E3" s="7" t="s">
        <v>7</v>
      </c>
      <c r="F3" s="8" t="s">
        <v>58</v>
      </c>
      <c r="G3" s="9"/>
      <c r="H3" s="10"/>
      <c r="I3" s="3"/>
      <c r="J3"/>
      <c r="K3"/>
      <c r="L3"/>
      <c r="M3" s="3"/>
      <c r="N3" s="3"/>
      <c r="O3" s="3"/>
      <c r="P3" s="3"/>
      <c r="Q3" s="5"/>
      <c r="R3" s="5"/>
      <c r="S3" s="5"/>
      <c r="T3" s="5"/>
      <c r="U3" s="5"/>
      <c r="V3" s="5"/>
      <c r="W3" s="5"/>
      <c r="X3" s="6"/>
      <c r="Y3" s="6"/>
      <c r="Z3" s="6"/>
      <c r="AA3" s="6"/>
    </row>
    <row r="4" spans="3:27" s="2" customFormat="1" ht="18" customHeight="1">
      <c r="C4" s="1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5"/>
      <c r="R4" s="5"/>
      <c r="S4" s="5"/>
      <c r="T4" s="5"/>
      <c r="U4" s="5"/>
      <c r="V4" s="5"/>
      <c r="W4" s="5"/>
      <c r="X4" s="6"/>
      <c r="Y4" s="6"/>
      <c r="Z4" s="6"/>
      <c r="AA4" s="6"/>
    </row>
    <row r="5" spans="3:27" s="2" customFormat="1" ht="18" customHeight="1">
      <c r="C5" s="11"/>
      <c r="D5" s="3"/>
      <c r="E5" s="12" t="s">
        <v>8</v>
      </c>
      <c r="F5" s="13"/>
      <c r="G5" s="13"/>
      <c r="H5" s="3"/>
      <c r="I5" s="3"/>
      <c r="J5" s="3"/>
      <c r="K5" s="3"/>
      <c r="L5" s="3"/>
      <c r="M5" s="3"/>
      <c r="N5" s="3"/>
      <c r="O5" s="3"/>
      <c r="P5" s="3"/>
      <c r="Q5" s="5"/>
      <c r="R5" s="5"/>
      <c r="S5" s="5"/>
      <c r="T5" s="5"/>
      <c r="U5" s="5"/>
      <c r="V5" s="5"/>
      <c r="W5" s="5"/>
      <c r="X5" s="6"/>
      <c r="Y5" s="6"/>
      <c r="Z5" s="6"/>
      <c r="AA5" s="6"/>
    </row>
    <row r="6" spans="3:27" s="2" customFormat="1" ht="4.3499999999999996" customHeight="1">
      <c r="C6" s="1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5"/>
      <c r="R6" s="5"/>
      <c r="S6" s="5"/>
      <c r="T6" s="5"/>
      <c r="U6" s="5"/>
      <c r="V6" s="5"/>
      <c r="W6" s="5"/>
      <c r="X6" s="6"/>
      <c r="Y6" s="6"/>
      <c r="Z6" s="6"/>
      <c r="AA6" s="6"/>
    </row>
    <row r="7" spans="3:27" s="2" customFormat="1" ht="18" customHeight="1">
      <c r="C7" s="1"/>
      <c r="D7" s="3"/>
      <c r="E7" s="3"/>
      <c r="F7" s="14"/>
      <c r="G7" s="14"/>
      <c r="H7" s="14"/>
      <c r="I7" s="3"/>
      <c r="J7" s="3"/>
      <c r="K7" s="3"/>
      <c r="L7" s="3"/>
      <c r="M7" s="3"/>
      <c r="N7" s="3"/>
      <c r="O7" s="3"/>
      <c r="P7" s="3"/>
      <c r="Q7" s="5"/>
      <c r="R7" s="5"/>
      <c r="S7" s="5"/>
      <c r="T7" s="5"/>
      <c r="U7" s="5"/>
      <c r="V7" s="5"/>
      <c r="W7" s="5"/>
      <c r="X7" s="6"/>
      <c r="Y7" s="6"/>
      <c r="Z7" s="6"/>
      <c r="AA7" s="6"/>
    </row>
    <row r="8" spans="3:27" s="2" customFormat="1" ht="18" customHeight="1">
      <c r="C8" s="1"/>
      <c r="D8" s="3"/>
      <c r="E8" s="15"/>
      <c r="F8" s="16" t="s">
        <v>9</v>
      </c>
      <c r="G8" s="17">
        <v>161739</v>
      </c>
      <c r="H8" s="14"/>
      <c r="I8" s="14"/>
      <c r="J8" s="3"/>
      <c r="K8" s="3"/>
      <c r="L8" s="3"/>
      <c r="M8" s="3"/>
      <c r="N8" s="3"/>
      <c r="O8" s="3"/>
      <c r="P8" s="3"/>
      <c r="Q8" s="5"/>
      <c r="R8" s="5"/>
      <c r="S8" s="5"/>
      <c r="T8" s="5"/>
      <c r="U8" s="5"/>
      <c r="V8" s="5"/>
      <c r="W8" s="5"/>
      <c r="X8" s="6"/>
      <c r="Y8" s="6"/>
      <c r="Z8" s="6"/>
      <c r="AA8" s="6"/>
    </row>
    <row r="9" spans="3:27" s="2" customFormat="1" ht="18" customHeight="1">
      <c r="C9" s="1"/>
      <c r="D9" s="3"/>
      <c r="E9" s="15"/>
      <c r="F9" s="16" t="s">
        <v>10</v>
      </c>
      <c r="G9" s="18">
        <v>0.73099999999999998</v>
      </c>
      <c r="H9" s="14"/>
      <c r="I9" s="14"/>
      <c r="J9" s="3"/>
      <c r="K9" s="3"/>
      <c r="L9" s="3"/>
      <c r="M9" s="3"/>
      <c r="N9" s="3"/>
      <c r="O9" s="3"/>
      <c r="P9" s="3"/>
      <c r="Q9" s="5"/>
      <c r="R9" s="5"/>
      <c r="S9" s="5"/>
      <c r="T9" s="5"/>
      <c r="U9" s="5"/>
      <c r="V9" s="5"/>
      <c r="W9" s="5"/>
      <c r="X9" s="6"/>
      <c r="Y9" s="6"/>
      <c r="Z9" s="6"/>
      <c r="AA9" s="6"/>
    </row>
    <row r="10" spans="3:27" s="2" customFormat="1" ht="18" customHeight="1">
      <c r="C10" s="1"/>
      <c r="D10" s="3"/>
      <c r="E10" s="15"/>
      <c r="F10" s="16" t="s">
        <v>11</v>
      </c>
      <c r="G10" s="19">
        <v>118231.209</v>
      </c>
      <c r="H10" s="14"/>
      <c r="I10" s="14"/>
      <c r="J10" s="3"/>
      <c r="K10" s="3"/>
      <c r="L10" s="3"/>
      <c r="M10" s="3"/>
      <c r="N10" s="3"/>
      <c r="O10" s="3"/>
      <c r="P10" s="3"/>
      <c r="Q10" s="5"/>
      <c r="R10" s="5"/>
      <c r="S10" s="5"/>
      <c r="T10" s="5"/>
      <c r="U10" s="5"/>
      <c r="V10" s="5"/>
      <c r="W10" s="5"/>
      <c r="X10" s="6"/>
      <c r="Y10" s="6"/>
      <c r="Z10" s="6"/>
      <c r="AA10" s="6"/>
    </row>
    <row r="11" spans="3:27" s="2" customFormat="1" ht="18" customHeight="1">
      <c r="C11" s="1"/>
      <c r="D11" s="3"/>
      <c r="E11" s="15"/>
      <c r="F11" s="16" t="s">
        <v>12</v>
      </c>
      <c r="G11" s="20">
        <v>0.9</v>
      </c>
      <c r="H11" s="14"/>
      <c r="I11" s="14"/>
      <c r="J11" s="3"/>
      <c r="K11" s="3"/>
      <c r="L11" s="3"/>
      <c r="M11" s="3"/>
      <c r="N11" s="3"/>
      <c r="O11" s="3"/>
      <c r="P11" s="3"/>
      <c r="Q11" s="5"/>
      <c r="R11" s="5"/>
      <c r="S11" s="5"/>
      <c r="T11" s="5"/>
      <c r="U11" s="5"/>
      <c r="V11" s="5"/>
      <c r="W11" s="5"/>
      <c r="X11" s="6"/>
      <c r="Y11" s="6"/>
      <c r="Z11" s="6"/>
      <c r="AA11" s="6"/>
    </row>
    <row r="12" spans="3:27" s="2" customFormat="1" ht="18" customHeight="1">
      <c r="C12" s="1"/>
      <c r="D12" s="3"/>
      <c r="E12" s="15"/>
      <c r="F12" s="16" t="s">
        <v>13</v>
      </c>
      <c r="G12" s="20">
        <v>0.06</v>
      </c>
      <c r="H12" s="14"/>
      <c r="I12" s="14"/>
      <c r="J12" s="3"/>
      <c r="K12" s="3"/>
      <c r="L12" s="3"/>
      <c r="M12" s="3"/>
      <c r="N12" s="3"/>
      <c r="O12" s="3"/>
      <c r="P12" s="3"/>
      <c r="Q12" s="5"/>
      <c r="R12" s="5"/>
      <c r="S12" s="5"/>
      <c r="T12" s="5"/>
      <c r="U12" s="5"/>
      <c r="V12" s="5"/>
      <c r="W12" s="5"/>
      <c r="X12" s="6"/>
      <c r="Y12" s="6"/>
      <c r="Z12" s="6"/>
      <c r="AA12" s="6"/>
    </row>
    <row r="13" spans="3:27" s="2" customFormat="1" ht="18" customHeight="1">
      <c r="C13" s="1"/>
      <c r="D13" s="3"/>
      <c r="E13" s="21"/>
      <c r="F13" s="22" t="s">
        <v>14</v>
      </c>
      <c r="G13" s="23">
        <v>0.96</v>
      </c>
      <c r="H13" s="24"/>
      <c r="I13" s="24"/>
      <c r="J13" s="3"/>
      <c r="K13" s="3"/>
      <c r="L13" s="3"/>
      <c r="M13" s="3"/>
      <c r="N13" s="3"/>
      <c r="O13" s="3"/>
      <c r="P13" s="3"/>
      <c r="Q13" s="5"/>
      <c r="R13" s="5"/>
      <c r="S13" s="5"/>
      <c r="T13" s="5"/>
      <c r="U13" s="5"/>
      <c r="V13" s="5"/>
      <c r="W13" s="5"/>
      <c r="X13" s="6"/>
      <c r="Y13" s="6"/>
      <c r="Z13" s="6"/>
      <c r="AA13" s="6"/>
    </row>
    <row r="14" spans="3:27" s="2" customFormat="1" ht="16.350000000000001" customHeight="1">
      <c r="C14" s="1"/>
      <c r="D14" s="3"/>
      <c r="E14" s="21"/>
      <c r="F14" s="22" t="s">
        <v>15</v>
      </c>
      <c r="G14" s="25">
        <v>106.40808810000001</v>
      </c>
      <c r="H14" s="24"/>
      <c r="I14" s="24"/>
      <c r="J14" s="3"/>
      <c r="K14" s="3"/>
      <c r="L14" s="3"/>
      <c r="M14" s="3"/>
      <c r="N14" s="3"/>
      <c r="O14" s="3"/>
      <c r="P14" s="3"/>
      <c r="Q14" s="5"/>
      <c r="R14" s="5"/>
      <c r="S14" s="5"/>
      <c r="T14" s="5"/>
      <c r="U14" s="5"/>
      <c r="V14" s="5"/>
      <c r="W14" s="5"/>
      <c r="X14" s="6"/>
      <c r="Y14" s="6"/>
      <c r="Z14" s="6"/>
      <c r="AA14" s="6"/>
    </row>
    <row r="15" spans="3:27" s="2" customFormat="1" ht="16.350000000000001" customHeight="1">
      <c r="C15" s="1"/>
      <c r="D15" s="3"/>
      <c r="E15" s="21"/>
      <c r="F15" s="22" t="s">
        <v>16</v>
      </c>
      <c r="G15" s="25">
        <v>7.0938725400000004</v>
      </c>
      <c r="H15" s="24"/>
      <c r="I15" s="24"/>
      <c r="J15" s="3"/>
      <c r="K15" s="3"/>
      <c r="L15" s="3"/>
      <c r="M15" s="3"/>
      <c r="N15" s="3"/>
      <c r="O15" s="3"/>
      <c r="P15" s="3"/>
      <c r="Q15" s="5"/>
      <c r="R15" s="5"/>
      <c r="S15" s="5"/>
      <c r="T15" s="5"/>
      <c r="U15" s="5"/>
      <c r="V15" s="5"/>
      <c r="W15" s="5"/>
      <c r="X15" s="6"/>
      <c r="Y15" s="6"/>
      <c r="Z15" s="6"/>
      <c r="AA15" s="6"/>
    </row>
    <row r="16" spans="3:27" s="2" customFormat="1" ht="3" customHeight="1">
      <c r="C16" s="1"/>
      <c r="D16" s="3"/>
      <c r="E16" s="26"/>
      <c r="F16" s="26"/>
      <c r="G16" s="3"/>
      <c r="H16" s="3"/>
      <c r="I16" s="3"/>
      <c r="J16" s="3"/>
      <c r="K16" s="3"/>
      <c r="L16" s="3"/>
      <c r="M16" s="3"/>
      <c r="N16" s="3"/>
      <c r="O16" s="3"/>
      <c r="P16" s="3"/>
      <c r="Q16" s="5"/>
      <c r="R16" s="5"/>
      <c r="S16" s="5"/>
      <c r="T16" s="5"/>
      <c r="U16" s="5"/>
      <c r="V16" s="5"/>
      <c r="W16" s="5"/>
      <c r="X16" s="6"/>
      <c r="Y16" s="6"/>
      <c r="Z16" s="6"/>
      <c r="AA16" s="6"/>
    </row>
    <row r="17" spans="3:27" s="2" customFormat="1" ht="18" customHeight="1">
      <c r="C17" s="1"/>
      <c r="D17" s="3"/>
      <c r="E17" s="26"/>
      <c r="F17" s="27"/>
      <c r="G17" s="27"/>
      <c r="H17" s="27"/>
      <c r="I17" s="27"/>
      <c r="J17" s="3"/>
      <c r="K17" s="3"/>
      <c r="L17" s="3"/>
      <c r="M17" s="3"/>
      <c r="N17" s="3"/>
      <c r="O17" s="1"/>
      <c r="P17" s="1"/>
      <c r="Q17" s="5"/>
      <c r="R17" s="5"/>
      <c r="S17" s="5"/>
      <c r="T17" s="5"/>
      <c r="U17" s="5"/>
      <c r="V17" s="5"/>
      <c r="W17" s="5"/>
      <c r="X17" s="6"/>
      <c r="Y17" s="6"/>
      <c r="Z17" s="6"/>
      <c r="AA17" s="6"/>
    </row>
    <row r="18" spans="3:27" s="2" customFormat="1" ht="3.6" customHeight="1">
      <c r="C18" s="1"/>
      <c r="D18" s="3"/>
      <c r="E18" s="26"/>
      <c r="F18" s="26"/>
      <c r="G18" s="3"/>
      <c r="H18" s="3"/>
      <c r="I18" s="3"/>
      <c r="J18" s="3"/>
      <c r="K18" s="3"/>
      <c r="L18" s="3"/>
      <c r="M18" s="3"/>
      <c r="N18" s="3"/>
      <c r="O18" s="3"/>
      <c r="P18" s="3"/>
      <c r="Q18" s="5"/>
      <c r="R18" s="5"/>
      <c r="S18" s="5"/>
      <c r="T18" s="5"/>
      <c r="U18" s="5"/>
      <c r="V18" s="5"/>
      <c r="W18" s="5"/>
      <c r="X18" s="6"/>
      <c r="Y18" s="6"/>
      <c r="Z18" s="6"/>
      <c r="AA18" s="6"/>
    </row>
    <row r="19" spans="3:27" s="2" customFormat="1" ht="18" customHeight="1">
      <c r="C19" s="1"/>
      <c r="D19" s="3"/>
      <c r="E19" s="26"/>
      <c r="F19" s="27" t="s">
        <v>17</v>
      </c>
      <c r="G19" s="28">
        <v>113.50196064000002</v>
      </c>
      <c r="H19" s="3"/>
      <c r="I19" s="3"/>
      <c r="J19" s="3"/>
      <c r="K19" s="3"/>
      <c r="L19" s="3"/>
      <c r="M19" s="3"/>
      <c r="N19" s="3"/>
      <c r="O19" s="3"/>
      <c r="P19" s="3"/>
      <c r="Q19" s="5"/>
      <c r="R19" s="5"/>
      <c r="S19" s="5"/>
      <c r="T19" s="5"/>
      <c r="U19" s="5"/>
      <c r="V19" s="5"/>
      <c r="W19" s="5"/>
      <c r="X19" s="6"/>
      <c r="Y19" s="6"/>
      <c r="Z19" s="6"/>
      <c r="AA19" s="6"/>
    </row>
    <row r="20" spans="3:27" s="2" customFormat="1" ht="25.35" customHeight="1">
      <c r="C20" s="1"/>
      <c r="D20" s="3"/>
      <c r="E20" s="3"/>
      <c r="F20" s="29"/>
      <c r="G20" s="3"/>
      <c r="H20" s="3"/>
      <c r="I20" s="3"/>
      <c r="J20" s="3"/>
      <c r="K20" s="3"/>
      <c r="L20" s="3"/>
      <c r="M20" s="3"/>
      <c r="N20" s="4"/>
      <c r="O20" s="3"/>
      <c r="P20" s="3"/>
      <c r="Q20" s="5"/>
      <c r="R20" s="5"/>
      <c r="S20" s="5"/>
      <c r="T20" s="5"/>
      <c r="U20" s="5"/>
      <c r="V20" s="5"/>
      <c r="W20" s="5"/>
      <c r="X20" s="6"/>
      <c r="Y20" s="6"/>
      <c r="Z20" s="6"/>
      <c r="AA20" s="6"/>
    </row>
    <row r="21" spans="3:27" s="2" customFormat="1" ht="24.6" customHeight="1">
      <c r="C21" s="30"/>
      <c r="D21" s="30"/>
      <c r="E21" s="31" t="s">
        <v>18</v>
      </c>
      <c r="F21" s="32"/>
      <c r="G21" s="33"/>
      <c r="H21" s="3"/>
      <c r="I21" s="3"/>
      <c r="J21" s="3"/>
      <c r="K21" s="3"/>
      <c r="L21" s="3"/>
      <c r="M21" s="3"/>
      <c r="N21" s="4"/>
      <c r="O21" s="3"/>
      <c r="P21" s="3"/>
      <c r="Q21" s="5"/>
      <c r="R21" s="5"/>
      <c r="S21" s="5"/>
      <c r="T21" s="5"/>
      <c r="U21" s="5"/>
      <c r="V21" s="5"/>
      <c r="W21" s="5"/>
      <c r="X21" s="6"/>
      <c r="Y21" s="6"/>
      <c r="Z21" s="6"/>
      <c r="AA21" s="6"/>
    </row>
    <row r="22" spans="3:27" s="2" customFormat="1" ht="18" customHeight="1">
      <c r="C22" s="1"/>
      <c r="D22" s="3"/>
      <c r="E22" s="34"/>
      <c r="F22" s="35" t="s">
        <v>19</v>
      </c>
      <c r="G22" s="35" t="s">
        <v>20</v>
      </c>
      <c r="H22" s="3"/>
      <c r="I22" s="3"/>
      <c r="J22" s="3"/>
      <c r="K22" s="3"/>
      <c r="L22" s="3"/>
      <c r="M22" s="3"/>
      <c r="N22" s="4"/>
      <c r="O22" s="3"/>
      <c r="P22" s="3"/>
      <c r="Q22" s="5"/>
      <c r="R22" s="5"/>
      <c r="S22" s="5"/>
      <c r="T22" s="5"/>
      <c r="U22" s="5"/>
      <c r="V22" s="5"/>
      <c r="W22" s="5"/>
      <c r="X22" s="6"/>
      <c r="Y22" s="6"/>
      <c r="Z22" s="6"/>
      <c r="AA22" s="6"/>
    </row>
    <row r="23" spans="3:27" s="2" customFormat="1" ht="17.100000000000001" customHeight="1">
      <c r="C23" s="1"/>
      <c r="D23" s="3"/>
      <c r="E23" s="36" t="s">
        <v>21</v>
      </c>
      <c r="F23" s="37">
        <v>2.5000000000000001E-2</v>
      </c>
      <c r="G23" s="38">
        <v>2.6602022025000007</v>
      </c>
      <c r="H23" s="39"/>
      <c r="I23" s="3"/>
      <c r="J23" s="3"/>
      <c r="K23" s="40"/>
      <c r="L23" s="3"/>
      <c r="M23" s="3"/>
      <c r="N23" s="4"/>
      <c r="O23" s="3"/>
      <c r="P23" s="3"/>
      <c r="Q23" s="5"/>
      <c r="R23" s="5"/>
      <c r="S23" s="5"/>
      <c r="T23" s="5"/>
      <c r="U23" s="5"/>
      <c r="V23"/>
      <c r="W23" s="5"/>
      <c r="X23" s="6"/>
      <c r="Y23" s="6"/>
      <c r="Z23" s="6"/>
      <c r="AA23" s="6"/>
    </row>
    <row r="24" spans="3:27" s="2" customFormat="1" ht="17.100000000000001" customHeight="1">
      <c r="C24" s="1"/>
      <c r="D24" s="3"/>
      <c r="E24" s="36" t="s">
        <v>22</v>
      </c>
      <c r="F24" s="37">
        <v>0</v>
      </c>
      <c r="G24" s="38">
        <v>0</v>
      </c>
      <c r="H24" s="39" t="s">
        <v>59</v>
      </c>
      <c r="I24" s="3"/>
      <c r="J24" s="3"/>
      <c r="K24" s="40"/>
      <c r="L24" s="3"/>
      <c r="M24" s="3"/>
      <c r="N24" s="4"/>
      <c r="O24" s="3"/>
      <c r="P24" s="3"/>
      <c r="Q24" s="5"/>
      <c r="R24" s="5"/>
      <c r="S24" s="5"/>
      <c r="T24" s="5"/>
      <c r="U24" s="5"/>
      <c r="V24"/>
      <c r="W24" s="5"/>
      <c r="X24" s="6"/>
      <c r="Y24" s="6"/>
      <c r="Z24" s="6"/>
      <c r="AA24" s="6"/>
    </row>
    <row r="25" spans="3:27" s="2" customFormat="1" ht="17.100000000000001" customHeight="1">
      <c r="C25" s="1"/>
      <c r="D25" s="3"/>
      <c r="E25" s="36" t="s">
        <v>23</v>
      </c>
      <c r="F25" s="41">
        <v>0.97499999999999998</v>
      </c>
      <c r="G25" s="38">
        <v>103.74788589750001</v>
      </c>
      <c r="H25" s="3"/>
      <c r="I25" s="3"/>
      <c r="J25" s="3"/>
      <c r="K25" s="3"/>
      <c r="L25" s="3"/>
      <c r="M25" s="3"/>
      <c r="N25" s="4"/>
      <c r="O25" s="3"/>
      <c r="P25" s="3"/>
      <c r="Q25" s="5"/>
      <c r="R25" s="5"/>
      <c r="S25" s="5"/>
      <c r="T25" s="5"/>
      <c r="U25" s="5"/>
      <c r="V25"/>
      <c r="W25" s="5"/>
      <c r="X25" s="6"/>
      <c r="Y25" s="6"/>
      <c r="Z25" s="6"/>
      <c r="AA25" s="6"/>
    </row>
    <row r="26" spans="3:27" s="2" customFormat="1" ht="17.100000000000001" customHeight="1">
      <c r="C26" s="1"/>
      <c r="D26" s="3"/>
      <c r="E26" s="36" t="s">
        <v>24</v>
      </c>
      <c r="F26" s="42">
        <v>1</v>
      </c>
      <c r="G26" s="38">
        <v>106.40808810000001</v>
      </c>
      <c r="H26" s="3"/>
      <c r="I26" s="3"/>
      <c r="J26" s="3"/>
      <c r="K26" s="3"/>
      <c r="L26" s="3"/>
      <c r="M26" s="3"/>
      <c r="N26" s="4"/>
      <c r="O26" s="3"/>
      <c r="P26" s="3"/>
      <c r="Q26" s="5"/>
      <c r="R26" s="5"/>
      <c r="S26" s="5"/>
      <c r="T26" s="5"/>
      <c r="U26" s="5"/>
      <c r="V26"/>
      <c r="W26" s="5"/>
      <c r="X26" s="6"/>
      <c r="Y26" s="6"/>
      <c r="Z26" s="6"/>
      <c r="AA26" s="6"/>
    </row>
    <row r="27" spans="3:27" s="2" customFormat="1" ht="17.100000000000001" customHeight="1">
      <c r="C27" s="1"/>
      <c r="D27" s="3"/>
      <c r="E27" s="36" t="s">
        <v>25</v>
      </c>
      <c r="F27" s="43">
        <v>1</v>
      </c>
      <c r="G27" s="38">
        <v>7.0938725400000004</v>
      </c>
      <c r="H27" s="3"/>
      <c r="I27" s="3"/>
      <c r="J27" s="3"/>
      <c r="K27" s="3"/>
      <c r="L27" s="3"/>
      <c r="M27" s="3"/>
      <c r="N27" s="4"/>
      <c r="O27" s="3"/>
      <c r="P27" s="3"/>
      <c r="Q27" s="5"/>
      <c r="R27" s="5"/>
      <c r="S27" s="5"/>
      <c r="T27" s="5"/>
      <c r="U27" s="5"/>
      <c r="V27"/>
      <c r="W27" s="5"/>
      <c r="X27" s="6"/>
      <c r="Y27" s="6"/>
      <c r="Z27" s="6"/>
      <c r="AA27" s="6"/>
    </row>
    <row r="28" spans="3:27" s="2" customFormat="1" ht="17.100000000000001" customHeight="1">
      <c r="C28" s="1"/>
      <c r="D28" s="3"/>
      <c r="E28" s="36" t="s">
        <v>26</v>
      </c>
      <c r="F28" s="44">
        <v>1</v>
      </c>
      <c r="G28" s="38">
        <v>113.50196064000002</v>
      </c>
      <c r="H28" s="3"/>
      <c r="I28" s="3"/>
      <c r="J28" s="3"/>
      <c r="K28" s="3"/>
      <c r="L28" s="3"/>
      <c r="M28" s="3"/>
      <c r="N28" s="4"/>
      <c r="O28" s="3"/>
      <c r="P28" s="3"/>
      <c r="Q28" s="5"/>
      <c r="R28" s="5"/>
      <c r="S28" s="5"/>
      <c r="T28" s="5"/>
      <c r="U28" s="5"/>
      <c r="V28"/>
      <c r="W28" s="5"/>
      <c r="X28" s="6"/>
      <c r="Y28" s="6"/>
      <c r="Z28" s="6"/>
      <c r="AA28" s="6"/>
    </row>
    <row r="29" spans="3:27" s="2" customFormat="1" ht="17.100000000000001" customHeight="1">
      <c r="C29" s="1"/>
      <c r="D29" s="1"/>
      <c r="E29" s="70"/>
      <c r="F29" s="71"/>
      <c r="G29" s="72"/>
      <c r="H29" s="1"/>
      <c r="I29" s="1"/>
      <c r="J29" s="1"/>
      <c r="K29" s="1"/>
      <c r="L29" s="1"/>
      <c r="M29" s="1"/>
      <c r="N29" s="73"/>
      <c r="O29" s="1"/>
      <c r="P29" s="1"/>
      <c r="Q29" s="74"/>
      <c r="R29" s="74"/>
      <c r="S29" s="74"/>
      <c r="T29" s="74"/>
      <c r="U29" s="74"/>
      <c r="V29"/>
      <c r="W29" s="74"/>
      <c r="X29" s="6"/>
      <c r="Y29" s="6"/>
      <c r="Z29" s="6"/>
      <c r="AA29" s="6"/>
    </row>
    <row r="30" spans="3:27" s="2" customFormat="1" ht="17.100000000000001" customHeight="1">
      <c r="C30" s="1"/>
      <c r="D30" s="1"/>
      <c r="E30" s="70"/>
      <c r="F30" s="71"/>
      <c r="G30" s="72"/>
      <c r="H30" s="1"/>
      <c r="I30" s="1"/>
      <c r="J30" s="1"/>
      <c r="K30" s="1"/>
      <c r="L30" s="1"/>
      <c r="M30" s="1"/>
      <c r="N30" s="73"/>
      <c r="O30" s="1"/>
      <c r="P30" s="1"/>
      <c r="Q30" s="74"/>
      <c r="R30" s="74"/>
      <c r="S30" s="74"/>
      <c r="T30" s="74"/>
      <c r="U30" s="74"/>
      <c r="V30"/>
      <c r="W30" s="74"/>
      <c r="X30" s="6"/>
      <c r="Y30" s="6"/>
      <c r="Z30" s="6"/>
      <c r="AA30" s="6"/>
    </row>
    <row r="31" spans="3:27" s="2" customFormat="1" ht="17.100000000000001" customHeight="1">
      <c r="C31" s="1"/>
      <c r="D31" s="1"/>
      <c r="E31" s="70"/>
      <c r="F31" s="71"/>
      <c r="G31" s="72"/>
      <c r="H31" s="1"/>
      <c r="I31" s="1"/>
      <c r="J31" s="1"/>
      <c r="K31" s="1"/>
      <c r="L31" s="1"/>
      <c r="M31" s="1"/>
      <c r="N31" s="73"/>
      <c r="O31" s="1"/>
      <c r="P31" s="1"/>
      <c r="Q31" s="74"/>
      <c r="R31" s="74"/>
      <c r="S31" s="74"/>
      <c r="T31" s="74"/>
      <c r="U31" s="74"/>
      <c r="V31"/>
      <c r="W31" s="74"/>
      <c r="X31" s="6"/>
      <c r="Y31" s="6"/>
      <c r="Z31" s="6"/>
      <c r="AA31" s="6"/>
    </row>
    <row r="32" spans="3:27" s="2" customFormat="1" ht="16.5" customHeight="1">
      <c r="C32" s="1"/>
      <c r="D32" s="1"/>
      <c r="E32" s="359" t="s">
        <v>62</v>
      </c>
      <c r="F32" s="359"/>
      <c r="G32" s="359"/>
      <c r="H32" s="359"/>
      <c r="I32" s="359"/>
      <c r="J32" s="359"/>
      <c r="K32" s="359"/>
      <c r="L32" s="1"/>
      <c r="M32" s="1"/>
      <c r="N32" s="73"/>
      <c r="O32" s="1"/>
      <c r="P32" s="1"/>
      <c r="Q32" s="74"/>
      <c r="R32" s="74"/>
      <c r="S32" s="74"/>
      <c r="T32" s="74"/>
      <c r="U32" s="74"/>
      <c r="V32"/>
      <c r="W32" s="74"/>
      <c r="X32" s="6"/>
      <c r="Y32" s="6"/>
      <c r="Z32" s="6"/>
      <c r="AA32" s="6"/>
    </row>
    <row r="33" spans="3:27" s="2" customFormat="1" ht="25.35" customHeight="1">
      <c r="C33" s="1"/>
      <c r="D33" s="3"/>
      <c r="E33" s="3"/>
      <c r="F33" s="29" t="s">
        <v>60</v>
      </c>
      <c r="G33" s="3"/>
      <c r="H33" s="3"/>
      <c r="I33" s="3"/>
      <c r="J33" s="3"/>
      <c r="K33" s="3"/>
      <c r="L33" s="3"/>
      <c r="M33" s="3"/>
      <c r="N33" s="4"/>
      <c r="O33" s="3"/>
      <c r="P33" s="3"/>
      <c r="Q33" s="5"/>
      <c r="R33" s="5"/>
      <c r="S33" s="5"/>
      <c r="T33" s="5"/>
      <c r="U33" s="5"/>
      <c r="V33"/>
      <c r="W33" s="5"/>
      <c r="X33" s="6"/>
      <c r="Y33" s="6"/>
      <c r="Z33" s="6"/>
      <c r="AA33" s="6"/>
    </row>
    <row r="34" spans="3:27" s="2" customFormat="1" ht="25.35" customHeight="1">
      <c r="C34" s="1"/>
      <c r="D34" s="3"/>
      <c r="E34" s="12" t="s">
        <v>27</v>
      </c>
      <c r="F34" s="45"/>
      <c r="G34" s="45"/>
      <c r="H34" s="45"/>
      <c r="I34" s="45"/>
      <c r="J34" s="45"/>
      <c r="K34" s="45"/>
      <c r="L34" s="39"/>
      <c r="M34" s="3"/>
      <c r="N34" s="3"/>
      <c r="O34" s="3"/>
      <c r="P34" s="3"/>
      <c r="Q34" s="5"/>
      <c r="R34" s="5"/>
      <c r="S34" s="5"/>
      <c r="T34" s="5"/>
      <c r="U34" s="5"/>
      <c r="V34"/>
      <c r="W34" s="5"/>
      <c r="X34" s="6"/>
      <c r="Y34" s="6"/>
      <c r="Z34" s="6"/>
      <c r="AA34" s="6"/>
    </row>
    <row r="35" spans="3:27" ht="18" customHeight="1">
      <c r="D35" s="3"/>
      <c r="E35" s="46" t="s">
        <v>28</v>
      </c>
      <c r="F35" s="47"/>
      <c r="G35" s="47"/>
      <c r="H35" s="47"/>
      <c r="I35" s="47"/>
    </row>
    <row r="36" spans="3:27" ht="18" customHeight="1">
      <c r="C36" s="48"/>
      <c r="D36" s="14"/>
      <c r="E36" s="46" t="s">
        <v>29</v>
      </c>
      <c r="F36" s="47"/>
      <c r="G36" s="47"/>
      <c r="H36" s="47"/>
      <c r="I36" s="49"/>
    </row>
    <row r="37" spans="3:27" ht="6" customHeight="1">
      <c r="C37" s="48"/>
      <c r="D37" s="14"/>
      <c r="E37" s="4"/>
      <c r="F37" s="3"/>
      <c r="G37" s="3"/>
      <c r="H37" s="3"/>
      <c r="I37" s="14"/>
    </row>
    <row r="38" spans="3:27" ht="18" customHeight="1">
      <c r="C38" s="48"/>
      <c r="D38" s="14"/>
      <c r="E38" s="3"/>
      <c r="F38" s="14"/>
      <c r="G38" s="14"/>
      <c r="H38" s="50" t="s">
        <v>30</v>
      </c>
      <c r="I38" s="51" t="s">
        <v>31</v>
      </c>
      <c r="J38" s="52" t="s">
        <v>40</v>
      </c>
    </row>
    <row r="39" spans="3:27" ht="18" customHeight="1">
      <c r="C39" s="48"/>
      <c r="D39" s="14"/>
      <c r="E39" s="3"/>
      <c r="F39" s="14"/>
      <c r="G39"/>
      <c r="H39"/>
      <c r="I39"/>
    </row>
    <row r="40" spans="3:27" ht="14.1" customHeight="1">
      <c r="C40" s="48"/>
      <c r="D40" s="14"/>
      <c r="E40" s="3"/>
      <c r="F40" s="14"/>
      <c r="G40" s="14"/>
      <c r="H40" s="53"/>
      <c r="I40" s="54"/>
    </row>
    <row r="41" spans="3:27" ht="21" customHeight="1">
      <c r="C41" s="48"/>
      <c r="D41" s="14"/>
      <c r="E41" s="55" t="s">
        <v>32</v>
      </c>
      <c r="F41" s="56" t="s">
        <v>33</v>
      </c>
      <c r="G41" s="57"/>
      <c r="H41" s="58"/>
      <c r="I41" s="54"/>
    </row>
    <row r="42" spans="3:27" ht="18.600000000000001" customHeight="1">
      <c r="C42" s="48"/>
      <c r="D42" s="14"/>
      <c r="E42" s="59"/>
      <c r="F42" s="60" t="s">
        <v>34</v>
      </c>
      <c r="G42" s="60" t="s">
        <v>35</v>
      </c>
      <c r="H42" s="60" t="s">
        <v>36</v>
      </c>
      <c r="I42" s="60" t="s">
        <v>37</v>
      </c>
      <c r="J42" s="60" t="s">
        <v>38</v>
      </c>
      <c r="K42" s="60" t="s">
        <v>39</v>
      </c>
      <c r="L42" s="60" t="s">
        <v>40</v>
      </c>
      <c r="M42" s="60" t="s">
        <v>41</v>
      </c>
    </row>
    <row r="43" spans="3:27" ht="30.6" customHeight="1">
      <c r="D43" s="3"/>
      <c r="E43" s="59"/>
      <c r="F43" s="61"/>
      <c r="G43" s="61"/>
      <c r="H43" s="61"/>
      <c r="I43" s="61"/>
      <c r="J43" s="61"/>
      <c r="K43" s="61"/>
      <c r="L43" s="61"/>
      <c r="M43" s="61"/>
    </row>
    <row r="44" spans="3:27" ht="18" customHeight="1">
      <c r="D44" s="3"/>
      <c r="E44" s="62" t="s">
        <v>42</v>
      </c>
      <c r="F44" s="63">
        <v>0.25</v>
      </c>
      <c r="G44" s="41">
        <v>0.48399999999999999</v>
      </c>
      <c r="H44" s="64">
        <v>0.48399999999999999</v>
      </c>
      <c r="I44" s="64">
        <v>0.48399999999999999</v>
      </c>
      <c r="J44" s="64">
        <v>0.48399999999999999</v>
      </c>
      <c r="K44" s="64">
        <v>0.48399999999999999</v>
      </c>
      <c r="L44" s="64">
        <v>0.48399999999999999</v>
      </c>
      <c r="M44" s="64">
        <v>0.48399999999999999</v>
      </c>
    </row>
    <row r="45" spans="3:27" ht="18" customHeight="1">
      <c r="D45" s="3"/>
      <c r="E45" s="62" t="s">
        <v>43</v>
      </c>
      <c r="F45" s="63">
        <v>0.03</v>
      </c>
      <c r="G45" s="41">
        <v>0.03</v>
      </c>
      <c r="H45" s="64">
        <v>0.03</v>
      </c>
      <c r="I45" s="64">
        <v>0.03</v>
      </c>
      <c r="J45" s="64">
        <v>0.03</v>
      </c>
      <c r="K45" s="64">
        <v>0.03</v>
      </c>
      <c r="L45" s="64">
        <v>0.03</v>
      </c>
      <c r="M45" s="64">
        <v>0.03</v>
      </c>
    </row>
    <row r="46" spans="3:27" ht="18" customHeight="1">
      <c r="D46" s="3"/>
      <c r="E46" s="62" t="s">
        <v>44</v>
      </c>
      <c r="F46" s="63">
        <v>0.13100000000000001</v>
      </c>
      <c r="G46" s="41">
        <v>0.13100000000000001</v>
      </c>
      <c r="H46" s="64">
        <v>0.13100000000000001</v>
      </c>
      <c r="I46" s="64">
        <v>0.13100000000000001</v>
      </c>
      <c r="J46" s="64">
        <v>0.13100000000000001</v>
      </c>
      <c r="K46" s="64">
        <v>0.13100000000000001</v>
      </c>
      <c r="L46" s="64">
        <v>0.13100000000000001</v>
      </c>
      <c r="M46" s="64">
        <v>0.13100000000000001</v>
      </c>
    </row>
    <row r="47" spans="3:27" ht="18" customHeight="1">
      <c r="D47" s="3"/>
      <c r="E47" s="62" t="s">
        <v>45</v>
      </c>
      <c r="F47" s="63">
        <v>8.8999999999999996E-2</v>
      </c>
      <c r="G47" s="41">
        <v>8.8999999999999996E-2</v>
      </c>
      <c r="H47" s="64">
        <v>8.8999999999999996E-2</v>
      </c>
      <c r="I47" s="64">
        <v>8.8999999999999996E-2</v>
      </c>
      <c r="J47" s="64">
        <v>8.8999999999999996E-2</v>
      </c>
      <c r="K47" s="64">
        <v>8.8999999999999996E-2</v>
      </c>
      <c r="L47" s="64">
        <v>8.8999999999999996E-2</v>
      </c>
      <c r="M47" s="64">
        <v>8.8999999999999996E-2</v>
      </c>
    </row>
    <row r="48" spans="3:27" ht="18" customHeight="1">
      <c r="D48" s="3"/>
      <c r="E48" s="62" t="s">
        <v>46</v>
      </c>
      <c r="F48" s="63">
        <v>4.5999999999999999E-2</v>
      </c>
      <c r="G48" s="41">
        <v>4.5999999999999999E-2</v>
      </c>
      <c r="H48" s="64">
        <v>4.5999999999999999E-2</v>
      </c>
      <c r="I48" s="64">
        <v>4.5999999999999999E-2</v>
      </c>
      <c r="J48" s="64">
        <v>4.5999999999999999E-2</v>
      </c>
      <c r="K48" s="64">
        <v>4.5999999999999999E-2</v>
      </c>
      <c r="L48" s="64">
        <v>4.5999999999999999E-2</v>
      </c>
      <c r="M48" s="64">
        <v>4.5999999999999999E-2</v>
      </c>
    </row>
    <row r="49" spans="3:55" ht="18" customHeight="1">
      <c r="D49" s="3"/>
      <c r="E49" s="62" t="s">
        <v>47</v>
      </c>
      <c r="F49" s="63">
        <v>2.4E-2</v>
      </c>
      <c r="G49" s="41">
        <v>2.4E-2</v>
      </c>
      <c r="H49" s="64">
        <v>2.4E-2</v>
      </c>
      <c r="I49" s="64">
        <v>2.4E-2</v>
      </c>
      <c r="J49" s="64">
        <v>2.4E-2</v>
      </c>
      <c r="K49" s="64">
        <v>2.4E-2</v>
      </c>
      <c r="L49" s="64">
        <v>2.4E-2</v>
      </c>
      <c r="M49" s="64">
        <v>2.4E-2</v>
      </c>
    </row>
    <row r="50" spans="3:55" ht="18" customHeight="1">
      <c r="D50" s="3"/>
      <c r="E50" s="62" t="s">
        <v>48</v>
      </c>
      <c r="F50" s="63">
        <v>2.3E-2</v>
      </c>
      <c r="G50" s="41">
        <v>2.3E-2</v>
      </c>
      <c r="H50" s="64">
        <v>2.3E-2</v>
      </c>
      <c r="I50" s="64">
        <v>2.3E-2</v>
      </c>
      <c r="J50" s="64">
        <v>2.3E-2</v>
      </c>
      <c r="K50" s="64">
        <v>2.3E-2</v>
      </c>
      <c r="L50" s="64">
        <v>2.3E-2</v>
      </c>
      <c r="M50" s="64">
        <v>2.3E-2</v>
      </c>
    </row>
    <row r="51" spans="3:55" ht="18" customHeight="1">
      <c r="D51" s="3"/>
      <c r="E51" s="62" t="s">
        <v>49</v>
      </c>
      <c r="F51" s="63">
        <v>6.0000000000000001E-3</v>
      </c>
      <c r="G51" s="41">
        <v>6.0000000000000001E-3</v>
      </c>
      <c r="H51" s="64">
        <v>6.0000000000000001E-3</v>
      </c>
      <c r="I51" s="64">
        <v>6.0000000000000001E-3</v>
      </c>
      <c r="J51" s="64">
        <v>6.0000000000000001E-3</v>
      </c>
      <c r="K51" s="64">
        <v>6.0000000000000001E-3</v>
      </c>
      <c r="L51" s="64">
        <v>6.0000000000000001E-3</v>
      </c>
      <c r="M51" s="64">
        <v>6.0000000000000001E-3</v>
      </c>
    </row>
    <row r="52" spans="3:55" ht="18" customHeight="1">
      <c r="D52" s="3"/>
      <c r="E52" s="62" t="s">
        <v>50</v>
      </c>
      <c r="F52" s="63">
        <v>0.47</v>
      </c>
      <c r="G52" s="41">
        <v>2.6000000000000002E-2</v>
      </c>
      <c r="H52" s="64">
        <v>2.6000000000000002E-2</v>
      </c>
      <c r="I52" s="64">
        <v>2.6000000000000002E-2</v>
      </c>
      <c r="J52" s="64">
        <v>2.6000000000000002E-2</v>
      </c>
      <c r="K52" s="64">
        <v>2.6000000000000002E-2</v>
      </c>
      <c r="L52" s="64">
        <v>2.6000000000000002E-2</v>
      </c>
      <c r="M52" s="64">
        <v>2.6000000000000002E-2</v>
      </c>
    </row>
    <row r="53" spans="3:55" ht="18" customHeight="1">
      <c r="D53" s="3"/>
      <c r="E53" s="62" t="s">
        <v>51</v>
      </c>
      <c r="F53" s="63">
        <v>6.9999999999999993E-3</v>
      </c>
      <c r="G53" s="41">
        <v>6.9999999999999993E-3</v>
      </c>
      <c r="H53" s="64">
        <v>6.9999999999999993E-3</v>
      </c>
      <c r="I53" s="64">
        <v>7.0000000000000001E-3</v>
      </c>
      <c r="J53" s="64">
        <v>7.0000000000000001E-3</v>
      </c>
      <c r="K53" s="64">
        <v>6.9999999999999993E-3</v>
      </c>
      <c r="L53" s="64">
        <v>6.9999999999999993E-3</v>
      </c>
      <c r="M53" s="64">
        <v>6.9999999999999993E-3</v>
      </c>
    </row>
    <row r="54" spans="3:55" ht="18" customHeight="1">
      <c r="D54" s="3"/>
      <c r="E54" s="62" t="s">
        <v>52</v>
      </c>
      <c r="F54" s="63">
        <v>0.04</v>
      </c>
      <c r="G54" s="41">
        <v>0.04</v>
      </c>
      <c r="H54" s="64">
        <v>0.04</v>
      </c>
      <c r="I54" s="64">
        <v>0.04</v>
      </c>
      <c r="J54" s="64">
        <v>0.04</v>
      </c>
      <c r="K54" s="64">
        <v>0.04</v>
      </c>
      <c r="L54" s="64">
        <v>0.04</v>
      </c>
      <c r="M54" s="64">
        <v>0.04</v>
      </c>
    </row>
    <row r="55" spans="3:55" ht="18" customHeight="1">
      <c r="D55" s="3"/>
      <c r="E55" s="62" t="s">
        <v>53</v>
      </c>
      <c r="F55" s="63">
        <v>4.7E-2</v>
      </c>
      <c r="G55" s="41">
        <v>4.7E-2</v>
      </c>
      <c r="H55" s="64">
        <v>4.7E-2</v>
      </c>
      <c r="I55" s="64">
        <v>4.7E-2</v>
      </c>
      <c r="J55" s="64">
        <v>4.7E-2</v>
      </c>
      <c r="K55" s="64">
        <v>4.7E-2</v>
      </c>
      <c r="L55" s="64">
        <v>4.7E-2</v>
      </c>
      <c r="M55" s="64">
        <v>4.7E-2</v>
      </c>
    </row>
    <row r="56" spans="3:55" ht="18" customHeight="1">
      <c r="D56" s="3"/>
      <c r="E56" s="62" t="s">
        <v>54</v>
      </c>
      <c r="F56" s="63">
        <v>4.7E-2</v>
      </c>
      <c r="G56" s="41">
        <v>4.7E-2</v>
      </c>
      <c r="H56" s="64">
        <v>4.7E-2</v>
      </c>
      <c r="I56" s="64">
        <v>4.7E-2</v>
      </c>
      <c r="J56" s="64">
        <v>4.7E-2</v>
      </c>
      <c r="K56" s="64">
        <v>4.7E-2</v>
      </c>
      <c r="L56" s="64">
        <v>4.7E-2</v>
      </c>
      <c r="M56" s="64">
        <v>4.7E-2</v>
      </c>
    </row>
    <row r="57" spans="3:55" ht="18" customHeight="1">
      <c r="D57" s="3"/>
      <c r="E57" s="62" t="s">
        <v>55</v>
      </c>
      <c r="F57" s="65">
        <v>-0.20999999999999974</v>
      </c>
      <c r="G57" s="66">
        <v>0</v>
      </c>
      <c r="H57" s="65">
        <v>0</v>
      </c>
      <c r="I57" s="65">
        <v>0</v>
      </c>
      <c r="J57" s="65">
        <v>0</v>
      </c>
      <c r="K57" s="65">
        <v>0</v>
      </c>
      <c r="L57" s="65">
        <v>0</v>
      </c>
      <c r="M57" s="65">
        <v>0</v>
      </c>
    </row>
    <row r="58" spans="3:55" ht="17.850000000000001" customHeight="1">
      <c r="D58" s="3"/>
      <c r="E58" s="67" t="s">
        <v>56</v>
      </c>
      <c r="F58" s="68">
        <v>1</v>
      </c>
      <c r="G58" s="69">
        <v>1.0000000000000002</v>
      </c>
      <c r="H58" s="68">
        <v>1.0000000000000002</v>
      </c>
      <c r="I58" s="68">
        <v>1.0000000000000002</v>
      </c>
      <c r="J58" s="68">
        <v>1.0000000000000002</v>
      </c>
      <c r="K58" s="68">
        <v>1.0000000000000002</v>
      </c>
      <c r="L58" s="68">
        <v>1.0000000000000002</v>
      </c>
      <c r="M58" s="68">
        <v>1.0000000000000002</v>
      </c>
    </row>
    <row r="59" spans="3:55" ht="25.35" customHeight="1">
      <c r="D59" s="3"/>
      <c r="E59" s="3"/>
      <c r="F59" s="29" t="s">
        <v>60</v>
      </c>
      <c r="G59" s="3"/>
      <c r="H59" s="3"/>
      <c r="I59" s="3"/>
    </row>
    <row r="60" spans="3:55" s="2" customFormat="1" ht="12.75" customHeight="1">
      <c r="C60" s="1"/>
      <c r="D60" s="1"/>
      <c r="E60" s="1"/>
      <c r="F60" s="1"/>
      <c r="G60" s="1"/>
      <c r="H60" s="1"/>
      <c r="I60" s="1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</row>
    <row r="61" spans="3:55" s="2" customFormat="1" ht="12.75" customHeight="1">
      <c r="C61" s="1"/>
      <c r="D61" s="1"/>
      <c r="E61" s="1"/>
      <c r="F61" s="1"/>
      <c r="G61" s="1"/>
      <c r="H61" s="1"/>
      <c r="I61" s="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</row>
  </sheetData>
  <mergeCells count="2">
    <mergeCell ref="E1:H1"/>
    <mergeCell ref="E32:K32"/>
  </mergeCells>
  <conditionalFormatting sqref="F23">
    <cfRule type="expression" dxfId="36" priority="5">
      <formula>$F$23&gt;(SUM($G$46:$G$51))</formula>
    </cfRule>
  </conditionalFormatting>
  <conditionalFormatting sqref="F24">
    <cfRule type="expression" dxfId="35" priority="6">
      <formula>$F$24&gt;$J$44</formula>
    </cfRule>
  </conditionalFormatting>
  <conditionalFormatting sqref="F44:F56">
    <cfRule type="expression" dxfId="34" priority="4">
      <formula>$I$38&lt;&gt;"Não"</formula>
    </cfRule>
  </conditionalFormatting>
  <dataValidations disablePrompts="1" count="3">
    <dataValidation type="decimal" allowBlank="1" showErrorMessage="1" error="Erro - Valor informado é superior ao material disponível  para coleta seletiva de recicláveis (em H28)." prompt="Não pode ser superior ao material disponível  para coleta seletiva de recicláveis (em H28)." sqref="F23">
      <formula1>0</formula1>
      <formula2>J46</formula2>
    </dataValidation>
    <dataValidation type="decimal" allowBlank="1" showErrorMessage="1" error="Valor informado é superior ao material disponível  para coleta seletiva de orgânicos (em H25)." prompt="Erro - Valor informado é superior ao material disponível  para coleta seletiva de orgânicos (em H25)." sqref="F24">
      <formula1>0</formula1>
      <formula2>J44</formula2>
    </dataValidation>
    <dataValidation type="list" allowBlank="1" showErrorMessage="1" sqref="I38">
      <formula1>"Sim,Não"</formula1>
    </dataValidation>
  </dataValidations>
  <pageMargins left="0.511811024" right="0.511811024" top="0.78740157499999996" bottom="0.78740157499999996" header="0" footer="0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00B050"/>
    <outlinePr summaryBelow="0"/>
  </sheetPr>
  <dimension ref="A1:HI1147"/>
  <sheetViews>
    <sheetView showGridLines="0" topLeftCell="A173" zoomScale="84" zoomScaleNormal="84" workbookViewId="0">
      <selection activeCell="A1148" sqref="A1148:XFD1896"/>
    </sheetView>
  </sheetViews>
  <sheetFormatPr defaultColWidth="8.85546875" defaultRowHeight="15" outlineLevelRow="2"/>
  <cols>
    <col min="2" max="2" width="75.85546875" customWidth="1"/>
    <col min="3" max="3" width="11.140625" customWidth="1"/>
    <col min="4" max="10" width="9.85546875" customWidth="1"/>
    <col min="11" max="43" width="10.85546875" customWidth="1"/>
    <col min="44" max="44" width="11.42578125" customWidth="1"/>
  </cols>
  <sheetData>
    <row r="1" spans="1:43" s="78" customFormat="1">
      <c r="A1" s="362" t="s">
        <v>273</v>
      </c>
      <c r="B1" s="362"/>
      <c r="C1" s="362"/>
      <c r="D1" s="362"/>
      <c r="E1" s="362"/>
      <c r="F1" s="362"/>
      <c r="G1" s="362"/>
      <c r="H1" s="362"/>
      <c r="I1" s="362"/>
      <c r="J1" s="362"/>
      <c r="K1" s="362"/>
      <c r="L1" s="362"/>
      <c r="M1" s="362"/>
      <c r="N1" s="362"/>
      <c r="O1" s="362"/>
      <c r="P1" s="81"/>
      <c r="Q1" s="81"/>
      <c r="R1" s="81"/>
      <c r="S1" s="81"/>
      <c r="T1" s="81"/>
      <c r="U1" s="81"/>
      <c r="V1" s="81"/>
      <c r="W1" s="81"/>
      <c r="X1" s="81"/>
      <c r="Y1" s="81"/>
      <c r="Z1" s="81"/>
      <c r="AA1" s="81"/>
      <c r="AB1" s="81"/>
      <c r="AC1" s="81"/>
      <c r="AD1" s="81"/>
      <c r="AE1" s="81"/>
      <c r="AF1" s="81"/>
      <c r="AG1" s="81"/>
      <c r="AH1" s="81"/>
      <c r="AI1" s="81"/>
      <c r="AJ1" s="81"/>
      <c r="AK1" s="81"/>
      <c r="AL1" s="81"/>
      <c r="AM1" s="81"/>
      <c r="AN1" s="81"/>
      <c r="AO1" s="81"/>
      <c r="AP1" s="81"/>
      <c r="AQ1" s="81"/>
    </row>
    <row r="2" spans="1:43" s="78" customFormat="1">
      <c r="A2" s="362"/>
      <c r="B2" s="362"/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362"/>
      <c r="N2" s="362"/>
      <c r="O2" s="362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  <c r="AM2" s="81"/>
      <c r="AN2" s="81"/>
      <c r="AO2" s="81"/>
      <c r="AP2" s="81"/>
      <c r="AQ2" s="81"/>
    </row>
    <row r="3" spans="1:43" s="259" customFormat="1" ht="28.5">
      <c r="A3" s="75" t="s">
        <v>63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</row>
    <row r="4" spans="1:43" s="259" customFormat="1" ht="28.5">
      <c r="A4" s="75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</row>
    <row r="5" spans="1:43" s="259" customFormat="1" ht="15" customHeight="1">
      <c r="A5" s="76"/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</row>
    <row r="6" spans="1:43" s="259" customFormat="1" ht="15" customHeight="1" collapsed="1">
      <c r="A6" s="76"/>
      <c r="B6" s="77" t="s">
        <v>64</v>
      </c>
      <c r="C6" s="76"/>
      <c r="D6" s="76"/>
      <c r="E6" s="76"/>
      <c r="F6" s="76"/>
      <c r="G6" s="76"/>
      <c r="H6" s="76"/>
      <c r="I6" s="76"/>
      <c r="J6" s="76"/>
      <c r="K6" s="76"/>
      <c r="L6" s="76"/>
      <c r="M6" s="76"/>
      <c r="N6" s="76"/>
      <c r="O6" s="76"/>
    </row>
    <row r="7" spans="1:43" s="78" customFormat="1" hidden="1" outlineLevel="1">
      <c r="A7" s="78" t="s">
        <v>60</v>
      </c>
      <c r="B7" s="79" t="s">
        <v>65</v>
      </c>
      <c r="C7" s="80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</row>
    <row r="8" spans="1:43" s="78" customFormat="1" hidden="1" outlineLevel="1">
      <c r="B8" s="82" t="s">
        <v>66</v>
      </c>
      <c r="C8" s="80" t="s">
        <v>20</v>
      </c>
      <c r="D8" s="83">
        <f>'[7]2. Geração de Resíduos'!G36</f>
        <v>2.6602022025000007</v>
      </c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</row>
    <row r="9" spans="1:43" s="78" customFormat="1" hidden="1" outlineLevel="1">
      <c r="B9" s="82" t="s">
        <v>67</v>
      </c>
      <c r="C9" s="80" t="s">
        <v>20</v>
      </c>
      <c r="D9" s="83">
        <f>'[7]2. Geração de Resíduos'!G37</f>
        <v>0</v>
      </c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1"/>
      <c r="AQ9" s="81"/>
    </row>
    <row r="10" spans="1:43" s="78" customFormat="1" hidden="1" outlineLevel="1">
      <c r="B10" s="82" t="s">
        <v>68</v>
      </c>
      <c r="C10" s="80" t="s">
        <v>20</v>
      </c>
      <c r="D10" s="83">
        <f>'[7]2. Geração de Resíduos'!G38</f>
        <v>103.74788589750001</v>
      </c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</row>
    <row r="11" spans="1:43" s="78" customFormat="1" hidden="1" outlineLevel="1">
      <c r="B11" s="84" t="s">
        <v>69</v>
      </c>
      <c r="C11" s="80" t="s">
        <v>20</v>
      </c>
      <c r="D11" s="85">
        <f>'[7]2. Geração de Resíduos'!G39</f>
        <v>106.40808810000001</v>
      </c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</row>
    <row r="12" spans="1:43" s="78" customFormat="1" hidden="1" outlineLevel="1">
      <c r="B12" s="82"/>
      <c r="C12" s="80"/>
      <c r="D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</row>
    <row r="13" spans="1:43" s="78" customFormat="1" hidden="1" outlineLevel="1">
      <c r="B13" s="79" t="s">
        <v>70</v>
      </c>
      <c r="C13" s="80"/>
      <c r="D13" s="81"/>
      <c r="F13" s="81"/>
      <c r="G13" s="81"/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</row>
    <row r="14" spans="1:43" s="78" customFormat="1" hidden="1" outlineLevel="1">
      <c r="B14" s="82" t="s">
        <v>66</v>
      </c>
      <c r="C14" s="80" t="s">
        <v>71</v>
      </c>
      <c r="D14" s="83">
        <f>'[7]2. Geração de Resíduos'!G36*365/313</f>
        <v>3.1021527281549526</v>
      </c>
      <c r="F14" s="81"/>
      <c r="G14" s="81"/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</row>
    <row r="15" spans="1:43" s="78" customFormat="1" hidden="1" outlineLevel="1">
      <c r="B15" s="82" t="s">
        <v>67</v>
      </c>
      <c r="C15" s="80" t="s">
        <v>71</v>
      </c>
      <c r="D15" s="83">
        <f>'[7]2. Geração de Resíduos'!G37*365/313</f>
        <v>0</v>
      </c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</row>
    <row r="16" spans="1:43" s="78" customFormat="1" hidden="1" outlineLevel="1">
      <c r="B16" s="82" t="s">
        <v>68</v>
      </c>
      <c r="C16" s="80" t="s">
        <v>71</v>
      </c>
      <c r="D16" s="83">
        <f>'[7]2. Geração de Resíduos'!G38*365/313</f>
        <v>120.98395639804313</v>
      </c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</row>
    <row r="17" spans="2:43" s="78" customFormat="1" hidden="1" outlineLevel="1">
      <c r="B17" s="84" t="s">
        <v>69</v>
      </c>
      <c r="C17" s="80" t="s">
        <v>71</v>
      </c>
      <c r="D17" s="85">
        <f>D11*365/313</f>
        <v>124.0861091261981</v>
      </c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</row>
    <row r="18" spans="2:43" s="86" customFormat="1" hidden="1" outlineLevel="1">
      <c r="B18" s="87" t="s">
        <v>72</v>
      </c>
      <c r="C18" s="88" t="s">
        <v>73</v>
      </c>
      <c r="D18" s="89">
        <v>1</v>
      </c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</row>
    <row r="19" spans="2:43" s="86" customFormat="1" hidden="1" outlineLevel="1">
      <c r="B19" s="84" t="s">
        <v>74</v>
      </c>
      <c r="C19" s="88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</row>
    <row r="20" spans="2:43" s="78" customFormat="1" hidden="1" outlineLevel="1">
      <c r="B20" s="82" t="s">
        <v>66</v>
      </c>
      <c r="C20" s="80" t="s">
        <v>73</v>
      </c>
      <c r="D20" s="91">
        <f>D14/$D$17</f>
        <v>2.5000000000000001E-2</v>
      </c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</row>
    <row r="21" spans="2:43" s="78" customFormat="1" hidden="1" outlineLevel="1">
      <c r="B21" s="82" t="s">
        <v>67</v>
      </c>
      <c r="C21" s="80" t="s">
        <v>73</v>
      </c>
      <c r="D21" s="91">
        <f>D15/$D$17</f>
        <v>0</v>
      </c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</row>
    <row r="22" spans="2:43" s="78" customFormat="1" hidden="1" outlineLevel="1">
      <c r="B22" s="82" t="s">
        <v>68</v>
      </c>
      <c r="C22" s="80" t="s">
        <v>73</v>
      </c>
      <c r="D22" s="91">
        <f>D16/$D$17</f>
        <v>0.97499999999999987</v>
      </c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</row>
    <row r="23" spans="2:43" s="78" customFormat="1" hidden="1" outlineLevel="1">
      <c r="B23" s="84" t="s">
        <v>69</v>
      </c>
      <c r="C23" s="80" t="s">
        <v>73</v>
      </c>
      <c r="D23" s="92">
        <f>D17/$D$17</f>
        <v>1</v>
      </c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</row>
    <row r="24" spans="2:43" s="78" customFormat="1" hidden="1" outlineLevel="1">
      <c r="B24" s="84"/>
      <c r="C24" s="80"/>
      <c r="D24" s="92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</row>
    <row r="25" spans="2:43" s="78" customFormat="1" hidden="1" outlineLevel="1">
      <c r="B25" s="79" t="s">
        <v>75</v>
      </c>
      <c r="C25" s="80"/>
      <c r="D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</row>
    <row r="26" spans="2:43" s="78" customFormat="1" hidden="1" outlineLevel="1">
      <c r="B26" s="82" t="str">
        <f>B176</f>
        <v>% Coleta Seletiva a ser env. p/ Triag. Mec.</v>
      </c>
      <c r="C26" s="80" t="s">
        <v>73</v>
      </c>
      <c r="D26" s="93">
        <f>'[7]1. Painel'!F77</f>
        <v>0</v>
      </c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</row>
    <row r="27" spans="2:43" s="78" customFormat="1" hidden="1" outlineLevel="1">
      <c r="B27" s="84" t="str">
        <f>B213</f>
        <v>% Coleta Mista env. direto p/ Incineração</v>
      </c>
      <c r="C27" s="80" t="s">
        <v>73</v>
      </c>
      <c r="D27" s="93">
        <f>'[7]1. Painel'!F78</f>
        <v>0</v>
      </c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</row>
    <row r="28" spans="2:43" s="78" customFormat="1" hidden="1" outlineLevel="1">
      <c r="B28" s="84" t="str">
        <f>B214</f>
        <v>% Coleta Mista env. direto p/ Aterro</v>
      </c>
      <c r="C28" s="80" t="s">
        <v>73</v>
      </c>
      <c r="D28" s="93">
        <f>'[7]1. Painel'!F79</f>
        <v>0</v>
      </c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</row>
    <row r="29" spans="2:43" s="78" customFormat="1" hidden="1" outlineLevel="1">
      <c r="B29" s="84" t="str">
        <f>B252</f>
        <v>% Quantit. Resid. Verdes enviado p/ Trat. Biológico</v>
      </c>
      <c r="C29" s="80" t="s">
        <v>73</v>
      </c>
      <c r="D29" s="93">
        <f>'[7]1. Painel'!F80</f>
        <v>1</v>
      </c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</row>
    <row r="30" spans="2:43" s="78" customFormat="1" hidden="1" outlineLevel="1">
      <c r="B30" s="82"/>
      <c r="C30" s="80"/>
      <c r="D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</row>
    <row r="31" spans="2:43" s="78" customFormat="1" hidden="1" outlineLevel="1">
      <c r="B31" s="79" t="s">
        <v>76</v>
      </c>
      <c r="C31" s="80"/>
      <c r="D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</row>
    <row r="32" spans="2:43" s="78" customFormat="1" hidden="1" outlineLevel="1">
      <c r="B32" s="82" t="s">
        <v>77</v>
      </c>
      <c r="C32" s="80" t="s">
        <v>78</v>
      </c>
      <c r="D32" s="94">
        <f>'[7]1. Painel'!F83</f>
        <v>5.0000000000000001E-3</v>
      </c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</row>
    <row r="33" spans="2:44" s="78" customFormat="1" hidden="1" outlineLevel="1">
      <c r="B33" s="82" t="s">
        <v>79</v>
      </c>
      <c r="C33" s="80" t="s">
        <v>78</v>
      </c>
      <c r="D33" s="94">
        <f>'[7]1. Painel'!F84</f>
        <v>0</v>
      </c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</row>
    <row r="34" spans="2:44" s="78" customFormat="1" hidden="1" outlineLevel="1">
      <c r="B34" s="82" t="s">
        <v>80</v>
      </c>
      <c r="C34" s="80" t="s">
        <v>78</v>
      </c>
      <c r="D34" s="94">
        <f>'[7]1. Painel'!F85</f>
        <v>0</v>
      </c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</row>
    <row r="35" spans="2:44" s="95" customFormat="1" hidden="1" outlineLevel="1">
      <c r="B35" s="96" t="s">
        <v>81</v>
      </c>
      <c r="C35" s="97" t="s">
        <v>82</v>
      </c>
      <c r="D35" s="98">
        <v>2.5000000000000001E-2</v>
      </c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99"/>
      <c r="AI35" s="99"/>
      <c r="AJ35" s="99"/>
      <c r="AK35" s="99"/>
      <c r="AL35" s="99"/>
      <c r="AM35" s="99"/>
      <c r="AN35" s="99"/>
      <c r="AO35" s="99"/>
      <c r="AP35" s="99"/>
      <c r="AQ35" s="99"/>
    </row>
    <row r="36" spans="2:44" s="78" customFormat="1" hidden="1" outlineLevel="1">
      <c r="B36" s="82" t="s">
        <v>83</v>
      </c>
      <c r="C36" s="80" t="s">
        <v>84</v>
      </c>
      <c r="D36" s="100">
        <v>2.5000000000000001E-2</v>
      </c>
      <c r="F36" s="82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</row>
    <row r="37" spans="2:44" s="78" customFormat="1" hidden="1" outlineLevel="1">
      <c r="B37" s="82" t="s">
        <v>85</v>
      </c>
      <c r="C37" s="80" t="s">
        <v>86</v>
      </c>
      <c r="D37" s="101">
        <v>0.25</v>
      </c>
      <c r="F37" s="82"/>
      <c r="H37" s="102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</row>
    <row r="38" spans="2:44" s="78" customFormat="1" hidden="1" outlineLevel="1">
      <c r="B38" s="82" t="s">
        <v>87</v>
      </c>
      <c r="C38" s="80" t="s">
        <v>84</v>
      </c>
      <c r="D38" s="100">
        <v>2.5000000000000001E-2</v>
      </c>
      <c r="F38" s="82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</row>
    <row r="39" spans="2:44" s="78" customFormat="1" hidden="1" outlineLevel="1">
      <c r="B39" s="82" t="s">
        <v>88</v>
      </c>
      <c r="C39" s="80" t="s">
        <v>86</v>
      </c>
      <c r="D39" s="101">
        <v>0.15</v>
      </c>
      <c r="F39" s="82"/>
      <c r="H39" s="102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</row>
    <row r="40" spans="2:44" s="78" customFormat="1">
      <c r="B40" s="82"/>
      <c r="C40" s="80"/>
      <c r="D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</row>
    <row r="41" spans="2:44" s="78" customFormat="1">
      <c r="B41" s="77" t="s">
        <v>89</v>
      </c>
      <c r="C41" s="80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</row>
    <row r="42" spans="2:44" s="78" customFormat="1" ht="15.75" collapsed="1">
      <c r="B42" s="103" t="s">
        <v>90</v>
      </c>
      <c r="C42" s="80"/>
      <c r="D42" s="104">
        <v>0</v>
      </c>
      <c r="E42" s="104">
        <v>1</v>
      </c>
      <c r="F42" s="104">
        <v>2</v>
      </c>
      <c r="G42" s="104">
        <v>3</v>
      </c>
      <c r="H42" s="104">
        <v>4</v>
      </c>
      <c r="I42" s="105">
        <v>5</v>
      </c>
      <c r="J42" s="105">
        <v>6</v>
      </c>
      <c r="K42" s="105">
        <v>7</v>
      </c>
      <c r="L42" s="105">
        <v>8</v>
      </c>
      <c r="M42" s="105">
        <v>9</v>
      </c>
      <c r="N42" s="104">
        <v>10</v>
      </c>
      <c r="O42" s="104">
        <v>11</v>
      </c>
      <c r="P42" s="104">
        <v>12</v>
      </c>
      <c r="Q42" s="104">
        <v>13</v>
      </c>
      <c r="R42" s="104">
        <v>14</v>
      </c>
      <c r="S42" s="105">
        <v>15</v>
      </c>
      <c r="T42" s="105">
        <v>16</v>
      </c>
      <c r="U42" s="105">
        <v>17</v>
      </c>
      <c r="V42" s="105">
        <v>18</v>
      </c>
      <c r="W42" s="105">
        <v>19</v>
      </c>
      <c r="X42" s="104">
        <v>20</v>
      </c>
      <c r="Y42" s="104">
        <v>21</v>
      </c>
      <c r="Z42" s="104">
        <v>22</v>
      </c>
      <c r="AA42" s="104">
        <v>23</v>
      </c>
      <c r="AB42" s="104">
        <v>24</v>
      </c>
      <c r="AC42" s="105">
        <v>25</v>
      </c>
      <c r="AD42" s="105">
        <v>26</v>
      </c>
      <c r="AE42" s="105">
        <v>27</v>
      </c>
      <c r="AF42" s="105">
        <v>28</v>
      </c>
      <c r="AG42" s="105">
        <v>29</v>
      </c>
      <c r="AH42" s="104">
        <v>30</v>
      </c>
      <c r="AI42" s="104">
        <v>31</v>
      </c>
      <c r="AJ42" s="104">
        <v>32</v>
      </c>
      <c r="AK42" s="104">
        <v>33</v>
      </c>
      <c r="AL42" s="104">
        <v>34</v>
      </c>
      <c r="AM42" s="105">
        <v>35</v>
      </c>
      <c r="AN42" s="105">
        <v>36</v>
      </c>
      <c r="AO42" s="105">
        <v>37</v>
      </c>
      <c r="AP42" s="105">
        <v>38</v>
      </c>
      <c r="AQ42" s="105">
        <v>39</v>
      </c>
      <c r="AR42" s="104">
        <v>40</v>
      </c>
    </row>
    <row r="43" spans="2:44" s="78" customFormat="1" hidden="1" outlineLevel="1">
      <c r="B43" s="79" t="s">
        <v>91</v>
      </c>
      <c r="C43" s="80"/>
      <c r="D43" s="106">
        <f>'[7]2. Geração de Resíduos'!G23</f>
        <v>118231.209</v>
      </c>
      <c r="E43" s="106">
        <f>D43*(1+$D$32)</f>
        <v>118822.36504499998</v>
      </c>
      <c r="F43" s="106">
        <f t="shared" ref="F43:AR43" si="0">E43*(1+$D$32)</f>
        <v>119416.47687022497</v>
      </c>
      <c r="G43" s="106">
        <f t="shared" si="0"/>
        <v>120013.55925457609</v>
      </c>
      <c r="H43" s="106">
        <f t="shared" si="0"/>
        <v>120613.62705084895</v>
      </c>
      <c r="I43" s="85">
        <f t="shared" si="0"/>
        <v>121216.69518610318</v>
      </c>
      <c r="J43" s="85">
        <f t="shared" si="0"/>
        <v>121822.77866203368</v>
      </c>
      <c r="K43" s="85">
        <f t="shared" si="0"/>
        <v>122431.89255534385</v>
      </c>
      <c r="L43" s="85">
        <f t="shared" si="0"/>
        <v>123044.05201812055</v>
      </c>
      <c r="M43" s="85">
        <f t="shared" si="0"/>
        <v>123659.27227821114</v>
      </c>
      <c r="N43" s="106">
        <f t="shared" si="0"/>
        <v>124277.56863960218</v>
      </c>
      <c r="O43" s="106">
        <f t="shared" si="0"/>
        <v>124898.95648280017</v>
      </c>
      <c r="P43" s="106">
        <f t="shared" si="0"/>
        <v>125523.45126521416</v>
      </c>
      <c r="Q43" s="106">
        <f t="shared" si="0"/>
        <v>126151.06852154022</v>
      </c>
      <c r="R43" s="106">
        <f t="shared" si="0"/>
        <v>126781.82386414791</v>
      </c>
      <c r="S43" s="85">
        <f t="shared" si="0"/>
        <v>127415.73298346864</v>
      </c>
      <c r="T43" s="85">
        <f t="shared" si="0"/>
        <v>128052.81164838596</v>
      </c>
      <c r="U43" s="85">
        <f t="shared" si="0"/>
        <v>128693.07570662787</v>
      </c>
      <c r="V43" s="85">
        <f t="shared" si="0"/>
        <v>129336.54108516101</v>
      </c>
      <c r="W43" s="85">
        <f t="shared" si="0"/>
        <v>129983.2237905868</v>
      </c>
      <c r="X43" s="106">
        <f t="shared" si="0"/>
        <v>130633.13990953972</v>
      </c>
      <c r="Y43" s="106">
        <f t="shared" si="0"/>
        <v>131286.3056090874</v>
      </c>
      <c r="Z43" s="106">
        <f t="shared" si="0"/>
        <v>131942.73713713282</v>
      </c>
      <c r="AA43" s="106">
        <f t="shared" si="0"/>
        <v>132602.45082281847</v>
      </c>
      <c r="AB43" s="106">
        <f t="shared" si="0"/>
        <v>133265.46307693256</v>
      </c>
      <c r="AC43" s="85">
        <f t="shared" si="0"/>
        <v>133931.7903923172</v>
      </c>
      <c r="AD43" s="85">
        <f t="shared" si="0"/>
        <v>134601.44934427878</v>
      </c>
      <c r="AE43" s="85">
        <f t="shared" si="0"/>
        <v>135274.45659100017</v>
      </c>
      <c r="AF43" s="85">
        <f t="shared" si="0"/>
        <v>135950.82887395515</v>
      </c>
      <c r="AG43" s="85">
        <f t="shared" si="0"/>
        <v>136630.58301832492</v>
      </c>
      <c r="AH43" s="106">
        <f t="shared" si="0"/>
        <v>137313.73593341652</v>
      </c>
      <c r="AI43" s="106">
        <f t="shared" si="0"/>
        <v>138000.3046130836</v>
      </c>
      <c r="AJ43" s="106">
        <f t="shared" si="0"/>
        <v>138690.30613614901</v>
      </c>
      <c r="AK43" s="106">
        <f t="shared" si="0"/>
        <v>139383.75766682974</v>
      </c>
      <c r="AL43" s="106">
        <f t="shared" si="0"/>
        <v>140080.67645516386</v>
      </c>
      <c r="AM43" s="85">
        <f t="shared" si="0"/>
        <v>140781.07983743967</v>
      </c>
      <c r="AN43" s="85">
        <f t="shared" si="0"/>
        <v>141484.98523662685</v>
      </c>
      <c r="AO43" s="85">
        <f t="shared" si="0"/>
        <v>142192.41016280997</v>
      </c>
      <c r="AP43" s="85">
        <f t="shared" si="0"/>
        <v>142903.37221362401</v>
      </c>
      <c r="AQ43" s="85">
        <f t="shared" si="0"/>
        <v>143617.88907469212</v>
      </c>
      <c r="AR43" s="106">
        <f t="shared" si="0"/>
        <v>144335.97852006558</v>
      </c>
    </row>
    <row r="44" spans="2:44" s="78" customFormat="1" hidden="1" outlineLevel="1">
      <c r="B44" s="82"/>
      <c r="C44" s="80"/>
      <c r="D44" s="107"/>
      <c r="E44" s="107"/>
      <c r="F44" s="107"/>
      <c r="G44" s="107"/>
      <c r="H44" s="107"/>
      <c r="I44" s="81"/>
      <c r="J44" s="81"/>
      <c r="K44" s="81"/>
      <c r="L44" s="81"/>
      <c r="M44" s="81"/>
      <c r="N44" s="107"/>
      <c r="O44" s="107"/>
      <c r="P44" s="107"/>
      <c r="Q44" s="107"/>
      <c r="R44" s="107"/>
      <c r="S44" s="81"/>
      <c r="T44" s="81"/>
      <c r="U44" s="81"/>
      <c r="V44" s="81"/>
      <c r="W44" s="81"/>
      <c r="X44" s="107"/>
      <c r="Y44" s="107"/>
      <c r="Z44" s="107"/>
      <c r="AA44" s="107"/>
      <c r="AB44" s="107"/>
      <c r="AC44" s="81"/>
      <c r="AD44" s="81"/>
      <c r="AE44" s="81"/>
      <c r="AF44" s="81"/>
      <c r="AG44" s="81"/>
      <c r="AH44" s="107"/>
      <c r="AI44" s="107"/>
      <c r="AJ44" s="107"/>
      <c r="AK44" s="107"/>
      <c r="AL44" s="107"/>
      <c r="AM44" s="81"/>
      <c r="AN44" s="81"/>
      <c r="AO44" s="81"/>
      <c r="AP44" s="81"/>
      <c r="AQ44" s="81"/>
      <c r="AR44" s="107"/>
    </row>
    <row r="45" spans="2:44" s="78" customFormat="1" hidden="1" outlineLevel="1">
      <c r="B45" s="79" t="s">
        <v>92</v>
      </c>
      <c r="C45" s="80"/>
      <c r="D45" s="108">
        <v>0</v>
      </c>
      <c r="E45" s="108">
        <v>1</v>
      </c>
      <c r="F45" s="108">
        <v>2</v>
      </c>
      <c r="G45" s="108">
        <v>3</v>
      </c>
      <c r="H45" s="108">
        <v>4</v>
      </c>
      <c r="I45" s="109">
        <v>5</v>
      </c>
      <c r="J45" s="109">
        <v>6</v>
      </c>
      <c r="K45" s="109">
        <v>7</v>
      </c>
      <c r="L45" s="109">
        <v>8</v>
      </c>
      <c r="M45" s="109">
        <v>9</v>
      </c>
      <c r="N45" s="108">
        <v>10</v>
      </c>
      <c r="O45" s="108">
        <v>11</v>
      </c>
      <c r="P45" s="108">
        <v>12</v>
      </c>
      <c r="Q45" s="108">
        <v>13</v>
      </c>
      <c r="R45" s="108">
        <v>14</v>
      </c>
      <c r="S45" s="109">
        <v>15</v>
      </c>
      <c r="T45" s="109">
        <v>16</v>
      </c>
      <c r="U45" s="109">
        <v>17</v>
      </c>
      <c r="V45" s="109">
        <v>18</v>
      </c>
      <c r="W45" s="109">
        <v>19</v>
      </c>
      <c r="X45" s="108">
        <v>20</v>
      </c>
      <c r="Y45" s="108">
        <v>21</v>
      </c>
      <c r="Z45" s="108">
        <v>22</v>
      </c>
      <c r="AA45" s="108">
        <v>23</v>
      </c>
      <c r="AB45" s="108">
        <v>24</v>
      </c>
      <c r="AC45" s="109">
        <v>25</v>
      </c>
      <c r="AD45" s="109">
        <v>26</v>
      </c>
      <c r="AE45" s="109">
        <v>27</v>
      </c>
      <c r="AF45" s="109">
        <v>28</v>
      </c>
      <c r="AG45" s="109">
        <v>29</v>
      </c>
      <c r="AH45" s="108">
        <v>30</v>
      </c>
      <c r="AI45" s="108">
        <v>31</v>
      </c>
      <c r="AJ45" s="108">
        <v>32</v>
      </c>
      <c r="AK45" s="108">
        <v>33</v>
      </c>
      <c r="AL45" s="108">
        <v>34</v>
      </c>
      <c r="AM45" s="109">
        <v>35</v>
      </c>
      <c r="AN45" s="109">
        <v>36</v>
      </c>
      <c r="AO45" s="109">
        <v>37</v>
      </c>
      <c r="AP45" s="109">
        <v>38</v>
      </c>
      <c r="AQ45" s="109">
        <v>39</v>
      </c>
      <c r="AR45" s="108">
        <v>40</v>
      </c>
    </row>
    <row r="46" spans="2:44" s="78" customFormat="1" hidden="1" outlineLevel="1">
      <c r="B46" s="110" t="s">
        <v>93</v>
      </c>
      <c r="C46" s="80"/>
      <c r="D46" s="111">
        <f>'[7]2. Geração de Resíduos'!G27/'[7]2. Geração de Resíduos'!G23*1000</f>
        <v>0.90000000000000013</v>
      </c>
      <c r="E46" s="112">
        <f>D46*(1+$D$33)</f>
        <v>0.90000000000000013</v>
      </c>
      <c r="F46" s="112">
        <f t="shared" ref="F46:AR46" si="1">E46*(1+$D$33)</f>
        <v>0.90000000000000013</v>
      </c>
      <c r="G46" s="112">
        <f t="shared" si="1"/>
        <v>0.90000000000000013</v>
      </c>
      <c r="H46" s="112">
        <f t="shared" si="1"/>
        <v>0.90000000000000013</v>
      </c>
      <c r="I46" s="113">
        <f t="shared" si="1"/>
        <v>0.90000000000000013</v>
      </c>
      <c r="J46" s="113">
        <f t="shared" si="1"/>
        <v>0.90000000000000013</v>
      </c>
      <c r="K46" s="113">
        <f t="shared" si="1"/>
        <v>0.90000000000000013</v>
      </c>
      <c r="L46" s="113">
        <f t="shared" si="1"/>
        <v>0.90000000000000013</v>
      </c>
      <c r="M46" s="113">
        <f t="shared" si="1"/>
        <v>0.90000000000000013</v>
      </c>
      <c r="N46" s="112">
        <f t="shared" si="1"/>
        <v>0.90000000000000013</v>
      </c>
      <c r="O46" s="112">
        <f t="shared" si="1"/>
        <v>0.90000000000000013</v>
      </c>
      <c r="P46" s="112">
        <f t="shared" si="1"/>
        <v>0.90000000000000013</v>
      </c>
      <c r="Q46" s="112">
        <f t="shared" si="1"/>
        <v>0.90000000000000013</v>
      </c>
      <c r="R46" s="112">
        <f t="shared" si="1"/>
        <v>0.90000000000000013</v>
      </c>
      <c r="S46" s="113">
        <f t="shared" si="1"/>
        <v>0.90000000000000013</v>
      </c>
      <c r="T46" s="113">
        <f t="shared" si="1"/>
        <v>0.90000000000000013</v>
      </c>
      <c r="U46" s="113">
        <f t="shared" si="1"/>
        <v>0.90000000000000013</v>
      </c>
      <c r="V46" s="113">
        <f t="shared" si="1"/>
        <v>0.90000000000000013</v>
      </c>
      <c r="W46" s="113">
        <f t="shared" si="1"/>
        <v>0.90000000000000013</v>
      </c>
      <c r="X46" s="112">
        <f t="shared" si="1"/>
        <v>0.90000000000000013</v>
      </c>
      <c r="Y46" s="112">
        <f t="shared" si="1"/>
        <v>0.90000000000000013</v>
      </c>
      <c r="Z46" s="112">
        <f t="shared" si="1"/>
        <v>0.90000000000000013</v>
      </c>
      <c r="AA46" s="112">
        <f t="shared" si="1"/>
        <v>0.90000000000000013</v>
      </c>
      <c r="AB46" s="112">
        <f t="shared" si="1"/>
        <v>0.90000000000000013</v>
      </c>
      <c r="AC46" s="113">
        <f t="shared" si="1"/>
        <v>0.90000000000000013</v>
      </c>
      <c r="AD46" s="113">
        <f t="shared" si="1"/>
        <v>0.90000000000000013</v>
      </c>
      <c r="AE46" s="113">
        <f t="shared" si="1"/>
        <v>0.90000000000000013</v>
      </c>
      <c r="AF46" s="113">
        <f t="shared" si="1"/>
        <v>0.90000000000000013</v>
      </c>
      <c r="AG46" s="113">
        <f t="shared" si="1"/>
        <v>0.90000000000000013</v>
      </c>
      <c r="AH46" s="112">
        <f t="shared" si="1"/>
        <v>0.90000000000000013</v>
      </c>
      <c r="AI46" s="112">
        <f t="shared" si="1"/>
        <v>0.90000000000000013</v>
      </c>
      <c r="AJ46" s="112">
        <f t="shared" si="1"/>
        <v>0.90000000000000013</v>
      </c>
      <c r="AK46" s="112">
        <f t="shared" si="1"/>
        <v>0.90000000000000013</v>
      </c>
      <c r="AL46" s="112">
        <f t="shared" si="1"/>
        <v>0.90000000000000013</v>
      </c>
      <c r="AM46" s="113">
        <f t="shared" si="1"/>
        <v>0.90000000000000013</v>
      </c>
      <c r="AN46" s="113">
        <f t="shared" si="1"/>
        <v>0.90000000000000013</v>
      </c>
      <c r="AO46" s="113">
        <f t="shared" si="1"/>
        <v>0.90000000000000013</v>
      </c>
      <c r="AP46" s="113">
        <f t="shared" si="1"/>
        <v>0.90000000000000013</v>
      </c>
      <c r="AQ46" s="113">
        <f t="shared" si="1"/>
        <v>0.90000000000000013</v>
      </c>
      <c r="AR46" s="112">
        <f t="shared" si="1"/>
        <v>0.90000000000000013</v>
      </c>
    </row>
    <row r="47" spans="2:44" s="78" customFormat="1" hidden="1" outlineLevel="1">
      <c r="B47" s="82" t="s">
        <v>94</v>
      </c>
      <c r="C47" s="80"/>
      <c r="D47" s="106">
        <f>D43*D46/1000</f>
        <v>106.40808810000003</v>
      </c>
      <c r="E47" s="106">
        <f>E43*E46/1000</f>
        <v>106.9401285405</v>
      </c>
      <c r="F47" s="106">
        <f t="shared" ref="F47:AR47" si="2">F43*F46/1000</f>
        <v>107.47482918320249</v>
      </c>
      <c r="G47" s="106">
        <f t="shared" si="2"/>
        <v>108.01220332911849</v>
      </c>
      <c r="H47" s="106">
        <f t="shared" si="2"/>
        <v>108.55226434576409</v>
      </c>
      <c r="I47" s="85">
        <f t="shared" si="2"/>
        <v>109.09502566749288</v>
      </c>
      <c r="J47" s="85">
        <f t="shared" si="2"/>
        <v>109.64050079583033</v>
      </c>
      <c r="K47" s="85">
        <f t="shared" si="2"/>
        <v>110.18870329980948</v>
      </c>
      <c r="L47" s="85">
        <f t="shared" si="2"/>
        <v>110.73964681630851</v>
      </c>
      <c r="M47" s="85">
        <f t="shared" si="2"/>
        <v>111.29334505039004</v>
      </c>
      <c r="N47" s="106">
        <f t="shared" si="2"/>
        <v>111.84981177564198</v>
      </c>
      <c r="O47" s="106">
        <f t="shared" si="2"/>
        <v>112.40906083452018</v>
      </c>
      <c r="P47" s="106">
        <f t="shared" si="2"/>
        <v>112.97110613869276</v>
      </c>
      <c r="Q47" s="106">
        <f t="shared" si="2"/>
        <v>113.53596166938623</v>
      </c>
      <c r="R47" s="106">
        <f t="shared" si="2"/>
        <v>114.10364147773313</v>
      </c>
      <c r="S47" s="85">
        <f t="shared" si="2"/>
        <v>114.67415968512179</v>
      </c>
      <c r="T47" s="85">
        <f t="shared" si="2"/>
        <v>115.24753048354738</v>
      </c>
      <c r="U47" s="85">
        <f t="shared" si="2"/>
        <v>115.8237681359651</v>
      </c>
      <c r="V47" s="85">
        <f t="shared" si="2"/>
        <v>116.40288697664492</v>
      </c>
      <c r="W47" s="85">
        <f t="shared" si="2"/>
        <v>116.98490141152813</v>
      </c>
      <c r="X47" s="106">
        <f t="shared" si="2"/>
        <v>117.56982591858576</v>
      </c>
      <c r="Y47" s="106">
        <f t="shared" si="2"/>
        <v>118.15767504817867</v>
      </c>
      <c r="Z47" s="106">
        <f t="shared" si="2"/>
        <v>118.74846342341955</v>
      </c>
      <c r="AA47" s="106">
        <f t="shared" si="2"/>
        <v>119.34220574053664</v>
      </c>
      <c r="AB47" s="106">
        <f t="shared" si="2"/>
        <v>119.93891676923933</v>
      </c>
      <c r="AC47" s="85">
        <f t="shared" si="2"/>
        <v>120.53861135308549</v>
      </c>
      <c r="AD47" s="85">
        <f t="shared" si="2"/>
        <v>121.14130440985092</v>
      </c>
      <c r="AE47" s="85">
        <f t="shared" si="2"/>
        <v>121.74701093190016</v>
      </c>
      <c r="AF47" s="85">
        <f t="shared" si="2"/>
        <v>122.35574598655964</v>
      </c>
      <c r="AG47" s="85">
        <f t="shared" si="2"/>
        <v>122.96752471649245</v>
      </c>
      <c r="AH47" s="106">
        <f t="shared" si="2"/>
        <v>123.58236234007489</v>
      </c>
      <c r="AI47" s="106">
        <f t="shared" si="2"/>
        <v>124.20027415177526</v>
      </c>
      <c r="AJ47" s="106">
        <f t="shared" si="2"/>
        <v>124.82127552253412</v>
      </c>
      <c r="AK47" s="106">
        <f t="shared" si="2"/>
        <v>125.44538190014678</v>
      </c>
      <c r="AL47" s="106">
        <f t="shared" si="2"/>
        <v>126.07260880964751</v>
      </c>
      <c r="AM47" s="85">
        <f t="shared" si="2"/>
        <v>126.70297185369573</v>
      </c>
      <c r="AN47" s="85">
        <f t="shared" si="2"/>
        <v>127.33648671296417</v>
      </c>
      <c r="AO47" s="85">
        <f t="shared" si="2"/>
        <v>127.97316914652899</v>
      </c>
      <c r="AP47" s="85">
        <f t="shared" si="2"/>
        <v>128.61303499226162</v>
      </c>
      <c r="AQ47" s="85">
        <f t="shared" si="2"/>
        <v>129.25610016722294</v>
      </c>
      <c r="AR47" s="106">
        <f t="shared" si="2"/>
        <v>129.90238066805904</v>
      </c>
    </row>
    <row r="48" spans="2:44" s="78" customFormat="1" ht="15.75" hidden="1" outlineLevel="1" thickBot="1">
      <c r="B48" s="114" t="s">
        <v>95</v>
      </c>
      <c r="C48" s="80"/>
      <c r="D48" s="115">
        <f>D47*365</f>
        <v>38838.95215650001</v>
      </c>
      <c r="E48" s="115">
        <f>E47*365</f>
        <v>39033.146917282502</v>
      </c>
      <c r="F48" s="115">
        <f t="shared" ref="F48:AR48" si="3">F47*365</f>
        <v>39228.31265186891</v>
      </c>
      <c r="G48" s="115">
        <f t="shared" si="3"/>
        <v>39424.454215128251</v>
      </c>
      <c r="H48" s="115">
        <f t="shared" si="3"/>
        <v>39621.576486203892</v>
      </c>
      <c r="I48" s="116">
        <f t="shared" si="3"/>
        <v>39819.684368634902</v>
      </c>
      <c r="J48" s="116">
        <f t="shared" si="3"/>
        <v>40018.782790478072</v>
      </c>
      <c r="K48" s="116">
        <f t="shared" si="3"/>
        <v>40218.876704430455</v>
      </c>
      <c r="L48" s="116">
        <f t="shared" si="3"/>
        <v>40419.971087952603</v>
      </c>
      <c r="M48" s="116">
        <f t="shared" si="3"/>
        <v>40622.070943392369</v>
      </c>
      <c r="N48" s="115">
        <f t="shared" si="3"/>
        <v>40825.181298109324</v>
      </c>
      <c r="O48" s="115">
        <f t="shared" si="3"/>
        <v>41029.307204599863</v>
      </c>
      <c r="P48" s="115">
        <f t="shared" si="3"/>
        <v>41234.453740622856</v>
      </c>
      <c r="Q48" s="115">
        <f t="shared" si="3"/>
        <v>41440.62600932597</v>
      </c>
      <c r="R48" s="115">
        <f t="shared" si="3"/>
        <v>41647.829139372596</v>
      </c>
      <c r="S48" s="116">
        <f t="shared" si="3"/>
        <v>41856.068285069457</v>
      </c>
      <c r="T48" s="116">
        <f t="shared" si="3"/>
        <v>42065.348626494793</v>
      </c>
      <c r="U48" s="116">
        <f t="shared" si="3"/>
        <v>42275.675369627257</v>
      </c>
      <c r="V48" s="116">
        <f t="shared" si="3"/>
        <v>42487.053746475394</v>
      </c>
      <c r="W48" s="116">
        <f t="shared" si="3"/>
        <v>42699.489015207764</v>
      </c>
      <c r="X48" s="115">
        <f t="shared" si="3"/>
        <v>42912.986460283806</v>
      </c>
      <c r="Y48" s="115">
        <f t="shared" si="3"/>
        <v>43127.551392585214</v>
      </c>
      <c r="Z48" s="115">
        <f t="shared" si="3"/>
        <v>43343.18914954814</v>
      </c>
      <c r="AA48" s="115">
        <f t="shared" si="3"/>
        <v>43559.905095295871</v>
      </c>
      <c r="AB48" s="115">
        <f t="shared" si="3"/>
        <v>43777.704620772354</v>
      </c>
      <c r="AC48" s="116">
        <f t="shared" si="3"/>
        <v>43996.593143876205</v>
      </c>
      <c r="AD48" s="116">
        <f t="shared" si="3"/>
        <v>44216.576109595582</v>
      </c>
      <c r="AE48" s="116">
        <f t="shared" si="3"/>
        <v>44437.658990143558</v>
      </c>
      <c r="AF48" s="116">
        <f t="shared" si="3"/>
        <v>44659.847285094271</v>
      </c>
      <c r="AG48" s="116">
        <f t="shared" si="3"/>
        <v>44883.146521519746</v>
      </c>
      <c r="AH48" s="115">
        <f t="shared" si="3"/>
        <v>45107.562254127333</v>
      </c>
      <c r="AI48" s="115">
        <f t="shared" si="3"/>
        <v>45333.100065397972</v>
      </c>
      <c r="AJ48" s="115">
        <f t="shared" si="3"/>
        <v>45559.765565724956</v>
      </c>
      <c r="AK48" s="115">
        <f t="shared" si="3"/>
        <v>45787.564393553577</v>
      </c>
      <c r="AL48" s="115">
        <f t="shared" si="3"/>
        <v>46016.502215521337</v>
      </c>
      <c r="AM48" s="116">
        <f t="shared" si="3"/>
        <v>46246.584726598943</v>
      </c>
      <c r="AN48" s="116">
        <f t="shared" si="3"/>
        <v>46477.817650231926</v>
      </c>
      <c r="AO48" s="116">
        <f t="shared" si="3"/>
        <v>46710.206738483081</v>
      </c>
      <c r="AP48" s="116">
        <f t="shared" si="3"/>
        <v>46943.757772175493</v>
      </c>
      <c r="AQ48" s="116">
        <f t="shared" si="3"/>
        <v>47178.476561036376</v>
      </c>
      <c r="AR48" s="115">
        <f t="shared" si="3"/>
        <v>47414.368943841546</v>
      </c>
    </row>
    <row r="49" spans="2:44" s="78" customFormat="1" hidden="1" outlineLevel="1">
      <c r="B49" s="110" t="s">
        <v>96</v>
      </c>
      <c r="C49" s="80"/>
      <c r="D49" s="111">
        <f>'[7]2. Geração de Resíduos'!G28/'[7]2. Geração de Resíduos'!G23*1000</f>
        <v>6.0000000000000005E-2</v>
      </c>
      <c r="E49" s="112">
        <f>D49*(1+$D$34)</f>
        <v>6.0000000000000005E-2</v>
      </c>
      <c r="F49" s="112">
        <f t="shared" ref="F49:AR49" si="4">E49*(1+$D$34)</f>
        <v>6.0000000000000005E-2</v>
      </c>
      <c r="G49" s="112">
        <f t="shared" si="4"/>
        <v>6.0000000000000005E-2</v>
      </c>
      <c r="H49" s="112">
        <f t="shared" si="4"/>
        <v>6.0000000000000005E-2</v>
      </c>
      <c r="I49" s="113">
        <f t="shared" si="4"/>
        <v>6.0000000000000005E-2</v>
      </c>
      <c r="J49" s="113">
        <f t="shared" si="4"/>
        <v>6.0000000000000005E-2</v>
      </c>
      <c r="K49" s="113">
        <f t="shared" si="4"/>
        <v>6.0000000000000005E-2</v>
      </c>
      <c r="L49" s="113">
        <f t="shared" si="4"/>
        <v>6.0000000000000005E-2</v>
      </c>
      <c r="M49" s="113">
        <f t="shared" si="4"/>
        <v>6.0000000000000005E-2</v>
      </c>
      <c r="N49" s="112">
        <f t="shared" si="4"/>
        <v>6.0000000000000005E-2</v>
      </c>
      <c r="O49" s="112">
        <f t="shared" si="4"/>
        <v>6.0000000000000005E-2</v>
      </c>
      <c r="P49" s="112">
        <f t="shared" si="4"/>
        <v>6.0000000000000005E-2</v>
      </c>
      <c r="Q49" s="112">
        <f t="shared" si="4"/>
        <v>6.0000000000000005E-2</v>
      </c>
      <c r="R49" s="112">
        <f t="shared" si="4"/>
        <v>6.0000000000000005E-2</v>
      </c>
      <c r="S49" s="113">
        <f t="shared" si="4"/>
        <v>6.0000000000000005E-2</v>
      </c>
      <c r="T49" s="113">
        <f t="shared" si="4"/>
        <v>6.0000000000000005E-2</v>
      </c>
      <c r="U49" s="113">
        <f t="shared" si="4"/>
        <v>6.0000000000000005E-2</v>
      </c>
      <c r="V49" s="113">
        <f t="shared" si="4"/>
        <v>6.0000000000000005E-2</v>
      </c>
      <c r="W49" s="113">
        <f t="shared" si="4"/>
        <v>6.0000000000000005E-2</v>
      </c>
      <c r="X49" s="112">
        <f t="shared" si="4"/>
        <v>6.0000000000000005E-2</v>
      </c>
      <c r="Y49" s="112">
        <f t="shared" si="4"/>
        <v>6.0000000000000005E-2</v>
      </c>
      <c r="Z49" s="112">
        <f t="shared" si="4"/>
        <v>6.0000000000000005E-2</v>
      </c>
      <c r="AA49" s="112">
        <f t="shared" si="4"/>
        <v>6.0000000000000005E-2</v>
      </c>
      <c r="AB49" s="112">
        <f t="shared" si="4"/>
        <v>6.0000000000000005E-2</v>
      </c>
      <c r="AC49" s="113">
        <f t="shared" si="4"/>
        <v>6.0000000000000005E-2</v>
      </c>
      <c r="AD49" s="113">
        <f t="shared" si="4"/>
        <v>6.0000000000000005E-2</v>
      </c>
      <c r="AE49" s="113">
        <f t="shared" si="4"/>
        <v>6.0000000000000005E-2</v>
      </c>
      <c r="AF49" s="113">
        <f t="shared" si="4"/>
        <v>6.0000000000000005E-2</v>
      </c>
      <c r="AG49" s="113">
        <f t="shared" si="4"/>
        <v>6.0000000000000005E-2</v>
      </c>
      <c r="AH49" s="112">
        <f t="shared" si="4"/>
        <v>6.0000000000000005E-2</v>
      </c>
      <c r="AI49" s="112">
        <f t="shared" si="4"/>
        <v>6.0000000000000005E-2</v>
      </c>
      <c r="AJ49" s="112">
        <f t="shared" si="4"/>
        <v>6.0000000000000005E-2</v>
      </c>
      <c r="AK49" s="112">
        <f t="shared" si="4"/>
        <v>6.0000000000000005E-2</v>
      </c>
      <c r="AL49" s="112">
        <f t="shared" si="4"/>
        <v>6.0000000000000005E-2</v>
      </c>
      <c r="AM49" s="113">
        <f t="shared" si="4"/>
        <v>6.0000000000000005E-2</v>
      </c>
      <c r="AN49" s="113">
        <f t="shared" si="4"/>
        <v>6.0000000000000005E-2</v>
      </c>
      <c r="AO49" s="113">
        <f t="shared" si="4"/>
        <v>6.0000000000000005E-2</v>
      </c>
      <c r="AP49" s="113">
        <f t="shared" si="4"/>
        <v>6.0000000000000005E-2</v>
      </c>
      <c r="AQ49" s="113">
        <f t="shared" si="4"/>
        <v>6.0000000000000005E-2</v>
      </c>
      <c r="AR49" s="112">
        <f t="shared" si="4"/>
        <v>6.0000000000000005E-2</v>
      </c>
    </row>
    <row r="50" spans="2:44" s="78" customFormat="1" hidden="1" outlineLevel="1">
      <c r="B50" s="82" t="s">
        <v>97</v>
      </c>
      <c r="C50" s="80"/>
      <c r="D50" s="106">
        <f>D49*D43/1000</f>
        <v>7.0938725400000004</v>
      </c>
      <c r="E50" s="106">
        <f t="shared" ref="E50:AR50" si="5">E49*E43/1000</f>
        <v>7.1293419027000002</v>
      </c>
      <c r="F50" s="106">
        <f t="shared" si="5"/>
        <v>7.1649886122134987</v>
      </c>
      <c r="G50" s="106">
        <f t="shared" si="5"/>
        <v>7.200813555274566</v>
      </c>
      <c r="H50" s="106">
        <f t="shared" si="5"/>
        <v>7.2368176230509382</v>
      </c>
      <c r="I50" s="85">
        <f t="shared" si="5"/>
        <v>7.2730017111661915</v>
      </c>
      <c r="J50" s="85">
        <f t="shared" si="5"/>
        <v>7.3093667197220222</v>
      </c>
      <c r="K50" s="85">
        <f t="shared" si="5"/>
        <v>7.3459135533206315</v>
      </c>
      <c r="L50" s="85">
        <f t="shared" si="5"/>
        <v>7.3826431210872334</v>
      </c>
      <c r="M50" s="85">
        <f t="shared" si="5"/>
        <v>7.4195563366926693</v>
      </c>
      <c r="N50" s="106">
        <f t="shared" si="5"/>
        <v>7.4566541183761306</v>
      </c>
      <c r="O50" s="106">
        <f t="shared" si="5"/>
        <v>7.4939373889680105</v>
      </c>
      <c r="P50" s="106">
        <f t="shared" si="5"/>
        <v>7.53140707591285</v>
      </c>
      <c r="Q50" s="106">
        <f t="shared" si="5"/>
        <v>7.5690641112924144</v>
      </c>
      <c r="R50" s="106">
        <f t="shared" si="5"/>
        <v>7.6069094318488748</v>
      </c>
      <c r="S50" s="85">
        <f t="shared" si="5"/>
        <v>7.6449439790081186</v>
      </c>
      <c r="T50" s="85">
        <f t="shared" si="5"/>
        <v>7.6831686989031587</v>
      </c>
      <c r="U50" s="85">
        <f t="shared" si="5"/>
        <v>7.7215845423976734</v>
      </c>
      <c r="V50" s="85">
        <f t="shared" si="5"/>
        <v>7.760192465109661</v>
      </c>
      <c r="W50" s="85">
        <f t="shared" si="5"/>
        <v>7.7989934274352084</v>
      </c>
      <c r="X50" s="106">
        <f t="shared" si="5"/>
        <v>7.8379883945723838</v>
      </c>
      <c r="Y50" s="106">
        <f t="shared" si="5"/>
        <v>7.8771783365452448</v>
      </c>
      <c r="Z50" s="106">
        <f t="shared" si="5"/>
        <v>7.91656422822797</v>
      </c>
      <c r="AA50" s="106">
        <f t="shared" si="5"/>
        <v>7.9561470493691084</v>
      </c>
      <c r="AB50" s="106">
        <f t="shared" si="5"/>
        <v>7.9959277846159535</v>
      </c>
      <c r="AC50" s="85">
        <f t="shared" si="5"/>
        <v>8.0359074235390331</v>
      </c>
      <c r="AD50" s="85">
        <f t="shared" si="5"/>
        <v>8.0760869606567276</v>
      </c>
      <c r="AE50" s="85">
        <f t="shared" si="5"/>
        <v>8.1164673954600115</v>
      </c>
      <c r="AF50" s="85">
        <f t="shared" si="5"/>
        <v>8.1570497324373097</v>
      </c>
      <c r="AG50" s="85">
        <f t="shared" si="5"/>
        <v>8.1978349810994953</v>
      </c>
      <c r="AH50" s="106">
        <f t="shared" si="5"/>
        <v>8.2388241560049913</v>
      </c>
      <c r="AI50" s="106">
        <f t="shared" si="5"/>
        <v>8.2800182767850163</v>
      </c>
      <c r="AJ50" s="106">
        <f t="shared" si="5"/>
        <v>8.3214183681689402</v>
      </c>
      <c r="AK50" s="106">
        <f t="shared" si="5"/>
        <v>8.3630254600097853</v>
      </c>
      <c r="AL50" s="106">
        <f t="shared" si="5"/>
        <v>8.4048405873098329</v>
      </c>
      <c r="AM50" s="85">
        <f t="shared" si="5"/>
        <v>8.44686479024638</v>
      </c>
      <c r="AN50" s="85">
        <f t="shared" si="5"/>
        <v>8.4890991141976126</v>
      </c>
      <c r="AO50" s="85">
        <f t="shared" si="5"/>
        <v>8.5315446097686003</v>
      </c>
      <c r="AP50" s="85">
        <f t="shared" si="5"/>
        <v>8.5742023328174426</v>
      </c>
      <c r="AQ50" s="85">
        <f t="shared" si="5"/>
        <v>8.6170733444815291</v>
      </c>
      <c r="AR50" s="106">
        <f t="shared" si="5"/>
        <v>8.6601587112039358</v>
      </c>
    </row>
    <row r="51" spans="2:44" s="78" customFormat="1" ht="15.75" hidden="1" outlineLevel="1" thickBot="1">
      <c r="B51" s="114" t="s">
        <v>98</v>
      </c>
      <c r="C51" s="80"/>
      <c r="D51" s="115">
        <f>D50*365</f>
        <v>2589.2634771000003</v>
      </c>
      <c r="E51" s="115">
        <f>E50*365</f>
        <v>2602.2097944855</v>
      </c>
      <c r="F51" s="115">
        <f t="shared" ref="F51:AR51" si="6">F50*365</f>
        <v>2615.220843457927</v>
      </c>
      <c r="G51" s="115">
        <f t="shared" si="6"/>
        <v>2628.2969476752164</v>
      </c>
      <c r="H51" s="115">
        <f t="shared" si="6"/>
        <v>2641.4384324135926</v>
      </c>
      <c r="I51" s="116">
        <f t="shared" si="6"/>
        <v>2654.6456245756599</v>
      </c>
      <c r="J51" s="116">
        <f t="shared" si="6"/>
        <v>2667.9188526985381</v>
      </c>
      <c r="K51" s="116">
        <f t="shared" si="6"/>
        <v>2681.2584469620306</v>
      </c>
      <c r="L51" s="116">
        <f t="shared" si="6"/>
        <v>2694.6647391968404</v>
      </c>
      <c r="M51" s="116">
        <f t="shared" si="6"/>
        <v>2708.1380628928241</v>
      </c>
      <c r="N51" s="115">
        <f t="shared" si="6"/>
        <v>2721.6787532072876</v>
      </c>
      <c r="O51" s="115">
        <f t="shared" si="6"/>
        <v>2735.2871469733241</v>
      </c>
      <c r="P51" s="115">
        <f t="shared" si="6"/>
        <v>2748.9635827081902</v>
      </c>
      <c r="Q51" s="115">
        <f t="shared" si="6"/>
        <v>2762.7084006217315</v>
      </c>
      <c r="R51" s="115">
        <f t="shared" si="6"/>
        <v>2776.5219426248391</v>
      </c>
      <c r="S51" s="116">
        <f t="shared" si="6"/>
        <v>2790.4045523379632</v>
      </c>
      <c r="T51" s="116">
        <f t="shared" si="6"/>
        <v>2804.3565750996531</v>
      </c>
      <c r="U51" s="116">
        <f t="shared" si="6"/>
        <v>2818.3783579751507</v>
      </c>
      <c r="V51" s="116">
        <f t="shared" si="6"/>
        <v>2832.4702497650264</v>
      </c>
      <c r="W51" s="116">
        <f t="shared" si="6"/>
        <v>2846.6326010138509</v>
      </c>
      <c r="X51" s="115">
        <f t="shared" si="6"/>
        <v>2860.8657640189199</v>
      </c>
      <c r="Y51" s="115">
        <f t="shared" si="6"/>
        <v>2875.1700928390142</v>
      </c>
      <c r="Z51" s="115">
        <f t="shared" si="6"/>
        <v>2889.5459433032092</v>
      </c>
      <c r="AA51" s="115">
        <f t="shared" si="6"/>
        <v>2903.9936730197246</v>
      </c>
      <c r="AB51" s="115">
        <f t="shared" si="6"/>
        <v>2918.5136413848231</v>
      </c>
      <c r="AC51" s="116">
        <f t="shared" si="6"/>
        <v>2933.1062095917473</v>
      </c>
      <c r="AD51" s="116">
        <f t="shared" si="6"/>
        <v>2947.7717406397055</v>
      </c>
      <c r="AE51" s="116">
        <f t="shared" si="6"/>
        <v>2962.5105993429042</v>
      </c>
      <c r="AF51" s="116">
        <f t="shared" si="6"/>
        <v>2977.323152339618</v>
      </c>
      <c r="AG51" s="116">
        <f t="shared" si="6"/>
        <v>2992.2097681013156</v>
      </c>
      <c r="AH51" s="115">
        <f t="shared" si="6"/>
        <v>3007.1708169418216</v>
      </c>
      <c r="AI51" s="115">
        <f t="shared" si="6"/>
        <v>3022.2066710265308</v>
      </c>
      <c r="AJ51" s="115">
        <f t="shared" si="6"/>
        <v>3037.3177043816631</v>
      </c>
      <c r="AK51" s="115">
        <f t="shared" si="6"/>
        <v>3052.5042929035717</v>
      </c>
      <c r="AL51" s="115">
        <f t="shared" si="6"/>
        <v>3067.7668143680889</v>
      </c>
      <c r="AM51" s="116">
        <f t="shared" si="6"/>
        <v>3083.1056484399287</v>
      </c>
      <c r="AN51" s="116">
        <f t="shared" si="6"/>
        <v>3098.5211766821285</v>
      </c>
      <c r="AO51" s="116">
        <f t="shared" si="6"/>
        <v>3114.0137825655393</v>
      </c>
      <c r="AP51" s="116">
        <f t="shared" si="6"/>
        <v>3129.5838514783663</v>
      </c>
      <c r="AQ51" s="116">
        <f t="shared" si="6"/>
        <v>3145.2317707357579</v>
      </c>
      <c r="AR51" s="115">
        <f t="shared" si="6"/>
        <v>3160.9579295894364</v>
      </c>
    </row>
    <row r="52" spans="2:44" s="78" customFormat="1" hidden="1" outlineLevel="1">
      <c r="B52" s="82" t="s">
        <v>99</v>
      </c>
      <c r="C52" s="80"/>
      <c r="D52" s="106">
        <f>D47+D50</f>
        <v>113.50196064000004</v>
      </c>
      <c r="E52" s="106">
        <f>E47+E50</f>
        <v>114.0694704432</v>
      </c>
      <c r="F52" s="106">
        <f t="shared" ref="F52:AR52" si="7">F47+F50</f>
        <v>114.63981779541598</v>
      </c>
      <c r="G52" s="106">
        <f t="shared" si="7"/>
        <v>115.21301688439306</v>
      </c>
      <c r="H52" s="106">
        <f t="shared" si="7"/>
        <v>115.78908196881503</v>
      </c>
      <c r="I52" s="85">
        <f t="shared" si="7"/>
        <v>116.36802737865906</v>
      </c>
      <c r="J52" s="85">
        <f t="shared" si="7"/>
        <v>116.94986751555236</v>
      </c>
      <c r="K52" s="85">
        <f t="shared" si="7"/>
        <v>117.5346168531301</v>
      </c>
      <c r="L52" s="85">
        <f t="shared" si="7"/>
        <v>118.12228993739573</v>
      </c>
      <c r="M52" s="85">
        <f t="shared" si="7"/>
        <v>118.71290138708271</v>
      </c>
      <c r="N52" s="106">
        <f t="shared" si="7"/>
        <v>119.30646589401812</v>
      </c>
      <c r="O52" s="106">
        <f t="shared" si="7"/>
        <v>119.90299822348818</v>
      </c>
      <c r="P52" s="106">
        <f t="shared" si="7"/>
        <v>120.50251321460561</v>
      </c>
      <c r="Q52" s="106">
        <f t="shared" si="7"/>
        <v>121.10502578067864</v>
      </c>
      <c r="R52" s="106">
        <f t="shared" si="7"/>
        <v>121.71055090958201</v>
      </c>
      <c r="S52" s="85">
        <f t="shared" si="7"/>
        <v>122.31910366412991</v>
      </c>
      <c r="T52" s="85">
        <f t="shared" si="7"/>
        <v>122.93069918245054</v>
      </c>
      <c r="U52" s="85">
        <f t="shared" si="7"/>
        <v>123.54535267836278</v>
      </c>
      <c r="V52" s="85">
        <f t="shared" si="7"/>
        <v>124.16307944175458</v>
      </c>
      <c r="W52" s="85">
        <f t="shared" si="7"/>
        <v>124.78389483896333</v>
      </c>
      <c r="X52" s="106">
        <f t="shared" si="7"/>
        <v>125.40781431315814</v>
      </c>
      <c r="Y52" s="106">
        <f t="shared" si="7"/>
        <v>126.03485338472392</v>
      </c>
      <c r="Z52" s="106">
        <f t="shared" si="7"/>
        <v>126.66502765164752</v>
      </c>
      <c r="AA52" s="106">
        <f t="shared" si="7"/>
        <v>127.29835278990575</v>
      </c>
      <c r="AB52" s="106">
        <f t="shared" si="7"/>
        <v>127.93484455385529</v>
      </c>
      <c r="AC52" s="85">
        <f t="shared" si="7"/>
        <v>128.57451877662453</v>
      </c>
      <c r="AD52" s="85">
        <f t="shared" si="7"/>
        <v>129.21739137050764</v>
      </c>
      <c r="AE52" s="85">
        <f t="shared" si="7"/>
        <v>129.86347832736018</v>
      </c>
      <c r="AF52" s="85">
        <f t="shared" si="7"/>
        <v>130.51279571899695</v>
      </c>
      <c r="AG52" s="85">
        <f t="shared" si="7"/>
        <v>131.16535969759195</v>
      </c>
      <c r="AH52" s="106">
        <f t="shared" si="7"/>
        <v>131.82118649607989</v>
      </c>
      <c r="AI52" s="106">
        <f t="shared" si="7"/>
        <v>132.48029242856029</v>
      </c>
      <c r="AJ52" s="106">
        <f t="shared" si="7"/>
        <v>133.14269389070307</v>
      </c>
      <c r="AK52" s="106">
        <f t="shared" si="7"/>
        <v>133.80840736015656</v>
      </c>
      <c r="AL52" s="106">
        <f t="shared" si="7"/>
        <v>134.47744939695733</v>
      </c>
      <c r="AM52" s="85">
        <f t="shared" si="7"/>
        <v>135.14983664394211</v>
      </c>
      <c r="AN52" s="85">
        <f t="shared" si="7"/>
        <v>135.82558582716177</v>
      </c>
      <c r="AO52" s="85">
        <f t="shared" si="7"/>
        <v>136.50471375629758</v>
      </c>
      <c r="AP52" s="85">
        <f t="shared" si="7"/>
        <v>137.18723732507905</v>
      </c>
      <c r="AQ52" s="85">
        <f t="shared" si="7"/>
        <v>137.87317351170446</v>
      </c>
      <c r="AR52" s="106">
        <f t="shared" si="7"/>
        <v>138.56253937926297</v>
      </c>
    </row>
    <row r="53" spans="2:44" s="78" customFormat="1" hidden="1" outlineLevel="1">
      <c r="B53" s="82" t="s">
        <v>100</v>
      </c>
      <c r="C53" s="80"/>
      <c r="D53" s="106">
        <f>D52*365</f>
        <v>41428.215633600012</v>
      </c>
      <c r="E53" s="106">
        <f>E52*365</f>
        <v>41635.356711768</v>
      </c>
      <c r="F53" s="106">
        <f t="shared" ref="F53:AR53" si="8">F52*365</f>
        <v>41843.533495326832</v>
      </c>
      <c r="G53" s="106">
        <f t="shared" si="8"/>
        <v>42052.751162803463</v>
      </c>
      <c r="H53" s="106">
        <f t="shared" si="8"/>
        <v>42263.014918617482</v>
      </c>
      <c r="I53" s="85">
        <f t="shared" si="8"/>
        <v>42474.329993210558</v>
      </c>
      <c r="J53" s="85">
        <f t="shared" si="8"/>
        <v>42686.70164317661</v>
      </c>
      <c r="K53" s="85">
        <f t="shared" si="8"/>
        <v>42900.135151392489</v>
      </c>
      <c r="L53" s="85">
        <f t="shared" si="8"/>
        <v>43114.635827149446</v>
      </c>
      <c r="M53" s="85">
        <f t="shared" si="8"/>
        <v>43330.209006285186</v>
      </c>
      <c r="N53" s="106">
        <f t="shared" si="8"/>
        <v>43546.860051316609</v>
      </c>
      <c r="O53" s="106">
        <f t="shared" si="8"/>
        <v>43764.594351573185</v>
      </c>
      <c r="P53" s="106">
        <f t="shared" si="8"/>
        <v>43983.41732333105</v>
      </c>
      <c r="Q53" s="106">
        <f t="shared" si="8"/>
        <v>44203.334409947704</v>
      </c>
      <c r="R53" s="106">
        <f t="shared" si="8"/>
        <v>44424.351081997433</v>
      </c>
      <c r="S53" s="85">
        <f t="shared" si="8"/>
        <v>44646.472837407418</v>
      </c>
      <c r="T53" s="85">
        <f t="shared" si="8"/>
        <v>44869.70520159445</v>
      </c>
      <c r="U53" s="85">
        <f t="shared" si="8"/>
        <v>45094.053727602412</v>
      </c>
      <c r="V53" s="85">
        <f t="shared" si="8"/>
        <v>45319.523996240423</v>
      </c>
      <c r="W53" s="85">
        <f t="shared" si="8"/>
        <v>45546.121616221615</v>
      </c>
      <c r="X53" s="106">
        <f t="shared" si="8"/>
        <v>45773.852224302718</v>
      </c>
      <c r="Y53" s="106">
        <f t="shared" si="8"/>
        <v>46002.721485424227</v>
      </c>
      <c r="Z53" s="106">
        <f t="shared" si="8"/>
        <v>46232.735092851348</v>
      </c>
      <c r="AA53" s="106">
        <f t="shared" si="8"/>
        <v>46463.898768315601</v>
      </c>
      <c r="AB53" s="106">
        <f t="shared" si="8"/>
        <v>46696.218262157177</v>
      </c>
      <c r="AC53" s="85">
        <f t="shared" si="8"/>
        <v>46929.699353467957</v>
      </c>
      <c r="AD53" s="85">
        <f t="shared" si="8"/>
        <v>47164.347850235288</v>
      </c>
      <c r="AE53" s="85">
        <f t="shared" si="8"/>
        <v>47400.169589486468</v>
      </c>
      <c r="AF53" s="85">
        <f t="shared" si="8"/>
        <v>47637.170437433888</v>
      </c>
      <c r="AG53" s="85">
        <f t="shared" si="8"/>
        <v>47875.356289621064</v>
      </c>
      <c r="AH53" s="106">
        <f t="shared" si="8"/>
        <v>48114.73307106916</v>
      </c>
      <c r="AI53" s="106">
        <f t="shared" si="8"/>
        <v>48355.306736424507</v>
      </c>
      <c r="AJ53" s="106">
        <f t="shared" si="8"/>
        <v>48597.083270106625</v>
      </c>
      <c r="AK53" s="106">
        <f t="shared" si="8"/>
        <v>48840.068686457147</v>
      </c>
      <c r="AL53" s="106">
        <f t="shared" si="8"/>
        <v>49084.269029889423</v>
      </c>
      <c r="AM53" s="85">
        <f t="shared" si="8"/>
        <v>49329.690375038866</v>
      </c>
      <c r="AN53" s="85">
        <f t="shared" si="8"/>
        <v>49576.338826914049</v>
      </c>
      <c r="AO53" s="85">
        <f t="shared" si="8"/>
        <v>49824.220521048614</v>
      </c>
      <c r="AP53" s="85">
        <f t="shared" si="8"/>
        <v>50073.341623653854</v>
      </c>
      <c r="AQ53" s="85">
        <f t="shared" si="8"/>
        <v>50323.708331772126</v>
      </c>
      <c r="AR53" s="106">
        <f t="shared" si="8"/>
        <v>50575.326873430982</v>
      </c>
    </row>
    <row r="54" spans="2:44" s="78" customFormat="1" hidden="1" outlineLevel="1">
      <c r="B54" s="82" t="s">
        <v>101</v>
      </c>
      <c r="C54" s="80"/>
      <c r="D54" s="117">
        <f t="shared" ref="D54:AR54" si="9">D53/D43/365*1000</f>
        <v>0.96000000000000019</v>
      </c>
      <c r="E54" s="117">
        <f t="shared" si="9"/>
        <v>0.96000000000000019</v>
      </c>
      <c r="F54" s="117">
        <f t="shared" si="9"/>
        <v>0.96000000000000019</v>
      </c>
      <c r="G54" s="117">
        <f t="shared" si="9"/>
        <v>0.96000000000000008</v>
      </c>
      <c r="H54" s="117">
        <f t="shared" si="9"/>
        <v>0.96000000000000019</v>
      </c>
      <c r="I54" s="118">
        <f t="shared" si="9"/>
        <v>0.96000000000000019</v>
      </c>
      <c r="J54" s="118">
        <f t="shared" si="9"/>
        <v>0.96000000000000019</v>
      </c>
      <c r="K54" s="118">
        <f t="shared" si="9"/>
        <v>0.96000000000000019</v>
      </c>
      <c r="L54" s="118">
        <f t="shared" si="9"/>
        <v>0.96000000000000019</v>
      </c>
      <c r="M54" s="118">
        <f t="shared" si="9"/>
        <v>0.96000000000000019</v>
      </c>
      <c r="N54" s="117">
        <f t="shared" si="9"/>
        <v>0.96000000000000019</v>
      </c>
      <c r="O54" s="117">
        <f t="shared" si="9"/>
        <v>0.96000000000000019</v>
      </c>
      <c r="P54" s="117">
        <f t="shared" si="9"/>
        <v>0.96000000000000019</v>
      </c>
      <c r="Q54" s="117">
        <f t="shared" si="9"/>
        <v>0.96000000000000019</v>
      </c>
      <c r="R54" s="117">
        <f t="shared" si="9"/>
        <v>0.96000000000000019</v>
      </c>
      <c r="S54" s="118">
        <f t="shared" si="9"/>
        <v>0.96000000000000019</v>
      </c>
      <c r="T54" s="118">
        <f t="shared" si="9"/>
        <v>0.96000000000000019</v>
      </c>
      <c r="U54" s="118">
        <f t="shared" si="9"/>
        <v>0.96000000000000019</v>
      </c>
      <c r="V54" s="118">
        <f t="shared" si="9"/>
        <v>0.96000000000000019</v>
      </c>
      <c r="W54" s="118">
        <f t="shared" si="9"/>
        <v>0.96000000000000008</v>
      </c>
      <c r="X54" s="117">
        <f t="shared" si="9"/>
        <v>0.96000000000000008</v>
      </c>
      <c r="Y54" s="117">
        <f t="shared" si="9"/>
        <v>0.96000000000000008</v>
      </c>
      <c r="Z54" s="117">
        <f t="shared" si="9"/>
        <v>0.96000000000000019</v>
      </c>
      <c r="AA54" s="117">
        <f t="shared" si="9"/>
        <v>0.96000000000000019</v>
      </c>
      <c r="AB54" s="117">
        <f t="shared" si="9"/>
        <v>0.96000000000000019</v>
      </c>
      <c r="AC54" s="118">
        <f t="shared" si="9"/>
        <v>0.96000000000000019</v>
      </c>
      <c r="AD54" s="118">
        <f t="shared" si="9"/>
        <v>0.96000000000000019</v>
      </c>
      <c r="AE54" s="118">
        <f t="shared" si="9"/>
        <v>0.96000000000000019</v>
      </c>
      <c r="AF54" s="118">
        <f t="shared" si="9"/>
        <v>0.96000000000000019</v>
      </c>
      <c r="AG54" s="118">
        <f t="shared" si="9"/>
        <v>0.96000000000000019</v>
      </c>
      <c r="AH54" s="117">
        <f t="shared" si="9"/>
        <v>0.96000000000000019</v>
      </c>
      <c r="AI54" s="117">
        <f t="shared" si="9"/>
        <v>0.96000000000000019</v>
      </c>
      <c r="AJ54" s="117">
        <f t="shared" si="9"/>
        <v>0.96000000000000019</v>
      </c>
      <c r="AK54" s="117">
        <f t="shared" si="9"/>
        <v>0.96000000000000019</v>
      </c>
      <c r="AL54" s="117">
        <f t="shared" si="9"/>
        <v>0.96000000000000019</v>
      </c>
      <c r="AM54" s="118">
        <f t="shared" si="9"/>
        <v>0.96000000000000019</v>
      </c>
      <c r="AN54" s="118">
        <f t="shared" si="9"/>
        <v>0.96000000000000008</v>
      </c>
      <c r="AO54" s="118">
        <f t="shared" si="9"/>
        <v>0.96000000000000008</v>
      </c>
      <c r="AP54" s="118">
        <f t="shared" si="9"/>
        <v>0.96000000000000008</v>
      </c>
      <c r="AQ54" s="118">
        <f t="shared" si="9"/>
        <v>0.96000000000000019</v>
      </c>
      <c r="AR54" s="117">
        <f t="shared" si="9"/>
        <v>0.96000000000000019</v>
      </c>
    </row>
    <row r="55" spans="2:44" s="78" customFormat="1" hidden="1" outlineLevel="1">
      <c r="B55" s="82"/>
      <c r="C55" s="80"/>
      <c r="D55" s="107"/>
      <c r="E55" s="107"/>
      <c r="F55" s="107"/>
      <c r="G55" s="107"/>
      <c r="H55" s="107"/>
      <c r="I55" s="81"/>
      <c r="J55" s="81"/>
      <c r="K55" s="81"/>
      <c r="L55" s="81"/>
      <c r="M55" s="81"/>
      <c r="N55" s="107"/>
      <c r="O55" s="107"/>
      <c r="P55" s="107"/>
      <c r="Q55" s="107"/>
      <c r="R55" s="107"/>
      <c r="S55" s="81"/>
      <c r="T55" s="81"/>
      <c r="U55" s="81"/>
      <c r="V55" s="81"/>
      <c r="W55" s="81"/>
      <c r="X55" s="107"/>
      <c r="Y55" s="107"/>
      <c r="Z55" s="107"/>
      <c r="AA55" s="107"/>
      <c r="AB55" s="107"/>
      <c r="AC55" s="81"/>
      <c r="AD55" s="81"/>
      <c r="AE55" s="81"/>
      <c r="AF55" s="81"/>
      <c r="AG55" s="81"/>
      <c r="AH55" s="107"/>
      <c r="AI55" s="107"/>
      <c r="AJ55" s="107"/>
      <c r="AK55" s="107"/>
      <c r="AL55" s="107"/>
      <c r="AM55" s="81"/>
      <c r="AN55" s="81"/>
      <c r="AO55" s="81"/>
      <c r="AP55" s="81"/>
      <c r="AQ55" s="81"/>
      <c r="AR55" s="107"/>
    </row>
    <row r="56" spans="2:44" s="78" customFormat="1" hidden="1" outlineLevel="1">
      <c r="B56" s="79" t="s">
        <v>102</v>
      </c>
      <c r="C56" s="80"/>
      <c r="D56" s="108">
        <v>0</v>
      </c>
      <c r="E56" s="108">
        <v>1</v>
      </c>
      <c r="F56" s="108">
        <v>2</v>
      </c>
      <c r="G56" s="108">
        <v>3</v>
      </c>
      <c r="H56" s="108">
        <v>4</v>
      </c>
      <c r="I56" s="109">
        <v>5</v>
      </c>
      <c r="J56" s="109">
        <v>6</v>
      </c>
      <c r="K56" s="109">
        <v>7</v>
      </c>
      <c r="L56" s="109">
        <v>8</v>
      </c>
      <c r="M56" s="109">
        <v>9</v>
      </c>
      <c r="N56" s="108">
        <v>10</v>
      </c>
      <c r="O56" s="108">
        <v>11</v>
      </c>
      <c r="P56" s="108">
        <v>12</v>
      </c>
      <c r="Q56" s="108">
        <v>13</v>
      </c>
      <c r="R56" s="108">
        <v>14</v>
      </c>
      <c r="S56" s="109">
        <v>15</v>
      </c>
      <c r="T56" s="109">
        <v>16</v>
      </c>
      <c r="U56" s="109">
        <v>17</v>
      </c>
      <c r="V56" s="109">
        <v>18</v>
      </c>
      <c r="W56" s="109">
        <v>19</v>
      </c>
      <c r="X56" s="108">
        <v>20</v>
      </c>
      <c r="Y56" s="108">
        <v>21</v>
      </c>
      <c r="Z56" s="108">
        <v>22</v>
      </c>
      <c r="AA56" s="108">
        <v>23</v>
      </c>
      <c r="AB56" s="108">
        <v>24</v>
      </c>
      <c r="AC56" s="109">
        <v>25</v>
      </c>
      <c r="AD56" s="109">
        <v>26</v>
      </c>
      <c r="AE56" s="109">
        <v>27</v>
      </c>
      <c r="AF56" s="109">
        <v>28</v>
      </c>
      <c r="AG56" s="109">
        <v>29</v>
      </c>
      <c r="AH56" s="108">
        <v>30</v>
      </c>
      <c r="AI56" s="108">
        <v>31</v>
      </c>
      <c r="AJ56" s="108">
        <v>32</v>
      </c>
      <c r="AK56" s="108">
        <v>33</v>
      </c>
      <c r="AL56" s="108">
        <v>34</v>
      </c>
      <c r="AM56" s="109">
        <v>35</v>
      </c>
      <c r="AN56" s="109">
        <v>36</v>
      </c>
      <c r="AO56" s="109">
        <v>37</v>
      </c>
      <c r="AP56" s="109">
        <v>38</v>
      </c>
      <c r="AQ56" s="109">
        <v>39</v>
      </c>
      <c r="AR56" s="108">
        <v>40</v>
      </c>
    </row>
    <row r="57" spans="2:44" s="78" customFormat="1" hidden="1" outlineLevel="1">
      <c r="B57" s="82" t="s">
        <v>103</v>
      </c>
      <c r="C57" s="80"/>
      <c r="D57" s="106">
        <f>'[7]2. Geração de Resíduos'!G23</f>
        <v>118231.209</v>
      </c>
      <c r="E57" s="106">
        <f t="shared" ref="E57:AR57" si="10">D57*(1+$D$32)</f>
        <v>118822.36504499998</v>
      </c>
      <c r="F57" s="106">
        <f t="shared" si="10"/>
        <v>119416.47687022497</v>
      </c>
      <c r="G57" s="106">
        <f t="shared" si="10"/>
        <v>120013.55925457609</v>
      </c>
      <c r="H57" s="106">
        <f t="shared" si="10"/>
        <v>120613.62705084895</v>
      </c>
      <c r="I57" s="85">
        <f t="shared" si="10"/>
        <v>121216.69518610318</v>
      </c>
      <c r="J57" s="85">
        <f t="shared" si="10"/>
        <v>121822.77866203368</v>
      </c>
      <c r="K57" s="85">
        <f t="shared" si="10"/>
        <v>122431.89255534385</v>
      </c>
      <c r="L57" s="85">
        <f t="shared" si="10"/>
        <v>123044.05201812055</v>
      </c>
      <c r="M57" s="85">
        <f t="shared" si="10"/>
        <v>123659.27227821114</v>
      </c>
      <c r="N57" s="106">
        <f t="shared" si="10"/>
        <v>124277.56863960218</v>
      </c>
      <c r="O57" s="106">
        <f t="shared" si="10"/>
        <v>124898.95648280017</v>
      </c>
      <c r="P57" s="106">
        <f t="shared" si="10"/>
        <v>125523.45126521416</v>
      </c>
      <c r="Q57" s="106">
        <f t="shared" si="10"/>
        <v>126151.06852154022</v>
      </c>
      <c r="R57" s="106">
        <f t="shared" si="10"/>
        <v>126781.82386414791</v>
      </c>
      <c r="S57" s="85">
        <f t="shared" si="10"/>
        <v>127415.73298346864</v>
      </c>
      <c r="T57" s="85">
        <f t="shared" si="10"/>
        <v>128052.81164838596</v>
      </c>
      <c r="U57" s="85">
        <f t="shared" si="10"/>
        <v>128693.07570662787</v>
      </c>
      <c r="V57" s="85">
        <f t="shared" si="10"/>
        <v>129336.54108516101</v>
      </c>
      <c r="W57" s="85">
        <f t="shared" si="10"/>
        <v>129983.2237905868</v>
      </c>
      <c r="X57" s="106">
        <f t="shared" si="10"/>
        <v>130633.13990953972</v>
      </c>
      <c r="Y57" s="106">
        <f t="shared" si="10"/>
        <v>131286.3056090874</v>
      </c>
      <c r="Z57" s="106">
        <f t="shared" si="10"/>
        <v>131942.73713713282</v>
      </c>
      <c r="AA57" s="106">
        <f t="shared" si="10"/>
        <v>132602.45082281847</v>
      </c>
      <c r="AB57" s="106">
        <f t="shared" si="10"/>
        <v>133265.46307693256</v>
      </c>
      <c r="AC57" s="85">
        <f t="shared" si="10"/>
        <v>133931.7903923172</v>
      </c>
      <c r="AD57" s="85">
        <f t="shared" si="10"/>
        <v>134601.44934427878</v>
      </c>
      <c r="AE57" s="85">
        <f t="shared" si="10"/>
        <v>135274.45659100017</v>
      </c>
      <c r="AF57" s="85">
        <f t="shared" si="10"/>
        <v>135950.82887395515</v>
      </c>
      <c r="AG57" s="85">
        <f t="shared" si="10"/>
        <v>136630.58301832492</v>
      </c>
      <c r="AH57" s="106">
        <f t="shared" si="10"/>
        <v>137313.73593341652</v>
      </c>
      <c r="AI57" s="106">
        <f t="shared" si="10"/>
        <v>138000.3046130836</v>
      </c>
      <c r="AJ57" s="106">
        <f t="shared" si="10"/>
        <v>138690.30613614901</v>
      </c>
      <c r="AK57" s="106">
        <f t="shared" si="10"/>
        <v>139383.75766682974</v>
      </c>
      <c r="AL57" s="106">
        <f t="shared" si="10"/>
        <v>140080.67645516386</v>
      </c>
      <c r="AM57" s="85">
        <f t="shared" si="10"/>
        <v>140781.07983743967</v>
      </c>
      <c r="AN57" s="85">
        <f t="shared" si="10"/>
        <v>141484.98523662685</v>
      </c>
      <c r="AO57" s="85">
        <f t="shared" si="10"/>
        <v>142192.41016280997</v>
      </c>
      <c r="AP57" s="85">
        <f t="shared" si="10"/>
        <v>142903.37221362401</v>
      </c>
      <c r="AQ57" s="85">
        <f t="shared" si="10"/>
        <v>143617.88907469212</v>
      </c>
      <c r="AR57" s="106">
        <f t="shared" si="10"/>
        <v>144335.97852006558</v>
      </c>
    </row>
    <row r="58" spans="2:44" s="78" customFormat="1" hidden="1" outlineLevel="1">
      <c r="B58" s="110" t="s">
        <v>104</v>
      </c>
      <c r="C58" s="80"/>
      <c r="D58" s="119">
        <f>D47*365/313</f>
        <v>124.08610912619811</v>
      </c>
      <c r="E58" s="119">
        <f>E47*365/313</f>
        <v>124.70653967182908</v>
      </c>
      <c r="F58" s="119">
        <f t="shared" ref="F58:R58" si="11">F47*365/313</f>
        <v>125.3300723701882</v>
      </c>
      <c r="G58" s="119">
        <f t="shared" si="11"/>
        <v>125.95672273203914</v>
      </c>
      <c r="H58" s="119">
        <f t="shared" si="11"/>
        <v>126.58650634569933</v>
      </c>
      <c r="I58" s="120">
        <f t="shared" si="11"/>
        <v>127.21943887742781</v>
      </c>
      <c r="J58" s="120">
        <f t="shared" si="11"/>
        <v>127.85553607181492</v>
      </c>
      <c r="K58" s="120">
        <f t="shared" si="11"/>
        <v>128.49481375217397</v>
      </c>
      <c r="L58" s="120">
        <f t="shared" si="11"/>
        <v>129.13728782093483</v>
      </c>
      <c r="M58" s="120">
        <f t="shared" si="11"/>
        <v>129.78297426003951</v>
      </c>
      <c r="N58" s="119">
        <f t="shared" si="11"/>
        <v>130.43188913133969</v>
      </c>
      <c r="O58" s="119">
        <f t="shared" si="11"/>
        <v>131.08404857699637</v>
      </c>
      <c r="P58" s="119">
        <f t="shared" si="11"/>
        <v>131.73946881988132</v>
      </c>
      <c r="Q58" s="119">
        <f t="shared" si="11"/>
        <v>132.39816616398073</v>
      </c>
      <c r="R58" s="119">
        <f t="shared" si="11"/>
        <v>133.06015699480062</v>
      </c>
      <c r="S58" s="120">
        <f>S47*365/313</f>
        <v>133.72545777977462</v>
      </c>
      <c r="T58" s="120">
        <f>T47*365/313</f>
        <v>134.39408506867346</v>
      </c>
      <c r="U58" s="120">
        <f>U47*365/313</f>
        <v>135.06605549401681</v>
      </c>
      <c r="V58" s="120">
        <f>V47*365/313</f>
        <v>135.74138577148688</v>
      </c>
      <c r="W58" s="120">
        <f>W47*365/313</f>
        <v>136.4200927003443</v>
      </c>
      <c r="X58" s="119">
        <f t="shared" ref="X58:AR58" si="12">X47*365/313</f>
        <v>137.10219316384604</v>
      </c>
      <c r="Y58" s="119">
        <f t="shared" si="12"/>
        <v>137.78770412966523</v>
      </c>
      <c r="Z58" s="119">
        <f t="shared" si="12"/>
        <v>138.47664265031355</v>
      </c>
      <c r="AA58" s="119">
        <f t="shared" si="12"/>
        <v>139.16902586356508</v>
      </c>
      <c r="AB58" s="119">
        <f t="shared" si="12"/>
        <v>139.86487099288291</v>
      </c>
      <c r="AC58" s="120">
        <f t="shared" si="12"/>
        <v>140.56419534784729</v>
      </c>
      <c r="AD58" s="120">
        <f t="shared" si="12"/>
        <v>141.26701632458654</v>
      </c>
      <c r="AE58" s="120">
        <f t="shared" si="12"/>
        <v>141.97335140620945</v>
      </c>
      <c r="AF58" s="120">
        <f t="shared" si="12"/>
        <v>142.68321816324047</v>
      </c>
      <c r="AG58" s="120">
        <f t="shared" si="12"/>
        <v>143.39663425405669</v>
      </c>
      <c r="AH58" s="119">
        <f t="shared" si="12"/>
        <v>144.11361742532694</v>
      </c>
      <c r="AI58" s="119">
        <f t="shared" si="12"/>
        <v>144.83418551245359</v>
      </c>
      <c r="AJ58" s="119">
        <f t="shared" si="12"/>
        <v>145.55835644001584</v>
      </c>
      <c r="AK58" s="119">
        <f t="shared" si="12"/>
        <v>146.2861482222159</v>
      </c>
      <c r="AL58" s="119">
        <f t="shared" si="12"/>
        <v>147.01757896332697</v>
      </c>
      <c r="AM58" s="120">
        <f t="shared" si="12"/>
        <v>147.75266685814358</v>
      </c>
      <c r="AN58" s="120">
        <f t="shared" si="12"/>
        <v>148.49143019243428</v>
      </c>
      <c r="AO58" s="120">
        <f t="shared" si="12"/>
        <v>149.23388734339642</v>
      </c>
      <c r="AP58" s="120">
        <f t="shared" si="12"/>
        <v>149.98005678011339</v>
      </c>
      <c r="AQ58" s="120">
        <f t="shared" si="12"/>
        <v>150.72995706401397</v>
      </c>
      <c r="AR58" s="119">
        <f t="shared" si="12"/>
        <v>151.48360684933402</v>
      </c>
    </row>
    <row r="59" spans="2:44" s="95" customFormat="1" hidden="1" outlineLevel="1">
      <c r="B59" s="96" t="s">
        <v>105</v>
      </c>
      <c r="C59" s="97"/>
      <c r="D59" s="121">
        <f>D18</f>
        <v>1</v>
      </c>
      <c r="E59" s="121">
        <f>D59</f>
        <v>1</v>
      </c>
      <c r="F59" s="121">
        <f>E59</f>
        <v>1</v>
      </c>
      <c r="G59" s="121">
        <f>F59</f>
        <v>1</v>
      </c>
      <c r="H59" s="121">
        <f>G59</f>
        <v>1</v>
      </c>
      <c r="I59" s="122">
        <f>IF(H59&lt;100%,H59+$D$35,100%)</f>
        <v>1</v>
      </c>
      <c r="J59" s="122">
        <f>I59</f>
        <v>1</v>
      </c>
      <c r="K59" s="122">
        <f>J59</f>
        <v>1</v>
      </c>
      <c r="L59" s="122">
        <f>K59</f>
        <v>1</v>
      </c>
      <c r="M59" s="122">
        <f>L59</f>
        <v>1</v>
      </c>
      <c r="N59" s="121">
        <f>IF(M59&lt;100%,M59+$D$35,100%)</f>
        <v>1</v>
      </c>
      <c r="O59" s="121">
        <f>N59</f>
        <v>1</v>
      </c>
      <c r="P59" s="121">
        <f>O59</f>
        <v>1</v>
      </c>
      <c r="Q59" s="121">
        <f>P59</f>
        <v>1</v>
      </c>
      <c r="R59" s="121">
        <f>Q59</f>
        <v>1</v>
      </c>
      <c r="S59" s="122">
        <f>IF(R59&lt;100%,R59+$D$35,100%)</f>
        <v>1</v>
      </c>
      <c r="T59" s="122">
        <f>S59</f>
        <v>1</v>
      </c>
      <c r="U59" s="122">
        <f>T59</f>
        <v>1</v>
      </c>
      <c r="V59" s="122">
        <f>U59</f>
        <v>1</v>
      </c>
      <c r="W59" s="122">
        <f>V59</f>
        <v>1</v>
      </c>
      <c r="X59" s="121">
        <f>IF(W59&lt;100%,W59+$D$35,100%)</f>
        <v>1</v>
      </c>
      <c r="Y59" s="121">
        <f>X59</f>
        <v>1</v>
      </c>
      <c r="Z59" s="121">
        <f>Y59</f>
        <v>1</v>
      </c>
      <c r="AA59" s="121">
        <f>Z59</f>
        <v>1</v>
      </c>
      <c r="AB59" s="121">
        <f>AA59</f>
        <v>1</v>
      </c>
      <c r="AC59" s="122">
        <f>IF(AB59&lt;100%,AB59+$D$35,100%)</f>
        <v>1</v>
      </c>
      <c r="AD59" s="122">
        <f>AC59</f>
        <v>1</v>
      </c>
      <c r="AE59" s="122">
        <f>AD59</f>
        <v>1</v>
      </c>
      <c r="AF59" s="122">
        <f>AE59</f>
        <v>1</v>
      </c>
      <c r="AG59" s="122">
        <f>AF59</f>
        <v>1</v>
      </c>
      <c r="AH59" s="121">
        <f>IF(AG59&lt;100%,AG59+$D$35,100%)</f>
        <v>1</v>
      </c>
      <c r="AI59" s="121">
        <f>AH59</f>
        <v>1</v>
      </c>
      <c r="AJ59" s="121">
        <f>AI59</f>
        <v>1</v>
      </c>
      <c r="AK59" s="121">
        <f>AJ59</f>
        <v>1</v>
      </c>
      <c r="AL59" s="121">
        <f>AK59</f>
        <v>1</v>
      </c>
      <c r="AM59" s="122">
        <f>IF(AL59&lt;100%,AL59+$D$35,100%)</f>
        <v>1</v>
      </c>
      <c r="AN59" s="122">
        <f>AM59</f>
        <v>1</v>
      </c>
      <c r="AO59" s="122">
        <f>AN59</f>
        <v>1</v>
      </c>
      <c r="AP59" s="122">
        <f>AO59</f>
        <v>1</v>
      </c>
      <c r="AQ59" s="122">
        <f>AP59</f>
        <v>1</v>
      </c>
      <c r="AR59" s="121">
        <f>IF(AQ59&lt;100%,AQ59+$D$35,100%)</f>
        <v>1</v>
      </c>
    </row>
    <row r="60" spans="2:44" s="78" customFormat="1" hidden="1" outlineLevel="1">
      <c r="B60" s="82" t="s">
        <v>106</v>
      </c>
      <c r="C60" s="80"/>
      <c r="D60" s="106">
        <f>D58*D59</f>
        <v>124.08610912619811</v>
      </c>
      <c r="E60" s="106">
        <f>E58*E59</f>
        <v>124.70653967182908</v>
      </c>
      <c r="F60" s="106">
        <f>F58*F59</f>
        <v>125.3300723701882</v>
      </c>
      <c r="G60" s="106">
        <f t="shared" ref="G60:AR60" si="13">G58*G59</f>
        <v>125.95672273203914</v>
      </c>
      <c r="H60" s="106">
        <f t="shared" si="13"/>
        <v>126.58650634569933</v>
      </c>
      <c r="I60" s="85">
        <f t="shared" si="13"/>
        <v>127.21943887742781</v>
      </c>
      <c r="J60" s="85">
        <f t="shared" si="13"/>
        <v>127.85553607181492</v>
      </c>
      <c r="K60" s="85">
        <f t="shared" si="13"/>
        <v>128.49481375217397</v>
      </c>
      <c r="L60" s="85">
        <f t="shared" si="13"/>
        <v>129.13728782093483</v>
      </c>
      <c r="M60" s="85">
        <f t="shared" si="13"/>
        <v>129.78297426003951</v>
      </c>
      <c r="N60" s="106">
        <f t="shared" si="13"/>
        <v>130.43188913133969</v>
      </c>
      <c r="O60" s="106">
        <f t="shared" si="13"/>
        <v>131.08404857699637</v>
      </c>
      <c r="P60" s="106">
        <f t="shared" si="13"/>
        <v>131.73946881988132</v>
      </c>
      <c r="Q60" s="106">
        <f t="shared" si="13"/>
        <v>132.39816616398073</v>
      </c>
      <c r="R60" s="106">
        <f t="shared" si="13"/>
        <v>133.06015699480062</v>
      </c>
      <c r="S60" s="85">
        <f t="shared" si="13"/>
        <v>133.72545777977462</v>
      </c>
      <c r="T60" s="85">
        <f t="shared" si="13"/>
        <v>134.39408506867346</v>
      </c>
      <c r="U60" s="85">
        <f t="shared" si="13"/>
        <v>135.06605549401681</v>
      </c>
      <c r="V60" s="85">
        <f t="shared" si="13"/>
        <v>135.74138577148688</v>
      </c>
      <c r="W60" s="85">
        <f t="shared" si="13"/>
        <v>136.4200927003443</v>
      </c>
      <c r="X60" s="106">
        <f t="shared" si="13"/>
        <v>137.10219316384604</v>
      </c>
      <c r="Y60" s="106">
        <f t="shared" si="13"/>
        <v>137.78770412966523</v>
      </c>
      <c r="Z60" s="106">
        <f t="shared" si="13"/>
        <v>138.47664265031355</v>
      </c>
      <c r="AA60" s="106">
        <f t="shared" si="13"/>
        <v>139.16902586356508</v>
      </c>
      <c r="AB60" s="106">
        <f t="shared" si="13"/>
        <v>139.86487099288291</v>
      </c>
      <c r="AC60" s="85">
        <f t="shared" si="13"/>
        <v>140.56419534784729</v>
      </c>
      <c r="AD60" s="85">
        <f t="shared" si="13"/>
        <v>141.26701632458654</v>
      </c>
      <c r="AE60" s="85">
        <f t="shared" si="13"/>
        <v>141.97335140620945</v>
      </c>
      <c r="AF60" s="85">
        <f t="shared" si="13"/>
        <v>142.68321816324047</v>
      </c>
      <c r="AG60" s="85">
        <f t="shared" si="13"/>
        <v>143.39663425405669</v>
      </c>
      <c r="AH60" s="106">
        <f t="shared" si="13"/>
        <v>144.11361742532694</v>
      </c>
      <c r="AI60" s="106">
        <f t="shared" si="13"/>
        <v>144.83418551245359</v>
      </c>
      <c r="AJ60" s="106">
        <f t="shared" si="13"/>
        <v>145.55835644001584</v>
      </c>
      <c r="AK60" s="106">
        <f t="shared" si="13"/>
        <v>146.2861482222159</v>
      </c>
      <c r="AL60" s="106">
        <f t="shared" si="13"/>
        <v>147.01757896332697</v>
      </c>
      <c r="AM60" s="85">
        <f t="shared" si="13"/>
        <v>147.75266685814358</v>
      </c>
      <c r="AN60" s="85">
        <f t="shared" si="13"/>
        <v>148.49143019243428</v>
      </c>
      <c r="AO60" s="85">
        <f t="shared" si="13"/>
        <v>149.23388734339642</v>
      </c>
      <c r="AP60" s="85">
        <f t="shared" si="13"/>
        <v>149.98005678011339</v>
      </c>
      <c r="AQ60" s="85">
        <f t="shared" si="13"/>
        <v>150.72995706401397</v>
      </c>
      <c r="AR60" s="106">
        <f t="shared" si="13"/>
        <v>151.48360684933402</v>
      </c>
    </row>
    <row r="61" spans="2:44" s="78" customFormat="1" hidden="1" outlineLevel="1">
      <c r="B61" s="110" t="s">
        <v>107</v>
      </c>
      <c r="C61" s="80"/>
      <c r="D61" s="119">
        <f>D60-D62-D63</f>
        <v>120.98395639804316</v>
      </c>
      <c r="E61" s="119">
        <f t="shared" ref="E61:AR61" si="14">E60-E62-E63</f>
        <v>121.60438694367413</v>
      </c>
      <c r="F61" s="119">
        <f t="shared" si="14"/>
        <v>122.22791964203326</v>
      </c>
      <c r="G61" s="119">
        <f t="shared" si="14"/>
        <v>122.85457000388419</v>
      </c>
      <c r="H61" s="119">
        <f t="shared" si="14"/>
        <v>123.48435361754439</v>
      </c>
      <c r="I61" s="120">
        <f t="shared" si="14"/>
        <v>117.74080344176069</v>
      </c>
      <c r="J61" s="120">
        <f t="shared" si="14"/>
        <v>118.37690063614781</v>
      </c>
      <c r="K61" s="120">
        <f t="shared" si="14"/>
        <v>119.01617831650685</v>
      </c>
      <c r="L61" s="120">
        <f t="shared" si="14"/>
        <v>119.65865238526771</v>
      </c>
      <c r="M61" s="120">
        <f t="shared" si="14"/>
        <v>120.30433882437239</v>
      </c>
      <c r="N61" s="119">
        <f t="shared" si="14"/>
        <v>114.38426606192725</v>
      </c>
      <c r="O61" s="119">
        <f t="shared" si="14"/>
        <v>115.03642550758393</v>
      </c>
      <c r="P61" s="119">
        <f t="shared" si="14"/>
        <v>115.69184575046889</v>
      </c>
      <c r="Q61" s="119">
        <f t="shared" si="14"/>
        <v>116.35054309456829</v>
      </c>
      <c r="R61" s="119">
        <f t="shared" si="14"/>
        <v>117.01253392538818</v>
      </c>
      <c r="S61" s="120">
        <f t="shared" si="14"/>
        <v>110.91132370602638</v>
      </c>
      <c r="T61" s="120">
        <f t="shared" si="14"/>
        <v>111.57995099492523</v>
      </c>
      <c r="U61" s="120">
        <f t="shared" si="14"/>
        <v>112.25192142026857</v>
      </c>
      <c r="V61" s="120">
        <f t="shared" si="14"/>
        <v>112.92725169773864</v>
      </c>
      <c r="W61" s="120">
        <f t="shared" si="14"/>
        <v>113.60595862659606</v>
      </c>
      <c r="X61" s="119">
        <f t="shared" si="14"/>
        <v>107.31887876153677</v>
      </c>
      <c r="Y61" s="119">
        <f t="shared" si="14"/>
        <v>108.00438972735596</v>
      </c>
      <c r="Z61" s="119">
        <f t="shared" si="14"/>
        <v>108.69332824800428</v>
      </c>
      <c r="AA61" s="119">
        <f t="shared" si="14"/>
        <v>109.38571146125581</v>
      </c>
      <c r="AB61" s="119">
        <f t="shared" si="14"/>
        <v>110.08155659057364</v>
      </c>
      <c r="AC61" s="120">
        <f t="shared" si="14"/>
        <v>103.60375460613412</v>
      </c>
      <c r="AD61" s="120">
        <f t="shared" si="14"/>
        <v>104.30657558287336</v>
      </c>
      <c r="AE61" s="120">
        <f t="shared" si="14"/>
        <v>105.01291066449627</v>
      </c>
      <c r="AF61" s="120">
        <f t="shared" si="14"/>
        <v>105.7227774215273</v>
      </c>
      <c r="AG61" s="120">
        <f t="shared" si="14"/>
        <v>106.43619351234352</v>
      </c>
      <c r="AH61" s="119">
        <f t="shared" si="14"/>
        <v>99.762693608638855</v>
      </c>
      <c r="AI61" s="119">
        <f t="shared" si="14"/>
        <v>100.48326169576551</v>
      </c>
      <c r="AJ61" s="119">
        <f t="shared" si="14"/>
        <v>101.20743262332776</v>
      </c>
      <c r="AK61" s="119">
        <f t="shared" si="14"/>
        <v>101.93522440552782</v>
      </c>
      <c r="AL61" s="119">
        <f t="shared" si="14"/>
        <v>102.66665514663889</v>
      </c>
      <c r="AM61" s="120">
        <f t="shared" si="14"/>
        <v>98.003425768180534</v>
      </c>
      <c r="AN61" s="120">
        <f t="shared" si="14"/>
        <v>98.742189102471229</v>
      </c>
      <c r="AO61" s="120">
        <f t="shared" si="14"/>
        <v>99.484646253433368</v>
      </c>
      <c r="AP61" s="120">
        <f t="shared" si="14"/>
        <v>100.23081569015034</v>
      </c>
      <c r="AQ61" s="120">
        <f t="shared" si="14"/>
        <v>100.98071597405092</v>
      </c>
      <c r="AR61" s="119">
        <f t="shared" si="14"/>
        <v>97.249702884152853</v>
      </c>
    </row>
    <row r="62" spans="2:44" s="78" customFormat="1" hidden="1" outlineLevel="1">
      <c r="B62" s="82" t="s">
        <v>108</v>
      </c>
      <c r="C62" s="80"/>
      <c r="D62" s="106">
        <f>D14</f>
        <v>3.1021527281549526</v>
      </c>
      <c r="E62" s="106">
        <f>D62</f>
        <v>3.1021527281549526</v>
      </c>
      <c r="F62" s="106">
        <f>E62</f>
        <v>3.1021527281549526</v>
      </c>
      <c r="G62" s="106">
        <f>F62</f>
        <v>3.1021527281549526</v>
      </c>
      <c r="H62" s="106">
        <f>G62</f>
        <v>3.1021527281549526</v>
      </c>
      <c r="I62" s="85">
        <f>IF(H62/H60&lt;($D$37-$D$36),I60*(H62/H60+$D$36),I60*$D$37)</f>
        <v>6.2981494637314217</v>
      </c>
      <c r="J62" s="85">
        <f>I62</f>
        <v>6.2981494637314217</v>
      </c>
      <c r="K62" s="85">
        <f>J62</f>
        <v>6.2981494637314217</v>
      </c>
      <c r="L62" s="85">
        <f>K62</f>
        <v>6.2981494637314217</v>
      </c>
      <c r="M62" s="85">
        <f>L62</f>
        <v>6.2981494637314217</v>
      </c>
      <c r="N62" s="106">
        <f>IF(M62/M60&lt;($D$37-$D$36),N60*(M62/M60+$D$36),N60*$D$37)</f>
        <v>9.5904374393335701</v>
      </c>
      <c r="O62" s="106">
        <f>N62</f>
        <v>9.5904374393335701</v>
      </c>
      <c r="P62" s="106">
        <f>O62</f>
        <v>9.5904374393335701</v>
      </c>
      <c r="Q62" s="106">
        <f>P62</f>
        <v>9.5904374393335701</v>
      </c>
      <c r="R62" s="106">
        <f>Q62</f>
        <v>9.5904374393335701</v>
      </c>
      <c r="S62" s="85">
        <f>IF(R62/R60&lt;($D$37-$D$36),S60*(R62/R60+$D$36),S60*$D$37)</f>
        <v>12.981526071024602</v>
      </c>
      <c r="T62" s="85">
        <f>S62</f>
        <v>12.981526071024602</v>
      </c>
      <c r="U62" s="85">
        <f>T62</f>
        <v>12.981526071024602</v>
      </c>
      <c r="V62" s="85">
        <f>U62</f>
        <v>12.981526071024602</v>
      </c>
      <c r="W62" s="85">
        <f>V62</f>
        <v>12.981526071024602</v>
      </c>
      <c r="X62" s="106">
        <f>IF(W62/W60&lt;($D$37-$D$36),X60*(W62/W60+$D$36),X60*$D$37)</f>
        <v>16.473988530475879</v>
      </c>
      <c r="Y62" s="106">
        <f>X62</f>
        <v>16.473988530475879</v>
      </c>
      <c r="Z62" s="106">
        <f>Y62</f>
        <v>16.473988530475879</v>
      </c>
      <c r="AA62" s="106">
        <f t="shared" ref="Z62:AB63" si="15">Z62</f>
        <v>16.473988530475879</v>
      </c>
      <c r="AB62" s="106">
        <f t="shared" si="15"/>
        <v>16.473988530475879</v>
      </c>
      <c r="AC62" s="85">
        <f>IF(AB62/AB60&lt;($D$37-$D$36),AC60*(AB62/AB60+$D$36),AC60*$D$37)</f>
        <v>20.070463356824437</v>
      </c>
      <c r="AD62" s="85">
        <f t="shared" ref="AD62:AG63" si="16">AC62</f>
        <v>20.070463356824437</v>
      </c>
      <c r="AE62" s="85">
        <f t="shared" si="16"/>
        <v>20.070463356824437</v>
      </c>
      <c r="AF62" s="85">
        <f t="shared" si="16"/>
        <v>20.070463356824437</v>
      </c>
      <c r="AG62" s="85">
        <f t="shared" si="16"/>
        <v>20.070463356824437</v>
      </c>
      <c r="AH62" s="106">
        <f>IF(AG62/AG60&lt;($D$37-$D$36),AH60*(AG62/AG60+$D$36),AH60*$D$37)</f>
        <v>23.773656109241724</v>
      </c>
      <c r="AI62" s="106">
        <f t="shared" ref="AI62:AL63" si="17">AH62</f>
        <v>23.773656109241724</v>
      </c>
      <c r="AJ62" s="106">
        <f t="shared" si="17"/>
        <v>23.773656109241724</v>
      </c>
      <c r="AK62" s="106">
        <f t="shared" si="17"/>
        <v>23.773656109241724</v>
      </c>
      <c r="AL62" s="106">
        <f t="shared" si="17"/>
        <v>23.773656109241724</v>
      </c>
      <c r="AM62" s="85">
        <f>IF(AL62/AL60&lt;($D$37-$D$36),AM60*(AL62/AL60+$D$36),AM60*$D$37)</f>
        <v>27.586341061241519</v>
      </c>
      <c r="AN62" s="85">
        <f t="shared" ref="AN62:AQ63" si="18">AM62</f>
        <v>27.586341061241519</v>
      </c>
      <c r="AO62" s="85">
        <f t="shared" si="18"/>
        <v>27.586341061241519</v>
      </c>
      <c r="AP62" s="85">
        <f t="shared" si="18"/>
        <v>27.586341061241519</v>
      </c>
      <c r="AQ62" s="85">
        <f t="shared" si="18"/>
        <v>27.586341061241519</v>
      </c>
      <c r="AR62" s="106">
        <f>IF(AQ62/AQ60&lt;($D$37-$D$36),AR60*(AQ62/AQ60+$D$36),AR60*$D$37)</f>
        <v>31.511362937781072</v>
      </c>
    </row>
    <row r="63" spans="2:44" s="78" customFormat="1" ht="15.75" hidden="1" outlineLevel="1" thickBot="1">
      <c r="B63" s="114" t="s">
        <v>109</v>
      </c>
      <c r="C63" s="80"/>
      <c r="D63" s="115">
        <f>D15</f>
        <v>0</v>
      </c>
      <c r="E63" s="115">
        <f t="shared" ref="E63:H63" si="19">D63</f>
        <v>0</v>
      </c>
      <c r="F63" s="115">
        <f t="shared" si="19"/>
        <v>0</v>
      </c>
      <c r="G63" s="115">
        <f t="shared" si="19"/>
        <v>0</v>
      </c>
      <c r="H63" s="115">
        <f t="shared" si="19"/>
        <v>0</v>
      </c>
      <c r="I63" s="116">
        <f>IF(H63/H60&lt;($D$39-$D$38),I60*(H63/H60+$D$38),I60*$D$39)</f>
        <v>3.1804859719356955</v>
      </c>
      <c r="J63" s="116">
        <f t="shared" ref="J63:M63" si="20">I63</f>
        <v>3.1804859719356955</v>
      </c>
      <c r="K63" s="116">
        <f t="shared" si="20"/>
        <v>3.1804859719356955</v>
      </c>
      <c r="L63" s="116">
        <f t="shared" si="20"/>
        <v>3.1804859719356955</v>
      </c>
      <c r="M63" s="116">
        <f t="shared" si="20"/>
        <v>3.1804859719356955</v>
      </c>
      <c r="N63" s="115">
        <f>IF(M63/M60&lt;($D$39-$D$38),N60*(M63/M60+$D$38),N60*$D$39)</f>
        <v>6.4571856300788664</v>
      </c>
      <c r="O63" s="115">
        <f t="shared" ref="O63:R63" si="21">N63</f>
        <v>6.4571856300788664</v>
      </c>
      <c r="P63" s="115">
        <f t="shared" si="21"/>
        <v>6.4571856300788664</v>
      </c>
      <c r="Q63" s="115">
        <f t="shared" si="21"/>
        <v>6.4571856300788664</v>
      </c>
      <c r="R63" s="115">
        <f t="shared" si="21"/>
        <v>6.4571856300788664</v>
      </c>
      <c r="S63" s="116">
        <f>IF(R63/R60&lt;($D$39-$D$38),S60*(R63/R60+$D$38),S60*$D$39)</f>
        <v>9.8326080027236262</v>
      </c>
      <c r="T63" s="116">
        <f t="shared" ref="T63:W63" si="22">S63</f>
        <v>9.8326080027236262</v>
      </c>
      <c r="U63" s="116">
        <f t="shared" si="22"/>
        <v>9.8326080027236262</v>
      </c>
      <c r="V63" s="116">
        <f t="shared" si="22"/>
        <v>9.8326080027236262</v>
      </c>
      <c r="W63" s="116">
        <f t="shared" si="22"/>
        <v>9.8326080027236262</v>
      </c>
      <c r="X63" s="115">
        <f>IF(W63/W60&lt;($D$39-$D$38),X60*(W63/W60+$D$38),X60*$D$39)</f>
        <v>13.309325871833396</v>
      </c>
      <c r="Y63" s="115">
        <f>X63</f>
        <v>13.309325871833396</v>
      </c>
      <c r="Z63" s="115">
        <f t="shared" si="15"/>
        <v>13.309325871833396</v>
      </c>
      <c r="AA63" s="115">
        <f t="shared" si="15"/>
        <v>13.309325871833396</v>
      </c>
      <c r="AB63" s="115">
        <f t="shared" si="15"/>
        <v>13.309325871833396</v>
      </c>
      <c r="AC63" s="116">
        <f>IF(AB63/AB60&lt;($D$39-$D$38),AC60*(AB63/AB60+$D$38),AC60*$D$39)</f>
        <v>16.889977384888741</v>
      </c>
      <c r="AD63" s="116">
        <f t="shared" si="16"/>
        <v>16.889977384888741</v>
      </c>
      <c r="AE63" s="116">
        <f t="shared" si="16"/>
        <v>16.889977384888741</v>
      </c>
      <c r="AF63" s="116">
        <f t="shared" si="16"/>
        <v>16.889977384888741</v>
      </c>
      <c r="AG63" s="116">
        <f t="shared" si="16"/>
        <v>16.889977384888741</v>
      </c>
      <c r="AH63" s="115">
        <f>IF(AG63/AG60&lt;($D$39-$D$38),AH60*(AG63/AG60+$D$38),AH60*$D$39)</f>
        <v>20.577267707446357</v>
      </c>
      <c r="AI63" s="115">
        <f t="shared" si="17"/>
        <v>20.577267707446357</v>
      </c>
      <c r="AJ63" s="115">
        <f t="shared" si="17"/>
        <v>20.577267707446357</v>
      </c>
      <c r="AK63" s="115">
        <f t="shared" si="17"/>
        <v>20.577267707446357</v>
      </c>
      <c r="AL63" s="115">
        <f t="shared" si="17"/>
        <v>20.577267707446357</v>
      </c>
      <c r="AM63" s="116">
        <f>IF(AL63/AL60&lt;($D$39-$D$38),AM60*(AL63/AL60+$D$38),AM60*$D$39)</f>
        <v>22.162900028721538</v>
      </c>
      <c r="AN63" s="116">
        <f t="shared" si="18"/>
        <v>22.162900028721538</v>
      </c>
      <c r="AO63" s="116">
        <f t="shared" si="18"/>
        <v>22.162900028721538</v>
      </c>
      <c r="AP63" s="116">
        <f t="shared" si="18"/>
        <v>22.162900028721538</v>
      </c>
      <c r="AQ63" s="116">
        <f t="shared" si="18"/>
        <v>22.162900028721538</v>
      </c>
      <c r="AR63" s="115">
        <f>IF(AQ63/AQ60&lt;($D$39-$D$38),AR60*(AQ63/AQ60+$D$38),AR60*$D$39)</f>
        <v>22.722541027400101</v>
      </c>
    </row>
    <row r="64" spans="2:44" s="78" customFormat="1" hidden="1" outlineLevel="1">
      <c r="B64" s="110" t="s">
        <v>110</v>
      </c>
      <c r="C64" s="80"/>
      <c r="D64" s="119">
        <f>D61*313</f>
        <v>37867.97835258751</v>
      </c>
      <c r="E64" s="119">
        <f>E61*313</f>
        <v>38062.173113370001</v>
      </c>
      <c r="F64" s="119">
        <f t="shared" ref="F64:AR66" si="23">F61*313</f>
        <v>38257.338847956409</v>
      </c>
      <c r="G64" s="119">
        <f t="shared" si="23"/>
        <v>38453.480411215751</v>
      </c>
      <c r="H64" s="119">
        <f t="shared" si="23"/>
        <v>38650.602682291392</v>
      </c>
      <c r="I64" s="120">
        <f t="shared" si="23"/>
        <v>36852.871477271096</v>
      </c>
      <c r="J64" s="120">
        <f t="shared" si="23"/>
        <v>37051.969899114265</v>
      </c>
      <c r="K64" s="120">
        <f t="shared" si="23"/>
        <v>37252.063813066648</v>
      </c>
      <c r="L64" s="120">
        <f t="shared" si="23"/>
        <v>37453.158196588796</v>
      </c>
      <c r="M64" s="120">
        <f t="shared" si="23"/>
        <v>37655.258052028563</v>
      </c>
      <c r="N64" s="119">
        <f t="shared" si="23"/>
        <v>35802.275277383233</v>
      </c>
      <c r="O64" s="119">
        <f t="shared" si="23"/>
        <v>36006.401183873772</v>
      </c>
      <c r="P64" s="119">
        <f t="shared" si="23"/>
        <v>36211.547719896764</v>
      </c>
      <c r="Q64" s="119">
        <f t="shared" si="23"/>
        <v>36417.719988599878</v>
      </c>
      <c r="R64" s="119">
        <f t="shared" si="23"/>
        <v>36624.923118646504</v>
      </c>
      <c r="S64" s="120">
        <f t="shared" si="23"/>
        <v>34715.244319986254</v>
      </c>
      <c r="T64" s="120">
        <f t="shared" si="23"/>
        <v>34924.524661411597</v>
      </c>
      <c r="U64" s="120">
        <f t="shared" si="23"/>
        <v>35134.851404544061</v>
      </c>
      <c r="V64" s="120">
        <f t="shared" si="23"/>
        <v>35346.229781392198</v>
      </c>
      <c r="W64" s="120">
        <f t="shared" si="23"/>
        <v>35558.665050124568</v>
      </c>
      <c r="X64" s="119">
        <f t="shared" si="23"/>
        <v>33590.809052361008</v>
      </c>
      <c r="Y64" s="119">
        <f t="shared" si="23"/>
        <v>33805.373984662416</v>
      </c>
      <c r="Z64" s="119">
        <f t="shared" si="23"/>
        <v>34021.011741625342</v>
      </c>
      <c r="AA64" s="119">
        <f t="shared" si="23"/>
        <v>34237.727687373066</v>
      </c>
      <c r="AB64" s="119">
        <f t="shared" si="23"/>
        <v>34455.527212849549</v>
      </c>
      <c r="AC64" s="120">
        <f t="shared" si="23"/>
        <v>32427.975191719979</v>
      </c>
      <c r="AD64" s="120">
        <f t="shared" si="23"/>
        <v>32647.958157439363</v>
      </c>
      <c r="AE64" s="120">
        <f t="shared" si="23"/>
        <v>32869.041037987336</v>
      </c>
      <c r="AF64" s="120">
        <f t="shared" si="23"/>
        <v>33091.229332938041</v>
      </c>
      <c r="AG64" s="120">
        <f t="shared" si="23"/>
        <v>33314.528569363523</v>
      </c>
      <c r="AH64" s="119">
        <f t="shared" si="23"/>
        <v>31225.723099503961</v>
      </c>
      <c r="AI64" s="119">
        <f t="shared" si="23"/>
        <v>31451.260910774603</v>
      </c>
      <c r="AJ64" s="119">
        <f t="shared" si="23"/>
        <v>31677.926411101591</v>
      </c>
      <c r="AK64" s="119">
        <f t="shared" si="23"/>
        <v>31905.725238930208</v>
      </c>
      <c r="AL64" s="119">
        <f t="shared" si="23"/>
        <v>32134.663060897972</v>
      </c>
      <c r="AM64" s="120">
        <f t="shared" si="23"/>
        <v>30675.072265440507</v>
      </c>
      <c r="AN64" s="120">
        <f t="shared" si="23"/>
        <v>30906.305189073493</v>
      </c>
      <c r="AO64" s="120">
        <f t="shared" si="23"/>
        <v>31138.694277324645</v>
      </c>
      <c r="AP64" s="120">
        <f t="shared" si="23"/>
        <v>31372.245311017054</v>
      </c>
      <c r="AQ64" s="120">
        <f t="shared" si="23"/>
        <v>31606.96409987794</v>
      </c>
      <c r="AR64" s="119">
        <f t="shared" si="23"/>
        <v>30439.157002739845</v>
      </c>
    </row>
    <row r="65" spans="2:44" s="78" customFormat="1" hidden="1" outlineLevel="1">
      <c r="B65" s="123" t="s">
        <v>111</v>
      </c>
      <c r="C65" s="124"/>
      <c r="D65" s="125">
        <f>D62*313</f>
        <v>970.9738039125001</v>
      </c>
      <c r="E65" s="125">
        <f t="shared" ref="D65:S66" si="24">E62*313</f>
        <v>970.9738039125001</v>
      </c>
      <c r="F65" s="125">
        <f t="shared" si="24"/>
        <v>970.9738039125001</v>
      </c>
      <c r="G65" s="125">
        <f t="shared" si="24"/>
        <v>970.9738039125001</v>
      </c>
      <c r="H65" s="125">
        <f t="shared" si="24"/>
        <v>970.9738039125001</v>
      </c>
      <c r="I65" s="125">
        <f t="shared" si="24"/>
        <v>1971.320782147935</v>
      </c>
      <c r="J65" s="125">
        <f>J62*313</f>
        <v>1971.320782147935</v>
      </c>
      <c r="K65" s="125">
        <f t="shared" si="24"/>
        <v>1971.320782147935</v>
      </c>
      <c r="L65" s="125">
        <f t="shared" si="24"/>
        <v>1971.320782147935</v>
      </c>
      <c r="M65" s="125">
        <f t="shared" si="24"/>
        <v>1971.320782147935</v>
      </c>
      <c r="N65" s="125">
        <f t="shared" si="24"/>
        <v>3001.8069185114073</v>
      </c>
      <c r="O65" s="125">
        <f t="shared" si="24"/>
        <v>3001.8069185114073</v>
      </c>
      <c r="P65" s="125">
        <f t="shared" si="24"/>
        <v>3001.8069185114073</v>
      </c>
      <c r="Q65" s="125">
        <f t="shared" si="24"/>
        <v>3001.8069185114073</v>
      </c>
      <c r="R65" s="125">
        <f t="shared" si="24"/>
        <v>3001.8069185114073</v>
      </c>
      <c r="S65" s="125">
        <f t="shared" si="24"/>
        <v>4063.2176602307004</v>
      </c>
      <c r="T65" s="125">
        <f t="shared" si="23"/>
        <v>4063.2176602307004</v>
      </c>
      <c r="U65" s="125">
        <f t="shared" si="23"/>
        <v>4063.2176602307004</v>
      </c>
      <c r="V65" s="125">
        <f t="shared" si="23"/>
        <v>4063.2176602307004</v>
      </c>
      <c r="W65" s="125">
        <f t="shared" si="23"/>
        <v>4063.2176602307004</v>
      </c>
      <c r="X65" s="125">
        <f t="shared" si="23"/>
        <v>5156.3584100389498</v>
      </c>
      <c r="Y65" s="125">
        <f t="shared" si="23"/>
        <v>5156.3584100389498</v>
      </c>
      <c r="Z65" s="125">
        <f t="shared" si="23"/>
        <v>5156.3584100389498</v>
      </c>
      <c r="AA65" s="125">
        <f t="shared" si="23"/>
        <v>5156.3584100389498</v>
      </c>
      <c r="AB65" s="125">
        <f t="shared" si="23"/>
        <v>5156.3584100389498</v>
      </c>
      <c r="AC65" s="125">
        <f t="shared" si="23"/>
        <v>6282.0550306860487</v>
      </c>
      <c r="AD65" s="125">
        <f t="shared" si="23"/>
        <v>6282.0550306860487</v>
      </c>
      <c r="AE65" s="125">
        <f t="shared" si="23"/>
        <v>6282.0550306860487</v>
      </c>
      <c r="AF65" s="125">
        <f t="shared" si="23"/>
        <v>6282.0550306860487</v>
      </c>
      <c r="AG65" s="125">
        <f t="shared" si="23"/>
        <v>6282.0550306860487</v>
      </c>
      <c r="AH65" s="125">
        <f t="shared" si="23"/>
        <v>7441.1543621926594</v>
      </c>
      <c r="AI65" s="125">
        <f t="shared" si="23"/>
        <v>7441.1543621926594</v>
      </c>
      <c r="AJ65" s="125">
        <f t="shared" si="23"/>
        <v>7441.1543621926594</v>
      </c>
      <c r="AK65" s="125">
        <f t="shared" si="23"/>
        <v>7441.1543621926594</v>
      </c>
      <c r="AL65" s="125">
        <f t="shared" si="23"/>
        <v>7441.1543621926594</v>
      </c>
      <c r="AM65" s="125">
        <f t="shared" si="23"/>
        <v>8634.524752168596</v>
      </c>
      <c r="AN65" s="125">
        <f t="shared" si="23"/>
        <v>8634.524752168596</v>
      </c>
      <c r="AO65" s="125">
        <f t="shared" si="23"/>
        <v>8634.524752168596</v>
      </c>
      <c r="AP65" s="125">
        <f t="shared" si="23"/>
        <v>8634.524752168596</v>
      </c>
      <c r="AQ65" s="125">
        <f t="shared" si="23"/>
        <v>8634.524752168596</v>
      </c>
      <c r="AR65" s="125">
        <f t="shared" si="23"/>
        <v>9863.0565995254765</v>
      </c>
    </row>
    <row r="66" spans="2:44" s="78" customFormat="1" ht="15.75" hidden="1" outlineLevel="1" thickBot="1">
      <c r="B66" s="114" t="s">
        <v>112</v>
      </c>
      <c r="C66" s="80"/>
      <c r="D66" s="115">
        <f t="shared" si="24"/>
        <v>0</v>
      </c>
      <c r="E66" s="115">
        <f t="shared" si="24"/>
        <v>0</v>
      </c>
      <c r="F66" s="115">
        <f t="shared" si="24"/>
        <v>0</v>
      </c>
      <c r="G66" s="115">
        <f t="shared" si="24"/>
        <v>0</v>
      </c>
      <c r="H66" s="115">
        <f t="shared" si="24"/>
        <v>0</v>
      </c>
      <c r="I66" s="116">
        <f>I63*313</f>
        <v>995.49210921587269</v>
      </c>
      <c r="J66" s="116">
        <f>J63*313</f>
        <v>995.49210921587269</v>
      </c>
      <c r="K66" s="116">
        <f t="shared" si="24"/>
        <v>995.49210921587269</v>
      </c>
      <c r="L66" s="116">
        <f t="shared" si="24"/>
        <v>995.49210921587269</v>
      </c>
      <c r="M66" s="116">
        <f>M63*313</f>
        <v>995.49210921587269</v>
      </c>
      <c r="N66" s="115">
        <f t="shared" si="24"/>
        <v>2021.0991022146852</v>
      </c>
      <c r="O66" s="115">
        <f t="shared" si="24"/>
        <v>2021.0991022146852</v>
      </c>
      <c r="P66" s="115">
        <f t="shared" si="24"/>
        <v>2021.0991022146852</v>
      </c>
      <c r="Q66" s="115">
        <f t="shared" si="24"/>
        <v>2021.0991022146852</v>
      </c>
      <c r="R66" s="115">
        <f t="shared" si="24"/>
        <v>2021.0991022146852</v>
      </c>
      <c r="S66" s="116">
        <f t="shared" si="24"/>
        <v>3077.6063048524952</v>
      </c>
      <c r="T66" s="116">
        <f t="shared" si="23"/>
        <v>3077.6063048524952</v>
      </c>
      <c r="U66" s="116">
        <f t="shared" si="23"/>
        <v>3077.6063048524952</v>
      </c>
      <c r="V66" s="116">
        <f t="shared" si="23"/>
        <v>3077.6063048524952</v>
      </c>
      <c r="W66" s="116">
        <f t="shared" si="23"/>
        <v>3077.6063048524952</v>
      </c>
      <c r="X66" s="115">
        <f>X63*313</f>
        <v>4165.8189978838527</v>
      </c>
      <c r="Y66" s="115">
        <f t="shared" si="23"/>
        <v>4165.8189978838527</v>
      </c>
      <c r="Z66" s="115">
        <f t="shared" si="23"/>
        <v>4165.8189978838527</v>
      </c>
      <c r="AA66" s="115">
        <f t="shared" si="23"/>
        <v>4165.8189978838527</v>
      </c>
      <c r="AB66" s="115">
        <f t="shared" si="23"/>
        <v>4165.8189978838527</v>
      </c>
      <c r="AC66" s="116">
        <f t="shared" si="23"/>
        <v>5286.5629214701758</v>
      </c>
      <c r="AD66" s="116">
        <f t="shared" si="23"/>
        <v>5286.5629214701758</v>
      </c>
      <c r="AE66" s="116">
        <f t="shared" si="23"/>
        <v>5286.5629214701758</v>
      </c>
      <c r="AF66" s="116">
        <f t="shared" si="23"/>
        <v>5286.5629214701758</v>
      </c>
      <c r="AG66" s="116">
        <f t="shared" si="23"/>
        <v>5286.5629214701758</v>
      </c>
      <c r="AH66" s="115">
        <f t="shared" si="23"/>
        <v>6440.6847924307094</v>
      </c>
      <c r="AI66" s="115">
        <f t="shared" si="23"/>
        <v>6440.6847924307094</v>
      </c>
      <c r="AJ66" s="115">
        <f t="shared" si="23"/>
        <v>6440.6847924307094</v>
      </c>
      <c r="AK66" s="115">
        <f t="shared" si="23"/>
        <v>6440.6847924307094</v>
      </c>
      <c r="AL66" s="115">
        <f t="shared" si="23"/>
        <v>6440.6847924307094</v>
      </c>
      <c r="AM66" s="116">
        <f t="shared" si="23"/>
        <v>6936.9877089898409</v>
      </c>
      <c r="AN66" s="116">
        <f t="shared" si="23"/>
        <v>6936.9877089898409</v>
      </c>
      <c r="AO66" s="116">
        <f t="shared" si="23"/>
        <v>6936.9877089898409</v>
      </c>
      <c r="AP66" s="116">
        <f t="shared" si="23"/>
        <v>6936.9877089898409</v>
      </c>
      <c r="AQ66" s="116">
        <f t="shared" si="23"/>
        <v>6936.9877089898409</v>
      </c>
      <c r="AR66" s="115">
        <f t="shared" si="23"/>
        <v>7112.1553415762319</v>
      </c>
    </row>
    <row r="67" spans="2:44" s="78" customFormat="1" hidden="1" outlineLevel="1">
      <c r="B67" s="110" t="s">
        <v>113</v>
      </c>
      <c r="C67"/>
      <c r="D67" s="119">
        <f>D60*313</f>
        <v>38838.95215650001</v>
      </c>
      <c r="E67" s="119">
        <f t="shared" ref="E67:AR67" si="25">E60*313</f>
        <v>39033.146917282502</v>
      </c>
      <c r="F67" s="119">
        <f t="shared" si="25"/>
        <v>39228.31265186891</v>
      </c>
      <c r="G67" s="119">
        <f t="shared" si="25"/>
        <v>39424.454215128251</v>
      </c>
      <c r="H67" s="119">
        <f t="shared" si="25"/>
        <v>39621.576486203892</v>
      </c>
      <c r="I67" s="120">
        <f t="shared" si="25"/>
        <v>39819.684368634902</v>
      </c>
      <c r="J67" s="120">
        <f t="shared" si="25"/>
        <v>40018.782790478072</v>
      </c>
      <c r="K67" s="120">
        <f t="shared" si="25"/>
        <v>40218.876704430455</v>
      </c>
      <c r="L67" s="120">
        <f t="shared" si="25"/>
        <v>40419.971087952603</v>
      </c>
      <c r="M67" s="120">
        <f t="shared" si="25"/>
        <v>40622.070943392369</v>
      </c>
      <c r="N67" s="119">
        <f t="shared" si="25"/>
        <v>40825.181298109324</v>
      </c>
      <c r="O67" s="119">
        <f t="shared" si="25"/>
        <v>41029.307204599863</v>
      </c>
      <c r="P67" s="119">
        <f t="shared" si="25"/>
        <v>41234.453740622856</v>
      </c>
      <c r="Q67" s="119">
        <f t="shared" si="25"/>
        <v>41440.62600932597</v>
      </c>
      <c r="R67" s="119">
        <f t="shared" si="25"/>
        <v>41647.829139372596</v>
      </c>
      <c r="S67" s="120">
        <f t="shared" si="25"/>
        <v>41856.068285069457</v>
      </c>
      <c r="T67" s="120">
        <f t="shared" si="25"/>
        <v>42065.348626494793</v>
      </c>
      <c r="U67" s="120">
        <f t="shared" si="25"/>
        <v>42275.675369627264</v>
      </c>
      <c r="V67" s="120">
        <f t="shared" si="25"/>
        <v>42487.053746475394</v>
      </c>
      <c r="W67" s="120">
        <f t="shared" si="25"/>
        <v>42699.489015207764</v>
      </c>
      <c r="X67" s="119">
        <f t="shared" si="25"/>
        <v>42912.986460283813</v>
      </c>
      <c r="Y67" s="119">
        <f t="shared" si="25"/>
        <v>43127.551392585214</v>
      </c>
      <c r="Z67" s="119">
        <f t="shared" si="25"/>
        <v>43343.18914954814</v>
      </c>
      <c r="AA67" s="119">
        <f t="shared" si="25"/>
        <v>43559.905095295871</v>
      </c>
      <c r="AB67" s="119">
        <f t="shared" si="25"/>
        <v>43777.704620772354</v>
      </c>
      <c r="AC67" s="120">
        <f t="shared" si="25"/>
        <v>43996.593143876198</v>
      </c>
      <c r="AD67" s="120">
        <f t="shared" si="25"/>
        <v>44216.576109595582</v>
      </c>
      <c r="AE67" s="120">
        <f t="shared" si="25"/>
        <v>44437.658990143558</v>
      </c>
      <c r="AF67" s="120">
        <f t="shared" si="25"/>
        <v>44659.847285094263</v>
      </c>
      <c r="AG67" s="120">
        <f t="shared" si="25"/>
        <v>44883.146521519746</v>
      </c>
      <c r="AH67" s="119">
        <f t="shared" si="25"/>
        <v>45107.562254127333</v>
      </c>
      <c r="AI67" s="119">
        <f t="shared" si="25"/>
        <v>45333.100065397972</v>
      </c>
      <c r="AJ67" s="119">
        <f t="shared" si="25"/>
        <v>45559.765565724956</v>
      </c>
      <c r="AK67" s="119">
        <f t="shared" si="25"/>
        <v>45787.564393553577</v>
      </c>
      <c r="AL67" s="119">
        <f t="shared" si="25"/>
        <v>46016.502215521345</v>
      </c>
      <c r="AM67" s="120">
        <f t="shared" si="25"/>
        <v>46246.584726598943</v>
      </c>
      <c r="AN67" s="120">
        <f t="shared" si="25"/>
        <v>46477.817650231933</v>
      </c>
      <c r="AO67" s="120">
        <f t="shared" si="25"/>
        <v>46710.206738483081</v>
      </c>
      <c r="AP67" s="120">
        <f t="shared" si="25"/>
        <v>46943.757772175493</v>
      </c>
      <c r="AQ67" s="120">
        <f t="shared" si="25"/>
        <v>47178.476561036376</v>
      </c>
      <c r="AR67" s="119">
        <f t="shared" si="25"/>
        <v>47414.368943841546</v>
      </c>
    </row>
    <row r="68" spans="2:44" s="78" customFormat="1" ht="15.75" hidden="1" outlineLevel="1" thickBot="1">
      <c r="B68" s="126" t="s">
        <v>114</v>
      </c>
      <c r="C68" s="80"/>
      <c r="D68" s="127">
        <f t="shared" ref="D68:AR68" si="26">D50*365/313</f>
        <v>8.2724072750798729</v>
      </c>
      <c r="E68" s="127">
        <f t="shared" si="26"/>
        <v>8.3137693114552711</v>
      </c>
      <c r="F68" s="127">
        <f t="shared" si="26"/>
        <v>8.3553381580125468</v>
      </c>
      <c r="G68" s="127">
        <f t="shared" si="26"/>
        <v>8.3971148488026088</v>
      </c>
      <c r="H68" s="127">
        <f t="shared" si="26"/>
        <v>8.4391004230466216</v>
      </c>
      <c r="I68" s="128">
        <f t="shared" si="26"/>
        <v>8.4812959251618523</v>
      </c>
      <c r="J68" s="128">
        <f t="shared" si="26"/>
        <v>8.5237024047876613</v>
      </c>
      <c r="K68" s="128">
        <f t="shared" si="26"/>
        <v>8.5663209168116001</v>
      </c>
      <c r="L68" s="128">
        <f t="shared" si="26"/>
        <v>8.6091525213956555</v>
      </c>
      <c r="M68" s="128">
        <f t="shared" si="26"/>
        <v>8.6521982840026332</v>
      </c>
      <c r="N68" s="127">
        <f t="shared" si="26"/>
        <v>8.6954592754226443</v>
      </c>
      <c r="O68" s="127">
        <f t="shared" si="26"/>
        <v>8.7389365717997567</v>
      </c>
      <c r="P68" s="127">
        <f t="shared" si="26"/>
        <v>8.7826312546587548</v>
      </c>
      <c r="Q68" s="127">
        <f t="shared" si="26"/>
        <v>8.8265444109320494</v>
      </c>
      <c r="R68" s="127">
        <f t="shared" si="26"/>
        <v>8.8706771329867067</v>
      </c>
      <c r="S68" s="128">
        <f t="shared" si="26"/>
        <v>8.9150305186516388</v>
      </c>
      <c r="T68" s="128">
        <f t="shared" si="26"/>
        <v>8.9596056712448977</v>
      </c>
      <c r="U68" s="128">
        <f t="shared" si="26"/>
        <v>9.0044036996011201</v>
      </c>
      <c r="V68" s="128">
        <f t="shared" si="26"/>
        <v>9.0494257180991262</v>
      </c>
      <c r="W68" s="128">
        <f t="shared" si="26"/>
        <v>9.094672846689619</v>
      </c>
      <c r="X68" s="127">
        <f t="shared" si="26"/>
        <v>9.1401462109230671</v>
      </c>
      <c r="Y68" s="127">
        <f t="shared" si="26"/>
        <v>9.1858469419776814</v>
      </c>
      <c r="Z68" s="127">
        <f t="shared" si="26"/>
        <v>9.2317761766875694</v>
      </c>
      <c r="AA68" s="127">
        <f t="shared" si="26"/>
        <v>9.2779350575710051</v>
      </c>
      <c r="AB68" s="127">
        <f t="shared" si="26"/>
        <v>9.3243247328588605</v>
      </c>
      <c r="AC68" s="128">
        <f t="shared" si="26"/>
        <v>9.3709463565231541</v>
      </c>
      <c r="AD68" s="128">
        <f t="shared" si="26"/>
        <v>9.4178010883057688</v>
      </c>
      <c r="AE68" s="128">
        <f t="shared" si="26"/>
        <v>9.4648900937472984</v>
      </c>
      <c r="AF68" s="128">
        <f t="shared" si="26"/>
        <v>9.5122145442160324</v>
      </c>
      <c r="AG68" s="128">
        <f t="shared" si="26"/>
        <v>9.5597756169371113</v>
      </c>
      <c r="AH68" s="127">
        <f t="shared" si="26"/>
        <v>9.6075744950217938</v>
      </c>
      <c r="AI68" s="127">
        <f t="shared" si="26"/>
        <v>9.6556123674969037</v>
      </c>
      <c r="AJ68" s="127">
        <f t="shared" si="26"/>
        <v>9.7038904293343862</v>
      </c>
      <c r="AK68" s="127">
        <f t="shared" si="26"/>
        <v>9.7524098814810589</v>
      </c>
      <c r="AL68" s="127">
        <f t="shared" si="26"/>
        <v>9.8011719308884633</v>
      </c>
      <c r="AM68" s="128">
        <f t="shared" si="26"/>
        <v>9.8501777905429027</v>
      </c>
      <c r="AN68" s="128">
        <f t="shared" si="26"/>
        <v>9.8994286794956174</v>
      </c>
      <c r="AO68" s="128">
        <f t="shared" si="26"/>
        <v>9.9489258228930968</v>
      </c>
      <c r="AP68" s="128">
        <f t="shared" si="26"/>
        <v>9.9986704520075609</v>
      </c>
      <c r="AQ68" s="128">
        <f t="shared" si="26"/>
        <v>10.048663804267598</v>
      </c>
      <c r="AR68" s="127">
        <f t="shared" si="26"/>
        <v>10.098907123288933</v>
      </c>
    </row>
    <row r="69" spans="2:44" s="78" customFormat="1" hidden="1" outlineLevel="1">
      <c r="B69" s="82" t="s">
        <v>98</v>
      </c>
      <c r="C69" s="80"/>
      <c r="D69" s="106">
        <f>D68*313</f>
        <v>2589.2634771000003</v>
      </c>
      <c r="E69" s="106">
        <f t="shared" ref="E69:AR69" si="27">E68*313</f>
        <v>2602.2097944855</v>
      </c>
      <c r="F69" s="106">
        <f t="shared" si="27"/>
        <v>2615.220843457927</v>
      </c>
      <c r="G69" s="106">
        <f t="shared" si="27"/>
        <v>2628.2969476752164</v>
      </c>
      <c r="H69" s="106">
        <f t="shared" si="27"/>
        <v>2641.4384324135926</v>
      </c>
      <c r="I69" s="85">
        <f t="shared" si="27"/>
        <v>2654.6456245756599</v>
      </c>
      <c r="J69" s="85">
        <f t="shared" si="27"/>
        <v>2667.9188526985381</v>
      </c>
      <c r="K69" s="85">
        <f t="shared" si="27"/>
        <v>2681.258446962031</v>
      </c>
      <c r="L69" s="85">
        <f t="shared" si="27"/>
        <v>2694.6647391968399</v>
      </c>
      <c r="M69" s="85">
        <f t="shared" si="27"/>
        <v>2708.1380628928241</v>
      </c>
      <c r="N69" s="106">
        <f t="shared" si="27"/>
        <v>2721.6787532072876</v>
      </c>
      <c r="O69" s="106">
        <f t="shared" si="27"/>
        <v>2735.2871469733241</v>
      </c>
      <c r="P69" s="106">
        <f t="shared" si="27"/>
        <v>2748.9635827081902</v>
      </c>
      <c r="Q69" s="106">
        <f t="shared" si="27"/>
        <v>2762.7084006217315</v>
      </c>
      <c r="R69" s="106">
        <f t="shared" si="27"/>
        <v>2776.5219426248391</v>
      </c>
      <c r="S69" s="85">
        <f t="shared" si="27"/>
        <v>2790.4045523379627</v>
      </c>
      <c r="T69" s="85">
        <f t="shared" si="27"/>
        <v>2804.3565750996531</v>
      </c>
      <c r="U69" s="85">
        <f t="shared" si="27"/>
        <v>2818.3783579751507</v>
      </c>
      <c r="V69" s="85">
        <f t="shared" si="27"/>
        <v>2832.4702497650264</v>
      </c>
      <c r="W69" s="85">
        <f t="shared" si="27"/>
        <v>2846.6326010138509</v>
      </c>
      <c r="X69" s="106">
        <f t="shared" si="27"/>
        <v>2860.8657640189199</v>
      </c>
      <c r="Y69" s="106">
        <f t="shared" si="27"/>
        <v>2875.1700928390142</v>
      </c>
      <c r="Z69" s="106">
        <f t="shared" si="27"/>
        <v>2889.5459433032092</v>
      </c>
      <c r="AA69" s="106">
        <f t="shared" si="27"/>
        <v>2903.9936730197246</v>
      </c>
      <c r="AB69" s="106">
        <f t="shared" si="27"/>
        <v>2918.5136413848231</v>
      </c>
      <c r="AC69" s="85">
        <f t="shared" si="27"/>
        <v>2933.1062095917473</v>
      </c>
      <c r="AD69" s="85">
        <f t="shared" si="27"/>
        <v>2947.7717406397055</v>
      </c>
      <c r="AE69" s="85">
        <f t="shared" si="27"/>
        <v>2962.5105993429042</v>
      </c>
      <c r="AF69" s="85">
        <f t="shared" si="27"/>
        <v>2977.323152339618</v>
      </c>
      <c r="AG69" s="85">
        <f t="shared" si="27"/>
        <v>2992.2097681013161</v>
      </c>
      <c r="AH69" s="106">
        <f t="shared" si="27"/>
        <v>3007.1708169418216</v>
      </c>
      <c r="AI69" s="106">
        <f t="shared" si="27"/>
        <v>3022.2066710265308</v>
      </c>
      <c r="AJ69" s="106">
        <f t="shared" si="27"/>
        <v>3037.3177043816627</v>
      </c>
      <c r="AK69" s="106">
        <f t="shared" si="27"/>
        <v>3052.5042929035712</v>
      </c>
      <c r="AL69" s="106">
        <f t="shared" si="27"/>
        <v>3067.7668143680889</v>
      </c>
      <c r="AM69" s="85">
        <f t="shared" si="27"/>
        <v>3083.1056484399287</v>
      </c>
      <c r="AN69" s="85">
        <f t="shared" si="27"/>
        <v>3098.521176682128</v>
      </c>
      <c r="AO69" s="85">
        <f t="shared" si="27"/>
        <v>3114.0137825655393</v>
      </c>
      <c r="AP69" s="85">
        <f t="shared" si="27"/>
        <v>3129.5838514783663</v>
      </c>
      <c r="AQ69" s="85">
        <f t="shared" si="27"/>
        <v>3145.2317707357579</v>
      </c>
      <c r="AR69" s="106">
        <f t="shared" si="27"/>
        <v>3160.9579295894359</v>
      </c>
    </row>
    <row r="70" spans="2:44" s="78" customFormat="1" hidden="1" outlineLevel="1">
      <c r="B70" s="82" t="s">
        <v>115</v>
      </c>
      <c r="C70" s="80"/>
      <c r="D70" s="106">
        <f>D60+D68</f>
        <v>132.358516401278</v>
      </c>
      <c r="E70" s="106">
        <f t="shared" ref="E70:AR70" si="28">E60+E68</f>
        <v>133.02030898328434</v>
      </c>
      <c r="F70" s="106">
        <f t="shared" si="28"/>
        <v>133.68541052820075</v>
      </c>
      <c r="G70" s="106">
        <f t="shared" si="28"/>
        <v>134.35383758084174</v>
      </c>
      <c r="H70" s="106">
        <f t="shared" si="28"/>
        <v>135.02560676874594</v>
      </c>
      <c r="I70" s="85">
        <f t="shared" si="28"/>
        <v>135.70073480258966</v>
      </c>
      <c r="J70" s="85">
        <f t="shared" si="28"/>
        <v>136.37923847660258</v>
      </c>
      <c r="K70" s="85">
        <f t="shared" si="28"/>
        <v>137.06113466898557</v>
      </c>
      <c r="L70" s="85">
        <f t="shared" si="28"/>
        <v>137.74644034233049</v>
      </c>
      <c r="M70" s="85">
        <f t="shared" si="28"/>
        <v>138.43517254404213</v>
      </c>
      <c r="N70" s="106">
        <f t="shared" si="28"/>
        <v>139.12734840676234</v>
      </c>
      <c r="O70" s="106">
        <f t="shared" si="28"/>
        <v>139.82298514879614</v>
      </c>
      <c r="P70" s="106">
        <f t="shared" si="28"/>
        <v>140.52210007454008</v>
      </c>
      <c r="Q70" s="106">
        <f t="shared" si="28"/>
        <v>141.22471057491279</v>
      </c>
      <c r="R70" s="106">
        <f t="shared" si="28"/>
        <v>141.93083412778734</v>
      </c>
      <c r="S70" s="85">
        <f t="shared" si="28"/>
        <v>142.64048829842625</v>
      </c>
      <c r="T70" s="85">
        <f t="shared" si="28"/>
        <v>143.35369073991836</v>
      </c>
      <c r="U70" s="85">
        <f t="shared" si="28"/>
        <v>144.07045919361792</v>
      </c>
      <c r="V70" s="85">
        <f t="shared" si="28"/>
        <v>144.79081148958599</v>
      </c>
      <c r="W70" s="85">
        <f t="shared" si="28"/>
        <v>145.5147655470339</v>
      </c>
      <c r="X70" s="106">
        <f t="shared" si="28"/>
        <v>146.2423393747691</v>
      </c>
      <c r="Y70" s="106">
        <f t="shared" si="28"/>
        <v>146.9735510716429</v>
      </c>
      <c r="Z70" s="106">
        <f t="shared" si="28"/>
        <v>147.70841882700111</v>
      </c>
      <c r="AA70" s="106">
        <f t="shared" si="28"/>
        <v>148.44696092113608</v>
      </c>
      <c r="AB70" s="106">
        <f t="shared" si="28"/>
        <v>149.18919572574177</v>
      </c>
      <c r="AC70" s="85">
        <f t="shared" si="28"/>
        <v>149.93514170437044</v>
      </c>
      <c r="AD70" s="85">
        <f t="shared" si="28"/>
        <v>150.6848174128923</v>
      </c>
      <c r="AE70" s="85">
        <f t="shared" si="28"/>
        <v>151.43824149995675</v>
      </c>
      <c r="AF70" s="85">
        <f t="shared" si="28"/>
        <v>152.19543270745649</v>
      </c>
      <c r="AG70" s="85">
        <f t="shared" si="28"/>
        <v>152.95640987099381</v>
      </c>
      <c r="AH70" s="106">
        <f t="shared" si="28"/>
        <v>153.72119192034873</v>
      </c>
      <c r="AI70" s="106">
        <f t="shared" si="28"/>
        <v>154.48979787995049</v>
      </c>
      <c r="AJ70" s="106">
        <f t="shared" si="28"/>
        <v>155.26224686935024</v>
      </c>
      <c r="AK70" s="106">
        <f t="shared" si="28"/>
        <v>156.03855810369697</v>
      </c>
      <c r="AL70" s="106">
        <f t="shared" si="28"/>
        <v>156.81875089421544</v>
      </c>
      <c r="AM70" s="85">
        <f t="shared" si="28"/>
        <v>157.6028446486865</v>
      </c>
      <c r="AN70" s="85">
        <f t="shared" si="28"/>
        <v>158.39085887192991</v>
      </c>
      <c r="AO70" s="85">
        <f t="shared" si="28"/>
        <v>159.18281316628952</v>
      </c>
      <c r="AP70" s="85">
        <f t="shared" si="28"/>
        <v>159.97872723212095</v>
      </c>
      <c r="AQ70" s="85">
        <f t="shared" si="28"/>
        <v>160.77862086828156</v>
      </c>
      <c r="AR70" s="106">
        <f t="shared" si="28"/>
        <v>161.58251397262296</v>
      </c>
    </row>
    <row r="71" spans="2:44" s="78" customFormat="1" hidden="1" outlineLevel="1">
      <c r="B71" s="82" t="s">
        <v>116</v>
      </c>
      <c r="C71" s="80"/>
      <c r="D71" s="106">
        <f>D70*313</f>
        <v>41428.215633600012</v>
      </c>
      <c r="E71" s="106">
        <f t="shared" ref="E71:AR71" si="29">E70*313</f>
        <v>41635.356711768</v>
      </c>
      <c r="F71" s="106">
        <f t="shared" si="29"/>
        <v>41843.533495326832</v>
      </c>
      <c r="G71" s="106">
        <f t="shared" si="29"/>
        <v>42052.751162803463</v>
      </c>
      <c r="H71" s="106">
        <f t="shared" si="29"/>
        <v>42263.014918617482</v>
      </c>
      <c r="I71" s="85">
        <f t="shared" si="29"/>
        <v>42474.329993210566</v>
      </c>
      <c r="J71" s="85">
        <f t="shared" si="29"/>
        <v>42686.70164317661</v>
      </c>
      <c r="K71" s="85">
        <f t="shared" si="29"/>
        <v>42900.135151392482</v>
      </c>
      <c r="L71" s="85">
        <f t="shared" si="29"/>
        <v>43114.635827149439</v>
      </c>
      <c r="M71" s="85">
        <f t="shared" si="29"/>
        <v>43330.209006285186</v>
      </c>
      <c r="N71" s="106">
        <f t="shared" si="29"/>
        <v>43546.860051316609</v>
      </c>
      <c r="O71" s="106">
        <f t="shared" si="29"/>
        <v>43764.594351573192</v>
      </c>
      <c r="P71" s="106">
        <f t="shared" si="29"/>
        <v>43983.417323331043</v>
      </c>
      <c r="Q71" s="106">
        <f t="shared" si="29"/>
        <v>44203.334409947704</v>
      </c>
      <c r="R71" s="106">
        <f t="shared" si="29"/>
        <v>44424.351081997433</v>
      </c>
      <c r="S71" s="85">
        <f t="shared" si="29"/>
        <v>44646.472837407418</v>
      </c>
      <c r="T71" s="85">
        <f t="shared" si="29"/>
        <v>44869.70520159445</v>
      </c>
      <c r="U71" s="85">
        <f t="shared" si="29"/>
        <v>45094.053727602412</v>
      </c>
      <c r="V71" s="85">
        <f t="shared" si="29"/>
        <v>45319.523996240416</v>
      </c>
      <c r="W71" s="85">
        <f t="shared" si="29"/>
        <v>45546.121616221615</v>
      </c>
      <c r="X71" s="106">
        <f t="shared" si="29"/>
        <v>45773.852224302726</v>
      </c>
      <c r="Y71" s="106">
        <f t="shared" si="29"/>
        <v>46002.721485424227</v>
      </c>
      <c r="Z71" s="106">
        <f t="shared" si="29"/>
        <v>46232.735092851348</v>
      </c>
      <c r="AA71" s="106">
        <f t="shared" si="29"/>
        <v>46463.898768315594</v>
      </c>
      <c r="AB71" s="106">
        <f t="shared" si="29"/>
        <v>46696.21826215717</v>
      </c>
      <c r="AC71" s="85">
        <f t="shared" si="29"/>
        <v>46929.69935346795</v>
      </c>
      <c r="AD71" s="85">
        <f t="shared" si="29"/>
        <v>47164.347850235288</v>
      </c>
      <c r="AE71" s="85">
        <f t="shared" si="29"/>
        <v>47400.169589486461</v>
      </c>
      <c r="AF71" s="85">
        <f t="shared" si="29"/>
        <v>47637.170437433881</v>
      </c>
      <c r="AG71" s="85">
        <f t="shared" si="29"/>
        <v>47875.356289621064</v>
      </c>
      <c r="AH71" s="106">
        <f t="shared" si="29"/>
        <v>48114.733071069153</v>
      </c>
      <c r="AI71" s="106">
        <f t="shared" si="29"/>
        <v>48355.3067364245</v>
      </c>
      <c r="AJ71" s="106">
        <f t="shared" si="29"/>
        <v>48597.083270106625</v>
      </c>
      <c r="AK71" s="106">
        <f t="shared" si="29"/>
        <v>48840.068686457154</v>
      </c>
      <c r="AL71" s="106">
        <f t="shared" si="29"/>
        <v>49084.26902988943</v>
      </c>
      <c r="AM71" s="85">
        <f t="shared" si="29"/>
        <v>49329.690375038874</v>
      </c>
      <c r="AN71" s="85">
        <f t="shared" si="29"/>
        <v>49576.338826914063</v>
      </c>
      <c r="AO71" s="85">
        <f t="shared" si="29"/>
        <v>49824.220521048621</v>
      </c>
      <c r="AP71" s="85">
        <f t="shared" si="29"/>
        <v>50073.341623653854</v>
      </c>
      <c r="AQ71" s="85">
        <f t="shared" si="29"/>
        <v>50323.708331772126</v>
      </c>
      <c r="AR71" s="106">
        <f t="shared" si="29"/>
        <v>50575.32687343099</v>
      </c>
    </row>
    <row r="72" spans="2:44" s="78" customFormat="1" hidden="1" outlineLevel="1">
      <c r="B72" s="82"/>
      <c r="C72" s="80"/>
      <c r="D72" s="117"/>
      <c r="E72" s="117"/>
      <c r="F72" s="117"/>
      <c r="G72" s="117"/>
      <c r="H72" s="117"/>
      <c r="I72" s="118"/>
      <c r="J72" s="118"/>
      <c r="K72" s="118"/>
      <c r="L72" s="118"/>
      <c r="M72" s="118"/>
      <c r="N72" s="117"/>
      <c r="O72" s="117"/>
      <c r="P72" s="117"/>
      <c r="Q72" s="117"/>
      <c r="R72" s="117"/>
      <c r="S72" s="118"/>
      <c r="T72" s="118"/>
      <c r="U72" s="118"/>
      <c r="V72" s="118"/>
      <c r="W72" s="118"/>
      <c r="X72" s="117"/>
      <c r="Y72" s="117"/>
      <c r="Z72" s="117"/>
      <c r="AA72" s="117"/>
      <c r="AB72" s="117"/>
      <c r="AC72" s="118"/>
      <c r="AD72" s="118"/>
      <c r="AE72" s="118"/>
      <c r="AF72" s="118"/>
      <c r="AG72" s="118"/>
      <c r="AH72" s="117"/>
      <c r="AI72" s="117"/>
      <c r="AJ72" s="117"/>
      <c r="AK72" s="117"/>
      <c r="AL72" s="117"/>
      <c r="AM72" s="118"/>
      <c r="AN72" s="118"/>
      <c r="AO72" s="118"/>
      <c r="AP72" s="118"/>
      <c r="AQ72" s="118"/>
      <c r="AR72" s="117"/>
    </row>
    <row r="73" spans="2:44" s="78" customFormat="1" hidden="1" outlineLevel="1">
      <c r="B73" s="79" t="s">
        <v>117</v>
      </c>
      <c r="C73" s="80"/>
      <c r="D73" s="108">
        <v>0</v>
      </c>
      <c r="E73" s="108">
        <v>1</v>
      </c>
      <c r="F73" s="108">
        <v>2</v>
      </c>
      <c r="G73" s="108">
        <v>3</v>
      </c>
      <c r="H73" s="108">
        <v>4</v>
      </c>
      <c r="I73" s="109">
        <v>5</v>
      </c>
      <c r="J73" s="109">
        <v>6</v>
      </c>
      <c r="K73" s="109">
        <v>7</v>
      </c>
      <c r="L73" s="109">
        <v>8</v>
      </c>
      <c r="M73" s="109">
        <v>9</v>
      </c>
      <c r="N73" s="108">
        <v>10</v>
      </c>
      <c r="O73" s="108">
        <v>11</v>
      </c>
      <c r="P73" s="108">
        <v>12</v>
      </c>
      <c r="Q73" s="108">
        <v>13</v>
      </c>
      <c r="R73" s="108">
        <v>14</v>
      </c>
      <c r="S73" s="109">
        <v>15</v>
      </c>
      <c r="T73" s="109">
        <v>16</v>
      </c>
      <c r="U73" s="109">
        <v>17</v>
      </c>
      <c r="V73" s="109">
        <v>18</v>
      </c>
      <c r="W73" s="109">
        <v>19</v>
      </c>
      <c r="X73" s="108">
        <v>20</v>
      </c>
      <c r="Y73" s="108">
        <v>21</v>
      </c>
      <c r="Z73" s="108">
        <v>22</v>
      </c>
      <c r="AA73" s="108">
        <v>23</v>
      </c>
      <c r="AB73" s="108">
        <v>24</v>
      </c>
      <c r="AC73" s="109">
        <v>25</v>
      </c>
      <c r="AD73" s="109">
        <v>26</v>
      </c>
      <c r="AE73" s="109">
        <v>27</v>
      </c>
      <c r="AF73" s="109">
        <v>28</v>
      </c>
      <c r="AG73" s="109">
        <v>29</v>
      </c>
      <c r="AH73" s="108">
        <v>30</v>
      </c>
      <c r="AI73" s="108">
        <v>31</v>
      </c>
      <c r="AJ73" s="108">
        <v>32</v>
      </c>
      <c r="AK73" s="108">
        <v>33</v>
      </c>
      <c r="AL73" s="108">
        <v>34</v>
      </c>
      <c r="AM73" s="109">
        <v>35</v>
      </c>
      <c r="AN73" s="109">
        <v>36</v>
      </c>
      <c r="AO73" s="109">
        <v>37</v>
      </c>
      <c r="AP73" s="109">
        <v>38</v>
      </c>
      <c r="AQ73" s="109">
        <v>39</v>
      </c>
      <c r="AR73" s="108">
        <v>40</v>
      </c>
    </row>
    <row r="74" spans="2:44" s="78" customFormat="1" hidden="1" outlineLevel="1">
      <c r="B74" s="82" t="s">
        <v>118</v>
      </c>
      <c r="C74" s="80"/>
      <c r="D74" s="106">
        <f t="shared" ref="D74:AR77" si="30">D64</f>
        <v>37867.97835258751</v>
      </c>
      <c r="E74" s="106">
        <f t="shared" si="30"/>
        <v>38062.173113370001</v>
      </c>
      <c r="F74" s="106">
        <f t="shared" si="30"/>
        <v>38257.338847956409</v>
      </c>
      <c r="G74" s="106">
        <f t="shared" si="30"/>
        <v>38453.480411215751</v>
      </c>
      <c r="H74" s="106">
        <f t="shared" si="30"/>
        <v>38650.602682291392</v>
      </c>
      <c r="I74" s="85">
        <f t="shared" si="30"/>
        <v>36852.871477271096</v>
      </c>
      <c r="J74" s="85">
        <f t="shared" si="30"/>
        <v>37051.969899114265</v>
      </c>
      <c r="K74" s="85">
        <f t="shared" si="30"/>
        <v>37252.063813066648</v>
      </c>
      <c r="L74" s="85">
        <f t="shared" si="30"/>
        <v>37453.158196588796</v>
      </c>
      <c r="M74" s="85">
        <f t="shared" si="30"/>
        <v>37655.258052028563</v>
      </c>
      <c r="N74" s="106">
        <f t="shared" si="30"/>
        <v>35802.275277383233</v>
      </c>
      <c r="O74" s="106">
        <f t="shared" si="30"/>
        <v>36006.401183873772</v>
      </c>
      <c r="P74" s="106">
        <f t="shared" si="30"/>
        <v>36211.547719896764</v>
      </c>
      <c r="Q74" s="106">
        <f t="shared" si="30"/>
        <v>36417.719988599878</v>
      </c>
      <c r="R74" s="106">
        <f t="shared" si="30"/>
        <v>36624.923118646504</v>
      </c>
      <c r="S74" s="85">
        <f t="shared" si="30"/>
        <v>34715.244319986254</v>
      </c>
      <c r="T74" s="85">
        <f t="shared" si="30"/>
        <v>34924.524661411597</v>
      </c>
      <c r="U74" s="85">
        <f t="shared" si="30"/>
        <v>35134.851404544061</v>
      </c>
      <c r="V74" s="85">
        <f t="shared" si="30"/>
        <v>35346.229781392198</v>
      </c>
      <c r="W74" s="85">
        <f t="shared" si="30"/>
        <v>35558.665050124568</v>
      </c>
      <c r="X74" s="106">
        <f t="shared" si="30"/>
        <v>33590.809052361008</v>
      </c>
      <c r="Y74" s="106">
        <f t="shared" si="30"/>
        <v>33805.373984662416</v>
      </c>
      <c r="Z74" s="106">
        <f t="shared" si="30"/>
        <v>34021.011741625342</v>
      </c>
      <c r="AA74" s="106">
        <f t="shared" si="30"/>
        <v>34237.727687373066</v>
      </c>
      <c r="AB74" s="106">
        <f t="shared" si="30"/>
        <v>34455.527212849549</v>
      </c>
      <c r="AC74" s="85">
        <f t="shared" si="30"/>
        <v>32427.975191719979</v>
      </c>
      <c r="AD74" s="85">
        <f t="shared" si="30"/>
        <v>32647.958157439363</v>
      </c>
      <c r="AE74" s="85">
        <f t="shared" si="30"/>
        <v>32869.041037987336</v>
      </c>
      <c r="AF74" s="85">
        <f t="shared" si="30"/>
        <v>33091.229332938041</v>
      </c>
      <c r="AG74" s="85">
        <f t="shared" si="30"/>
        <v>33314.528569363523</v>
      </c>
      <c r="AH74" s="106">
        <f t="shared" si="30"/>
        <v>31225.723099503961</v>
      </c>
      <c r="AI74" s="106">
        <f t="shared" si="30"/>
        <v>31451.260910774603</v>
      </c>
      <c r="AJ74" s="106">
        <f t="shared" si="30"/>
        <v>31677.926411101591</v>
      </c>
      <c r="AK74" s="106">
        <f t="shared" si="30"/>
        <v>31905.725238930208</v>
      </c>
      <c r="AL74" s="106">
        <f t="shared" si="30"/>
        <v>32134.663060897972</v>
      </c>
      <c r="AM74" s="85">
        <f t="shared" si="30"/>
        <v>30675.072265440507</v>
      </c>
      <c r="AN74" s="85">
        <f t="shared" si="30"/>
        <v>30906.305189073493</v>
      </c>
      <c r="AO74" s="85">
        <f t="shared" si="30"/>
        <v>31138.694277324645</v>
      </c>
      <c r="AP74" s="85">
        <f t="shared" si="30"/>
        <v>31372.245311017054</v>
      </c>
      <c r="AQ74" s="85">
        <f t="shared" si="30"/>
        <v>31606.96409987794</v>
      </c>
      <c r="AR74" s="106">
        <f t="shared" si="30"/>
        <v>30439.157002739845</v>
      </c>
    </row>
    <row r="75" spans="2:44" s="78" customFormat="1" hidden="1" outlineLevel="1">
      <c r="B75" s="82" t="s">
        <v>119</v>
      </c>
      <c r="C75" s="80"/>
      <c r="D75" s="106">
        <f t="shared" si="30"/>
        <v>970.9738039125001</v>
      </c>
      <c r="E75" s="106">
        <f t="shared" si="30"/>
        <v>970.9738039125001</v>
      </c>
      <c r="F75" s="106">
        <f t="shared" si="30"/>
        <v>970.9738039125001</v>
      </c>
      <c r="G75" s="106">
        <f t="shared" si="30"/>
        <v>970.9738039125001</v>
      </c>
      <c r="H75" s="106">
        <f t="shared" si="30"/>
        <v>970.9738039125001</v>
      </c>
      <c r="I75" s="85">
        <f t="shared" si="30"/>
        <v>1971.320782147935</v>
      </c>
      <c r="J75" s="85">
        <f t="shared" si="30"/>
        <v>1971.320782147935</v>
      </c>
      <c r="K75" s="85">
        <f t="shared" si="30"/>
        <v>1971.320782147935</v>
      </c>
      <c r="L75" s="85">
        <f t="shared" si="30"/>
        <v>1971.320782147935</v>
      </c>
      <c r="M75" s="85">
        <f t="shared" si="30"/>
        <v>1971.320782147935</v>
      </c>
      <c r="N75" s="106">
        <f t="shared" si="30"/>
        <v>3001.8069185114073</v>
      </c>
      <c r="O75" s="106">
        <f t="shared" si="30"/>
        <v>3001.8069185114073</v>
      </c>
      <c r="P75" s="106">
        <f t="shared" si="30"/>
        <v>3001.8069185114073</v>
      </c>
      <c r="Q75" s="106">
        <f t="shared" si="30"/>
        <v>3001.8069185114073</v>
      </c>
      <c r="R75" s="106">
        <f t="shared" si="30"/>
        <v>3001.8069185114073</v>
      </c>
      <c r="S75" s="85">
        <f t="shared" si="30"/>
        <v>4063.2176602307004</v>
      </c>
      <c r="T75" s="85">
        <f t="shared" si="30"/>
        <v>4063.2176602307004</v>
      </c>
      <c r="U75" s="85">
        <f t="shared" si="30"/>
        <v>4063.2176602307004</v>
      </c>
      <c r="V75" s="85">
        <f t="shared" si="30"/>
        <v>4063.2176602307004</v>
      </c>
      <c r="W75" s="85">
        <f t="shared" si="30"/>
        <v>4063.2176602307004</v>
      </c>
      <c r="X75" s="106">
        <f t="shared" si="30"/>
        <v>5156.3584100389498</v>
      </c>
      <c r="Y75" s="106">
        <f t="shared" si="30"/>
        <v>5156.3584100389498</v>
      </c>
      <c r="Z75" s="106">
        <f t="shared" si="30"/>
        <v>5156.3584100389498</v>
      </c>
      <c r="AA75" s="106">
        <f t="shared" si="30"/>
        <v>5156.3584100389498</v>
      </c>
      <c r="AB75" s="106">
        <f t="shared" si="30"/>
        <v>5156.3584100389498</v>
      </c>
      <c r="AC75" s="85">
        <f t="shared" si="30"/>
        <v>6282.0550306860487</v>
      </c>
      <c r="AD75" s="85">
        <f t="shared" si="30"/>
        <v>6282.0550306860487</v>
      </c>
      <c r="AE75" s="85">
        <f t="shared" si="30"/>
        <v>6282.0550306860487</v>
      </c>
      <c r="AF75" s="85">
        <f t="shared" si="30"/>
        <v>6282.0550306860487</v>
      </c>
      <c r="AG75" s="85">
        <f t="shared" si="30"/>
        <v>6282.0550306860487</v>
      </c>
      <c r="AH75" s="106">
        <f t="shared" si="30"/>
        <v>7441.1543621926594</v>
      </c>
      <c r="AI75" s="106">
        <f t="shared" si="30"/>
        <v>7441.1543621926594</v>
      </c>
      <c r="AJ75" s="106">
        <f t="shared" si="30"/>
        <v>7441.1543621926594</v>
      </c>
      <c r="AK75" s="106">
        <f t="shared" si="30"/>
        <v>7441.1543621926594</v>
      </c>
      <c r="AL75" s="106">
        <f t="shared" si="30"/>
        <v>7441.1543621926594</v>
      </c>
      <c r="AM75" s="85">
        <f t="shared" si="30"/>
        <v>8634.524752168596</v>
      </c>
      <c r="AN75" s="85">
        <f t="shared" si="30"/>
        <v>8634.524752168596</v>
      </c>
      <c r="AO75" s="85">
        <f t="shared" si="30"/>
        <v>8634.524752168596</v>
      </c>
      <c r="AP75" s="85">
        <f t="shared" si="30"/>
        <v>8634.524752168596</v>
      </c>
      <c r="AQ75" s="85">
        <f t="shared" si="30"/>
        <v>8634.524752168596</v>
      </c>
      <c r="AR75" s="106">
        <f t="shared" si="30"/>
        <v>9863.0565995254765</v>
      </c>
    </row>
    <row r="76" spans="2:44" s="78" customFormat="1" hidden="1" outlineLevel="1">
      <c r="B76" s="82" t="s">
        <v>120</v>
      </c>
      <c r="C76" s="80"/>
      <c r="D76" s="106">
        <f t="shared" si="30"/>
        <v>0</v>
      </c>
      <c r="E76" s="106">
        <f t="shared" si="30"/>
        <v>0</v>
      </c>
      <c r="F76" s="106">
        <f t="shared" si="30"/>
        <v>0</v>
      </c>
      <c r="G76" s="106">
        <f t="shared" si="30"/>
        <v>0</v>
      </c>
      <c r="H76" s="106">
        <f t="shared" si="30"/>
        <v>0</v>
      </c>
      <c r="I76" s="85">
        <f t="shared" si="30"/>
        <v>995.49210921587269</v>
      </c>
      <c r="J76" s="85">
        <f t="shared" si="30"/>
        <v>995.49210921587269</v>
      </c>
      <c r="K76" s="85">
        <f t="shared" si="30"/>
        <v>995.49210921587269</v>
      </c>
      <c r="L76" s="85">
        <f t="shared" si="30"/>
        <v>995.49210921587269</v>
      </c>
      <c r="M76" s="85">
        <f t="shared" si="30"/>
        <v>995.49210921587269</v>
      </c>
      <c r="N76" s="106">
        <f t="shared" si="30"/>
        <v>2021.0991022146852</v>
      </c>
      <c r="O76" s="106">
        <f t="shared" si="30"/>
        <v>2021.0991022146852</v>
      </c>
      <c r="P76" s="106">
        <f t="shared" si="30"/>
        <v>2021.0991022146852</v>
      </c>
      <c r="Q76" s="106">
        <f t="shared" si="30"/>
        <v>2021.0991022146852</v>
      </c>
      <c r="R76" s="106">
        <f t="shared" si="30"/>
        <v>2021.0991022146852</v>
      </c>
      <c r="S76" s="85">
        <f t="shared" si="30"/>
        <v>3077.6063048524952</v>
      </c>
      <c r="T76" s="85">
        <f t="shared" si="30"/>
        <v>3077.6063048524952</v>
      </c>
      <c r="U76" s="85">
        <f t="shared" si="30"/>
        <v>3077.6063048524952</v>
      </c>
      <c r="V76" s="85">
        <f t="shared" si="30"/>
        <v>3077.6063048524952</v>
      </c>
      <c r="W76" s="85">
        <f t="shared" si="30"/>
        <v>3077.6063048524952</v>
      </c>
      <c r="X76" s="106">
        <f>X66</f>
        <v>4165.8189978838527</v>
      </c>
      <c r="Y76" s="106">
        <f t="shared" si="30"/>
        <v>4165.8189978838527</v>
      </c>
      <c r="Z76" s="106">
        <f t="shared" si="30"/>
        <v>4165.8189978838527</v>
      </c>
      <c r="AA76" s="106">
        <f t="shared" si="30"/>
        <v>4165.8189978838527</v>
      </c>
      <c r="AB76" s="106">
        <f t="shared" si="30"/>
        <v>4165.8189978838527</v>
      </c>
      <c r="AC76" s="85">
        <f t="shared" si="30"/>
        <v>5286.5629214701758</v>
      </c>
      <c r="AD76" s="85">
        <f t="shared" si="30"/>
        <v>5286.5629214701758</v>
      </c>
      <c r="AE76" s="85">
        <f t="shared" si="30"/>
        <v>5286.5629214701758</v>
      </c>
      <c r="AF76" s="85">
        <f t="shared" si="30"/>
        <v>5286.5629214701758</v>
      </c>
      <c r="AG76" s="85">
        <f t="shared" si="30"/>
        <v>5286.5629214701758</v>
      </c>
      <c r="AH76" s="106">
        <f t="shared" si="30"/>
        <v>6440.6847924307094</v>
      </c>
      <c r="AI76" s="106">
        <f t="shared" si="30"/>
        <v>6440.6847924307094</v>
      </c>
      <c r="AJ76" s="106">
        <f t="shared" si="30"/>
        <v>6440.6847924307094</v>
      </c>
      <c r="AK76" s="106">
        <f t="shared" si="30"/>
        <v>6440.6847924307094</v>
      </c>
      <c r="AL76" s="106">
        <f t="shared" si="30"/>
        <v>6440.6847924307094</v>
      </c>
      <c r="AM76" s="85">
        <f t="shared" si="30"/>
        <v>6936.9877089898409</v>
      </c>
      <c r="AN76" s="85">
        <f t="shared" si="30"/>
        <v>6936.9877089898409</v>
      </c>
      <c r="AO76" s="85">
        <f t="shared" si="30"/>
        <v>6936.9877089898409</v>
      </c>
      <c r="AP76" s="85">
        <f t="shared" si="30"/>
        <v>6936.9877089898409</v>
      </c>
      <c r="AQ76" s="85">
        <f t="shared" si="30"/>
        <v>6936.9877089898409</v>
      </c>
      <c r="AR76" s="106">
        <f t="shared" si="30"/>
        <v>7112.1553415762319</v>
      </c>
    </row>
    <row r="77" spans="2:44" s="78" customFormat="1" hidden="1" outlineLevel="1">
      <c r="B77" s="110" t="s">
        <v>121</v>
      </c>
      <c r="C77" s="80"/>
      <c r="D77" s="119">
        <f t="shared" si="30"/>
        <v>38838.95215650001</v>
      </c>
      <c r="E77" s="119">
        <f t="shared" si="30"/>
        <v>39033.146917282502</v>
      </c>
      <c r="F77" s="119">
        <f t="shared" si="30"/>
        <v>39228.31265186891</v>
      </c>
      <c r="G77" s="119">
        <f t="shared" si="30"/>
        <v>39424.454215128251</v>
      </c>
      <c r="H77" s="119">
        <f t="shared" si="30"/>
        <v>39621.576486203892</v>
      </c>
      <c r="I77" s="120">
        <f t="shared" si="30"/>
        <v>39819.684368634902</v>
      </c>
      <c r="J77" s="120">
        <f t="shared" si="30"/>
        <v>40018.782790478072</v>
      </c>
      <c r="K77" s="120">
        <f t="shared" si="30"/>
        <v>40218.876704430455</v>
      </c>
      <c r="L77" s="120">
        <f t="shared" si="30"/>
        <v>40419.971087952603</v>
      </c>
      <c r="M77" s="120">
        <f t="shared" si="30"/>
        <v>40622.070943392369</v>
      </c>
      <c r="N77" s="119">
        <f t="shared" si="30"/>
        <v>40825.181298109324</v>
      </c>
      <c r="O77" s="119">
        <f t="shared" si="30"/>
        <v>41029.307204599863</v>
      </c>
      <c r="P77" s="119">
        <f t="shared" si="30"/>
        <v>41234.453740622856</v>
      </c>
      <c r="Q77" s="119">
        <f t="shared" si="30"/>
        <v>41440.62600932597</v>
      </c>
      <c r="R77" s="119">
        <f t="shared" si="30"/>
        <v>41647.829139372596</v>
      </c>
      <c r="S77" s="120">
        <f t="shared" si="30"/>
        <v>41856.068285069457</v>
      </c>
      <c r="T77" s="120">
        <f t="shared" si="30"/>
        <v>42065.348626494793</v>
      </c>
      <c r="U77" s="120">
        <f t="shared" si="30"/>
        <v>42275.675369627264</v>
      </c>
      <c r="V77" s="120">
        <f t="shared" si="30"/>
        <v>42487.053746475394</v>
      </c>
      <c r="W77" s="120">
        <f t="shared" si="30"/>
        <v>42699.489015207764</v>
      </c>
      <c r="X77" s="119">
        <f t="shared" si="30"/>
        <v>42912.986460283813</v>
      </c>
      <c r="Y77" s="119">
        <f t="shared" si="30"/>
        <v>43127.551392585214</v>
      </c>
      <c r="Z77" s="119">
        <f t="shared" si="30"/>
        <v>43343.18914954814</v>
      </c>
      <c r="AA77" s="119">
        <f t="shared" si="30"/>
        <v>43559.905095295871</v>
      </c>
      <c r="AB77" s="119">
        <f t="shared" si="30"/>
        <v>43777.704620772354</v>
      </c>
      <c r="AC77" s="120">
        <f t="shared" si="30"/>
        <v>43996.593143876198</v>
      </c>
      <c r="AD77" s="120">
        <f t="shared" si="30"/>
        <v>44216.576109595582</v>
      </c>
      <c r="AE77" s="120">
        <f t="shared" si="30"/>
        <v>44437.658990143558</v>
      </c>
      <c r="AF77" s="120">
        <f t="shared" si="30"/>
        <v>44659.847285094263</v>
      </c>
      <c r="AG77" s="120">
        <f t="shared" si="30"/>
        <v>44883.146521519746</v>
      </c>
      <c r="AH77" s="119">
        <f t="shared" si="30"/>
        <v>45107.562254127333</v>
      </c>
      <c r="AI77" s="119">
        <f t="shared" si="30"/>
        <v>45333.100065397972</v>
      </c>
      <c r="AJ77" s="119">
        <f t="shared" si="30"/>
        <v>45559.765565724956</v>
      </c>
      <c r="AK77" s="119">
        <f t="shared" si="30"/>
        <v>45787.564393553577</v>
      </c>
      <c r="AL77" s="119">
        <f t="shared" si="30"/>
        <v>46016.502215521345</v>
      </c>
      <c r="AM77" s="120">
        <f t="shared" si="30"/>
        <v>46246.584726598943</v>
      </c>
      <c r="AN77" s="120">
        <f t="shared" si="30"/>
        <v>46477.817650231933</v>
      </c>
      <c r="AO77" s="120">
        <f t="shared" si="30"/>
        <v>46710.206738483081</v>
      </c>
      <c r="AP77" s="120">
        <f t="shared" si="30"/>
        <v>46943.757772175493</v>
      </c>
      <c r="AQ77" s="120">
        <f t="shared" si="30"/>
        <v>47178.476561036376</v>
      </c>
      <c r="AR77" s="119">
        <f t="shared" si="30"/>
        <v>47414.368943841546</v>
      </c>
    </row>
    <row r="78" spans="2:44" s="78" customFormat="1" ht="15.75" hidden="1" outlineLevel="1" thickBot="1">
      <c r="B78" s="114" t="s">
        <v>98</v>
      </c>
      <c r="C78" s="80"/>
      <c r="D78" s="115">
        <f t="shared" ref="D78:AR78" si="31">D69</f>
        <v>2589.2634771000003</v>
      </c>
      <c r="E78" s="115">
        <f t="shared" si="31"/>
        <v>2602.2097944855</v>
      </c>
      <c r="F78" s="115">
        <f t="shared" si="31"/>
        <v>2615.220843457927</v>
      </c>
      <c r="G78" s="115">
        <f t="shared" si="31"/>
        <v>2628.2969476752164</v>
      </c>
      <c r="H78" s="115">
        <f t="shared" si="31"/>
        <v>2641.4384324135926</v>
      </c>
      <c r="I78" s="116">
        <f t="shared" si="31"/>
        <v>2654.6456245756599</v>
      </c>
      <c r="J78" s="116">
        <f t="shared" si="31"/>
        <v>2667.9188526985381</v>
      </c>
      <c r="K78" s="116">
        <f t="shared" si="31"/>
        <v>2681.258446962031</v>
      </c>
      <c r="L78" s="116">
        <f t="shared" si="31"/>
        <v>2694.6647391968399</v>
      </c>
      <c r="M78" s="116">
        <f t="shared" si="31"/>
        <v>2708.1380628928241</v>
      </c>
      <c r="N78" s="115">
        <f t="shared" si="31"/>
        <v>2721.6787532072876</v>
      </c>
      <c r="O78" s="115">
        <f t="shared" si="31"/>
        <v>2735.2871469733241</v>
      </c>
      <c r="P78" s="115">
        <f t="shared" si="31"/>
        <v>2748.9635827081902</v>
      </c>
      <c r="Q78" s="115">
        <f t="shared" si="31"/>
        <v>2762.7084006217315</v>
      </c>
      <c r="R78" s="115">
        <f t="shared" si="31"/>
        <v>2776.5219426248391</v>
      </c>
      <c r="S78" s="116">
        <f t="shared" si="31"/>
        <v>2790.4045523379627</v>
      </c>
      <c r="T78" s="116">
        <f t="shared" si="31"/>
        <v>2804.3565750996531</v>
      </c>
      <c r="U78" s="116">
        <f t="shared" si="31"/>
        <v>2818.3783579751507</v>
      </c>
      <c r="V78" s="116">
        <f t="shared" si="31"/>
        <v>2832.4702497650264</v>
      </c>
      <c r="W78" s="116">
        <f t="shared" si="31"/>
        <v>2846.6326010138509</v>
      </c>
      <c r="X78" s="115">
        <f t="shared" si="31"/>
        <v>2860.8657640189199</v>
      </c>
      <c r="Y78" s="115">
        <f t="shared" si="31"/>
        <v>2875.1700928390142</v>
      </c>
      <c r="Z78" s="115">
        <f t="shared" si="31"/>
        <v>2889.5459433032092</v>
      </c>
      <c r="AA78" s="115">
        <f t="shared" si="31"/>
        <v>2903.9936730197246</v>
      </c>
      <c r="AB78" s="115">
        <f t="shared" si="31"/>
        <v>2918.5136413848231</v>
      </c>
      <c r="AC78" s="116">
        <f t="shared" si="31"/>
        <v>2933.1062095917473</v>
      </c>
      <c r="AD78" s="116">
        <f t="shared" si="31"/>
        <v>2947.7717406397055</v>
      </c>
      <c r="AE78" s="116">
        <f t="shared" si="31"/>
        <v>2962.5105993429042</v>
      </c>
      <c r="AF78" s="116">
        <f t="shared" si="31"/>
        <v>2977.323152339618</v>
      </c>
      <c r="AG78" s="116">
        <f t="shared" si="31"/>
        <v>2992.2097681013161</v>
      </c>
      <c r="AH78" s="115">
        <f t="shared" si="31"/>
        <v>3007.1708169418216</v>
      </c>
      <c r="AI78" s="115">
        <f t="shared" si="31"/>
        <v>3022.2066710265308</v>
      </c>
      <c r="AJ78" s="115">
        <f t="shared" si="31"/>
        <v>3037.3177043816627</v>
      </c>
      <c r="AK78" s="115">
        <f t="shared" si="31"/>
        <v>3052.5042929035712</v>
      </c>
      <c r="AL78" s="115">
        <f t="shared" si="31"/>
        <v>3067.7668143680889</v>
      </c>
      <c r="AM78" s="116">
        <f t="shared" si="31"/>
        <v>3083.1056484399287</v>
      </c>
      <c r="AN78" s="116">
        <f t="shared" si="31"/>
        <v>3098.521176682128</v>
      </c>
      <c r="AO78" s="116">
        <f t="shared" si="31"/>
        <v>3114.0137825655393</v>
      </c>
      <c r="AP78" s="116">
        <f t="shared" si="31"/>
        <v>3129.5838514783663</v>
      </c>
      <c r="AQ78" s="116">
        <f t="shared" si="31"/>
        <v>3145.2317707357579</v>
      </c>
      <c r="AR78" s="115">
        <f t="shared" si="31"/>
        <v>3160.9579295894359</v>
      </c>
    </row>
    <row r="79" spans="2:44" s="78" customFormat="1">
      <c r="B79" s="79" t="s">
        <v>116</v>
      </c>
      <c r="C79" s="80"/>
      <c r="D79" s="106">
        <f>D71</f>
        <v>41428.215633600012</v>
      </c>
      <c r="E79" s="106">
        <f>E71</f>
        <v>41635.356711768</v>
      </c>
      <c r="F79" s="106">
        <f t="shared" ref="F79:AR79" si="32">F71</f>
        <v>41843.533495326832</v>
      </c>
      <c r="G79" s="106">
        <f t="shared" si="32"/>
        <v>42052.751162803463</v>
      </c>
      <c r="H79" s="106">
        <f t="shared" si="32"/>
        <v>42263.014918617482</v>
      </c>
      <c r="I79" s="85">
        <f t="shared" si="32"/>
        <v>42474.329993210566</v>
      </c>
      <c r="J79" s="85">
        <f t="shared" si="32"/>
        <v>42686.70164317661</v>
      </c>
      <c r="K79" s="85">
        <f t="shared" si="32"/>
        <v>42900.135151392482</v>
      </c>
      <c r="L79" s="85">
        <f t="shared" si="32"/>
        <v>43114.635827149439</v>
      </c>
      <c r="M79" s="85">
        <f t="shared" si="32"/>
        <v>43330.209006285186</v>
      </c>
      <c r="N79" s="106">
        <f t="shared" si="32"/>
        <v>43546.860051316609</v>
      </c>
      <c r="O79" s="106">
        <f t="shared" si="32"/>
        <v>43764.594351573192</v>
      </c>
      <c r="P79" s="106">
        <f t="shared" si="32"/>
        <v>43983.417323331043</v>
      </c>
      <c r="Q79" s="106">
        <f t="shared" si="32"/>
        <v>44203.334409947704</v>
      </c>
      <c r="R79" s="106">
        <f t="shared" si="32"/>
        <v>44424.351081997433</v>
      </c>
      <c r="S79" s="85">
        <f t="shared" si="32"/>
        <v>44646.472837407418</v>
      </c>
      <c r="T79" s="85">
        <f t="shared" si="32"/>
        <v>44869.70520159445</v>
      </c>
      <c r="U79" s="85">
        <f t="shared" si="32"/>
        <v>45094.053727602412</v>
      </c>
      <c r="V79" s="85">
        <f t="shared" si="32"/>
        <v>45319.523996240416</v>
      </c>
      <c r="W79" s="85">
        <f t="shared" si="32"/>
        <v>45546.121616221615</v>
      </c>
      <c r="X79" s="106">
        <f t="shared" si="32"/>
        <v>45773.852224302726</v>
      </c>
      <c r="Y79" s="106">
        <f t="shared" si="32"/>
        <v>46002.721485424227</v>
      </c>
      <c r="Z79" s="106">
        <f t="shared" si="32"/>
        <v>46232.735092851348</v>
      </c>
      <c r="AA79" s="106">
        <f t="shared" si="32"/>
        <v>46463.898768315594</v>
      </c>
      <c r="AB79" s="106">
        <f t="shared" si="32"/>
        <v>46696.21826215717</v>
      </c>
      <c r="AC79" s="85">
        <f t="shared" si="32"/>
        <v>46929.69935346795</v>
      </c>
      <c r="AD79" s="85">
        <f t="shared" si="32"/>
        <v>47164.347850235288</v>
      </c>
      <c r="AE79" s="85">
        <f t="shared" si="32"/>
        <v>47400.169589486461</v>
      </c>
      <c r="AF79" s="85">
        <f t="shared" si="32"/>
        <v>47637.170437433881</v>
      </c>
      <c r="AG79" s="85">
        <f t="shared" si="32"/>
        <v>47875.356289621064</v>
      </c>
      <c r="AH79" s="106">
        <f t="shared" si="32"/>
        <v>48114.733071069153</v>
      </c>
      <c r="AI79" s="106">
        <f t="shared" si="32"/>
        <v>48355.3067364245</v>
      </c>
      <c r="AJ79" s="106">
        <f t="shared" si="32"/>
        <v>48597.083270106625</v>
      </c>
      <c r="AK79" s="106">
        <f t="shared" si="32"/>
        <v>48840.068686457154</v>
      </c>
      <c r="AL79" s="106">
        <f t="shared" si="32"/>
        <v>49084.26902988943</v>
      </c>
      <c r="AM79" s="85">
        <f t="shared" si="32"/>
        <v>49329.690375038874</v>
      </c>
      <c r="AN79" s="85">
        <f t="shared" si="32"/>
        <v>49576.338826914063</v>
      </c>
      <c r="AO79" s="85">
        <f t="shared" si="32"/>
        <v>49824.220521048621</v>
      </c>
      <c r="AP79" s="85">
        <f t="shared" si="32"/>
        <v>50073.341623653854</v>
      </c>
      <c r="AQ79" s="85">
        <f t="shared" si="32"/>
        <v>50323.708331772126</v>
      </c>
      <c r="AR79" s="106">
        <f t="shared" si="32"/>
        <v>50575.32687343099</v>
      </c>
    </row>
    <row r="80" spans="2:44" s="78" customFormat="1">
      <c r="B80" s="82"/>
      <c r="C80" s="80"/>
      <c r="D80" s="107"/>
      <c r="E80" s="107"/>
      <c r="F80" s="107"/>
      <c r="G80" s="107"/>
      <c r="H80" s="107"/>
      <c r="I80" s="81"/>
      <c r="J80" s="81"/>
      <c r="K80" s="81"/>
      <c r="L80" s="81"/>
      <c r="M80" s="81"/>
      <c r="N80" s="107"/>
      <c r="O80" s="107"/>
      <c r="P80" s="107"/>
      <c r="Q80" s="107"/>
      <c r="R80" s="107"/>
      <c r="S80" s="81"/>
      <c r="T80" s="81"/>
      <c r="U80" s="81"/>
      <c r="V80" s="81"/>
      <c r="W80" s="81"/>
      <c r="X80" s="107"/>
      <c r="Y80" s="107"/>
      <c r="Z80" s="107"/>
      <c r="AA80" s="107"/>
      <c r="AB80" s="107"/>
      <c r="AC80" s="81"/>
      <c r="AD80" s="81"/>
      <c r="AE80" s="81"/>
      <c r="AF80" s="81"/>
      <c r="AG80" s="81"/>
      <c r="AH80" s="107"/>
      <c r="AI80" s="107"/>
      <c r="AJ80" s="107"/>
      <c r="AK80" s="107"/>
      <c r="AL80" s="107"/>
      <c r="AM80" s="81"/>
      <c r="AN80" s="81"/>
      <c r="AO80" s="81"/>
      <c r="AP80" s="81"/>
      <c r="AQ80" s="81"/>
      <c r="AR80" s="107"/>
    </row>
    <row r="81" spans="2:44" s="78" customFormat="1" ht="15.75" collapsed="1">
      <c r="B81" s="77" t="s">
        <v>122</v>
      </c>
      <c r="C81" s="80"/>
      <c r="D81" s="104"/>
      <c r="E81" s="129"/>
      <c r="F81" s="130"/>
      <c r="G81" s="104"/>
      <c r="H81" s="104"/>
      <c r="I81" s="105"/>
      <c r="J81" s="105"/>
      <c r="K81" s="81"/>
      <c r="L81" s="81"/>
      <c r="M81" s="81"/>
      <c r="N81" s="107"/>
      <c r="O81" s="107"/>
      <c r="P81" s="107"/>
      <c r="Q81" s="107"/>
      <c r="R81" s="107"/>
      <c r="S81" s="81"/>
      <c r="T81" s="81"/>
      <c r="U81" s="81"/>
      <c r="V81" s="81"/>
      <c r="W81" s="81"/>
      <c r="X81" s="107"/>
      <c r="Y81" s="107"/>
      <c r="Z81" s="107"/>
      <c r="AA81" s="107"/>
      <c r="AB81" s="107"/>
      <c r="AC81" s="81"/>
      <c r="AD81" s="81"/>
      <c r="AE81" s="81"/>
      <c r="AF81" s="81"/>
      <c r="AG81" s="81"/>
      <c r="AH81" s="107"/>
      <c r="AI81" s="107"/>
      <c r="AJ81" s="107"/>
      <c r="AK81" s="107"/>
      <c r="AL81" s="107"/>
      <c r="AM81" s="81"/>
      <c r="AN81" s="81"/>
      <c r="AO81" s="81"/>
      <c r="AP81" s="81"/>
      <c r="AQ81" s="81"/>
      <c r="AR81" s="107"/>
    </row>
    <row r="82" spans="2:44" s="78" customFormat="1" hidden="1" outlineLevel="1">
      <c r="B82" s="79" t="s">
        <v>92</v>
      </c>
      <c r="C82" s="80"/>
      <c r="D82" s="108">
        <v>0</v>
      </c>
      <c r="E82" s="108">
        <v>1</v>
      </c>
      <c r="F82" s="108">
        <v>2</v>
      </c>
      <c r="G82" s="108">
        <v>3</v>
      </c>
      <c r="H82" s="108">
        <v>4</v>
      </c>
      <c r="I82" s="109">
        <v>5</v>
      </c>
      <c r="J82" s="109">
        <v>6</v>
      </c>
      <c r="K82" s="109">
        <v>7</v>
      </c>
      <c r="L82" s="109">
        <v>8</v>
      </c>
      <c r="M82" s="109">
        <v>9</v>
      </c>
      <c r="N82" s="108">
        <v>10</v>
      </c>
      <c r="O82" s="108">
        <v>11</v>
      </c>
      <c r="P82" s="108">
        <v>12</v>
      </c>
      <c r="Q82" s="108">
        <v>13</v>
      </c>
      <c r="R82" s="108">
        <v>14</v>
      </c>
      <c r="S82" s="109">
        <v>15</v>
      </c>
      <c r="T82" s="109">
        <v>16</v>
      </c>
      <c r="U82" s="109">
        <v>17</v>
      </c>
      <c r="V82" s="109">
        <v>18</v>
      </c>
      <c r="W82" s="109">
        <v>19</v>
      </c>
      <c r="X82" s="108">
        <v>20</v>
      </c>
      <c r="Y82" s="108">
        <v>21</v>
      </c>
      <c r="Z82" s="108">
        <v>22</v>
      </c>
      <c r="AA82" s="108">
        <v>23</v>
      </c>
      <c r="AB82" s="108">
        <v>24</v>
      </c>
      <c r="AC82" s="109">
        <v>25</v>
      </c>
      <c r="AD82" s="109">
        <v>26</v>
      </c>
      <c r="AE82" s="109">
        <v>27</v>
      </c>
      <c r="AF82" s="109">
        <v>28</v>
      </c>
      <c r="AG82" s="109">
        <v>29</v>
      </c>
      <c r="AH82" s="108">
        <v>30</v>
      </c>
      <c r="AI82" s="108">
        <v>31</v>
      </c>
      <c r="AJ82" s="108">
        <v>32</v>
      </c>
      <c r="AK82" s="108">
        <v>33</v>
      </c>
      <c r="AL82" s="108">
        <v>34</v>
      </c>
      <c r="AM82" s="109">
        <v>35</v>
      </c>
      <c r="AN82" s="109">
        <v>36</v>
      </c>
      <c r="AO82" s="109">
        <v>37</v>
      </c>
      <c r="AP82" s="109">
        <v>38</v>
      </c>
      <c r="AQ82" s="109">
        <v>39</v>
      </c>
      <c r="AR82" s="108">
        <v>40</v>
      </c>
    </row>
    <row r="83" spans="2:44" s="78" customFormat="1" hidden="1" outlineLevel="2">
      <c r="B83" s="82" t="str">
        <f>'[7]2. Geração de Resíduos'!E53</f>
        <v>resíduos de alimentos</v>
      </c>
      <c r="C83" s="80"/>
      <c r="D83" s="131">
        <f>'[7]2. Geração de Resíduos'!G53</f>
        <v>0.48399999999999999</v>
      </c>
      <c r="E83" s="132">
        <f t="shared" ref="E83:T96" si="33">D83</f>
        <v>0.48399999999999999</v>
      </c>
      <c r="F83" s="132">
        <f t="shared" si="33"/>
        <v>0.48399999999999999</v>
      </c>
      <c r="G83" s="132">
        <f t="shared" si="33"/>
        <v>0.48399999999999999</v>
      </c>
      <c r="H83" s="132">
        <f t="shared" si="33"/>
        <v>0.48399999999999999</v>
      </c>
      <c r="I83" s="133">
        <f t="shared" si="33"/>
        <v>0.48399999999999999</v>
      </c>
      <c r="J83" s="133">
        <f t="shared" si="33"/>
        <v>0.48399999999999999</v>
      </c>
      <c r="K83" s="133">
        <f t="shared" si="33"/>
        <v>0.48399999999999999</v>
      </c>
      <c r="L83" s="133">
        <f t="shared" si="33"/>
        <v>0.48399999999999999</v>
      </c>
      <c r="M83" s="133">
        <f t="shared" si="33"/>
        <v>0.48399999999999999</v>
      </c>
      <c r="N83" s="132">
        <f t="shared" si="33"/>
        <v>0.48399999999999999</v>
      </c>
      <c r="O83" s="132">
        <f t="shared" si="33"/>
        <v>0.48399999999999999</v>
      </c>
      <c r="P83" s="132">
        <f t="shared" si="33"/>
        <v>0.48399999999999999</v>
      </c>
      <c r="Q83" s="132">
        <f t="shared" si="33"/>
        <v>0.48399999999999999</v>
      </c>
      <c r="R83" s="132">
        <f t="shared" si="33"/>
        <v>0.48399999999999999</v>
      </c>
      <c r="S83" s="133">
        <f t="shared" si="33"/>
        <v>0.48399999999999999</v>
      </c>
      <c r="T83" s="133">
        <f t="shared" si="33"/>
        <v>0.48399999999999999</v>
      </c>
      <c r="U83" s="133">
        <f t="shared" ref="U83:AJ96" si="34">T83</f>
        <v>0.48399999999999999</v>
      </c>
      <c r="V83" s="133">
        <f t="shared" si="34"/>
        <v>0.48399999999999999</v>
      </c>
      <c r="W83" s="133">
        <f t="shared" si="34"/>
        <v>0.48399999999999999</v>
      </c>
      <c r="X83" s="132">
        <f t="shared" si="34"/>
        <v>0.48399999999999999</v>
      </c>
      <c r="Y83" s="132">
        <f t="shared" si="34"/>
        <v>0.48399999999999999</v>
      </c>
      <c r="Z83" s="132">
        <f t="shared" si="34"/>
        <v>0.48399999999999999</v>
      </c>
      <c r="AA83" s="132">
        <f t="shared" si="34"/>
        <v>0.48399999999999999</v>
      </c>
      <c r="AB83" s="132">
        <f t="shared" si="34"/>
        <v>0.48399999999999999</v>
      </c>
      <c r="AC83" s="133">
        <f t="shared" si="34"/>
        <v>0.48399999999999999</v>
      </c>
      <c r="AD83" s="133">
        <f t="shared" si="34"/>
        <v>0.48399999999999999</v>
      </c>
      <c r="AE83" s="133">
        <f t="shared" si="34"/>
        <v>0.48399999999999999</v>
      </c>
      <c r="AF83" s="133">
        <f t="shared" si="34"/>
        <v>0.48399999999999999</v>
      </c>
      <c r="AG83" s="133">
        <f t="shared" si="34"/>
        <v>0.48399999999999999</v>
      </c>
      <c r="AH83" s="132">
        <f t="shared" si="34"/>
        <v>0.48399999999999999</v>
      </c>
      <c r="AI83" s="132">
        <f t="shared" si="34"/>
        <v>0.48399999999999999</v>
      </c>
      <c r="AJ83" s="132">
        <f t="shared" si="34"/>
        <v>0.48399999999999999</v>
      </c>
      <c r="AK83" s="132">
        <f t="shared" ref="AK83:AR96" si="35">AJ83</f>
        <v>0.48399999999999999</v>
      </c>
      <c r="AL83" s="132">
        <f t="shared" si="35"/>
        <v>0.48399999999999999</v>
      </c>
      <c r="AM83" s="133">
        <f t="shared" si="35"/>
        <v>0.48399999999999999</v>
      </c>
      <c r="AN83" s="133">
        <f t="shared" si="35"/>
        <v>0.48399999999999999</v>
      </c>
      <c r="AO83" s="133">
        <f t="shared" si="35"/>
        <v>0.48399999999999999</v>
      </c>
      <c r="AP83" s="133">
        <f t="shared" si="35"/>
        <v>0.48399999999999999</v>
      </c>
      <c r="AQ83" s="133">
        <f t="shared" si="35"/>
        <v>0.48399999999999999</v>
      </c>
      <c r="AR83" s="132">
        <f t="shared" si="35"/>
        <v>0.48399999999999999</v>
      </c>
    </row>
    <row r="84" spans="2:44" s="78" customFormat="1" hidden="1" outlineLevel="2">
      <c r="B84" s="82" t="str">
        <f>'[7]2. Geração de Resíduos'!E54</f>
        <v>resíduos verdes (jardins e parques)</v>
      </c>
      <c r="C84" s="80"/>
      <c r="D84" s="131">
        <f>'[7]2. Geração de Resíduos'!G54</f>
        <v>0.03</v>
      </c>
      <c r="E84" s="132">
        <f t="shared" si="33"/>
        <v>0.03</v>
      </c>
      <c r="F84" s="132">
        <f t="shared" si="33"/>
        <v>0.03</v>
      </c>
      <c r="G84" s="132">
        <f t="shared" si="33"/>
        <v>0.03</v>
      </c>
      <c r="H84" s="132">
        <f t="shared" si="33"/>
        <v>0.03</v>
      </c>
      <c r="I84" s="133">
        <f t="shared" si="33"/>
        <v>0.03</v>
      </c>
      <c r="J84" s="133">
        <f t="shared" si="33"/>
        <v>0.03</v>
      </c>
      <c r="K84" s="133">
        <f t="shared" si="33"/>
        <v>0.03</v>
      </c>
      <c r="L84" s="133">
        <f t="shared" si="33"/>
        <v>0.03</v>
      </c>
      <c r="M84" s="133">
        <f t="shared" si="33"/>
        <v>0.03</v>
      </c>
      <c r="N84" s="132">
        <f t="shared" si="33"/>
        <v>0.03</v>
      </c>
      <c r="O84" s="132">
        <f t="shared" si="33"/>
        <v>0.03</v>
      </c>
      <c r="P84" s="132">
        <f t="shared" si="33"/>
        <v>0.03</v>
      </c>
      <c r="Q84" s="132">
        <f t="shared" si="33"/>
        <v>0.03</v>
      </c>
      <c r="R84" s="132">
        <f t="shared" si="33"/>
        <v>0.03</v>
      </c>
      <c r="S84" s="133">
        <f t="shared" si="33"/>
        <v>0.03</v>
      </c>
      <c r="T84" s="133">
        <f t="shared" si="33"/>
        <v>0.03</v>
      </c>
      <c r="U84" s="133">
        <f t="shared" si="34"/>
        <v>0.03</v>
      </c>
      <c r="V84" s="133">
        <f t="shared" si="34"/>
        <v>0.03</v>
      </c>
      <c r="W84" s="133">
        <f t="shared" si="34"/>
        <v>0.03</v>
      </c>
      <c r="X84" s="132">
        <f t="shared" si="34"/>
        <v>0.03</v>
      </c>
      <c r="Y84" s="132">
        <f t="shared" si="34"/>
        <v>0.03</v>
      </c>
      <c r="Z84" s="132">
        <f t="shared" si="34"/>
        <v>0.03</v>
      </c>
      <c r="AA84" s="132">
        <f t="shared" si="34"/>
        <v>0.03</v>
      </c>
      <c r="AB84" s="132">
        <f t="shared" si="34"/>
        <v>0.03</v>
      </c>
      <c r="AC84" s="133">
        <f t="shared" si="34"/>
        <v>0.03</v>
      </c>
      <c r="AD84" s="133">
        <f t="shared" si="34"/>
        <v>0.03</v>
      </c>
      <c r="AE84" s="133">
        <f t="shared" si="34"/>
        <v>0.03</v>
      </c>
      <c r="AF84" s="133">
        <f t="shared" si="34"/>
        <v>0.03</v>
      </c>
      <c r="AG84" s="133">
        <f t="shared" si="34"/>
        <v>0.03</v>
      </c>
      <c r="AH84" s="132">
        <f t="shared" si="34"/>
        <v>0.03</v>
      </c>
      <c r="AI84" s="132">
        <f t="shared" si="34"/>
        <v>0.03</v>
      </c>
      <c r="AJ84" s="132">
        <f t="shared" si="34"/>
        <v>0.03</v>
      </c>
      <c r="AK84" s="132">
        <f t="shared" si="35"/>
        <v>0.03</v>
      </c>
      <c r="AL84" s="132">
        <f t="shared" si="35"/>
        <v>0.03</v>
      </c>
      <c r="AM84" s="133">
        <f t="shared" si="35"/>
        <v>0.03</v>
      </c>
      <c r="AN84" s="133">
        <f t="shared" si="35"/>
        <v>0.03</v>
      </c>
      <c r="AO84" s="133">
        <f t="shared" si="35"/>
        <v>0.03</v>
      </c>
      <c r="AP84" s="133">
        <f t="shared" si="35"/>
        <v>0.03</v>
      </c>
      <c r="AQ84" s="133">
        <f t="shared" si="35"/>
        <v>0.03</v>
      </c>
      <c r="AR84" s="132">
        <f t="shared" si="35"/>
        <v>0.03</v>
      </c>
    </row>
    <row r="85" spans="2:44" s="78" customFormat="1" hidden="1" outlineLevel="2">
      <c r="B85" s="110" t="str">
        <f>'[7]2. Geração de Resíduos'!E55</f>
        <v>papel, papelão</v>
      </c>
      <c r="C85" s="80"/>
      <c r="D85" s="134">
        <f>'[7]2. Geração de Resíduos'!G55</f>
        <v>0.13100000000000001</v>
      </c>
      <c r="E85" s="135">
        <f t="shared" si="33"/>
        <v>0.13100000000000001</v>
      </c>
      <c r="F85" s="135">
        <f t="shared" si="33"/>
        <v>0.13100000000000001</v>
      </c>
      <c r="G85" s="135">
        <f t="shared" si="33"/>
        <v>0.13100000000000001</v>
      </c>
      <c r="H85" s="135">
        <f t="shared" si="33"/>
        <v>0.13100000000000001</v>
      </c>
      <c r="I85" s="136">
        <f t="shared" si="33"/>
        <v>0.13100000000000001</v>
      </c>
      <c r="J85" s="136">
        <f t="shared" si="33"/>
        <v>0.13100000000000001</v>
      </c>
      <c r="K85" s="136">
        <f t="shared" si="33"/>
        <v>0.13100000000000001</v>
      </c>
      <c r="L85" s="136">
        <f t="shared" si="33"/>
        <v>0.13100000000000001</v>
      </c>
      <c r="M85" s="136">
        <f t="shared" si="33"/>
        <v>0.13100000000000001</v>
      </c>
      <c r="N85" s="135">
        <f t="shared" si="33"/>
        <v>0.13100000000000001</v>
      </c>
      <c r="O85" s="135">
        <f t="shared" si="33"/>
        <v>0.13100000000000001</v>
      </c>
      <c r="P85" s="135">
        <f t="shared" si="33"/>
        <v>0.13100000000000001</v>
      </c>
      <c r="Q85" s="135">
        <f t="shared" si="33"/>
        <v>0.13100000000000001</v>
      </c>
      <c r="R85" s="135">
        <f t="shared" si="33"/>
        <v>0.13100000000000001</v>
      </c>
      <c r="S85" s="136">
        <f t="shared" si="33"/>
        <v>0.13100000000000001</v>
      </c>
      <c r="T85" s="136">
        <f t="shared" si="33"/>
        <v>0.13100000000000001</v>
      </c>
      <c r="U85" s="136">
        <f t="shared" si="34"/>
        <v>0.13100000000000001</v>
      </c>
      <c r="V85" s="136">
        <f t="shared" si="34"/>
        <v>0.13100000000000001</v>
      </c>
      <c r="W85" s="136">
        <f t="shared" si="34"/>
        <v>0.13100000000000001</v>
      </c>
      <c r="X85" s="135">
        <f t="shared" si="34"/>
        <v>0.13100000000000001</v>
      </c>
      <c r="Y85" s="135">
        <f t="shared" si="34"/>
        <v>0.13100000000000001</v>
      </c>
      <c r="Z85" s="135">
        <f t="shared" si="34"/>
        <v>0.13100000000000001</v>
      </c>
      <c r="AA85" s="135">
        <f t="shared" si="34"/>
        <v>0.13100000000000001</v>
      </c>
      <c r="AB85" s="135">
        <f t="shared" si="34"/>
        <v>0.13100000000000001</v>
      </c>
      <c r="AC85" s="136">
        <f t="shared" si="34"/>
        <v>0.13100000000000001</v>
      </c>
      <c r="AD85" s="136">
        <f t="shared" si="34"/>
        <v>0.13100000000000001</v>
      </c>
      <c r="AE85" s="136">
        <f t="shared" si="34"/>
        <v>0.13100000000000001</v>
      </c>
      <c r="AF85" s="136">
        <f t="shared" si="34"/>
        <v>0.13100000000000001</v>
      </c>
      <c r="AG85" s="136">
        <f t="shared" si="34"/>
        <v>0.13100000000000001</v>
      </c>
      <c r="AH85" s="135">
        <f t="shared" si="34"/>
        <v>0.13100000000000001</v>
      </c>
      <c r="AI85" s="135">
        <f t="shared" si="34"/>
        <v>0.13100000000000001</v>
      </c>
      <c r="AJ85" s="135">
        <f t="shared" si="34"/>
        <v>0.13100000000000001</v>
      </c>
      <c r="AK85" s="135">
        <f t="shared" si="35"/>
        <v>0.13100000000000001</v>
      </c>
      <c r="AL85" s="135">
        <f t="shared" si="35"/>
        <v>0.13100000000000001</v>
      </c>
      <c r="AM85" s="136">
        <f t="shared" si="35"/>
        <v>0.13100000000000001</v>
      </c>
      <c r="AN85" s="136">
        <f t="shared" si="35"/>
        <v>0.13100000000000001</v>
      </c>
      <c r="AO85" s="136">
        <f t="shared" si="35"/>
        <v>0.13100000000000001</v>
      </c>
      <c r="AP85" s="136">
        <f t="shared" si="35"/>
        <v>0.13100000000000001</v>
      </c>
      <c r="AQ85" s="136">
        <f t="shared" si="35"/>
        <v>0.13100000000000001</v>
      </c>
      <c r="AR85" s="135">
        <f t="shared" si="35"/>
        <v>0.13100000000000001</v>
      </c>
    </row>
    <row r="86" spans="2:44" s="78" customFormat="1" hidden="1" outlineLevel="2">
      <c r="B86" s="82" t="str">
        <f>'[7]2. Geração de Resíduos'!E56</f>
        <v>plástico filme</v>
      </c>
      <c r="C86" s="80"/>
      <c r="D86" s="137">
        <f>'[7]2. Geração de Resíduos'!G56</f>
        <v>8.8999999999999996E-2</v>
      </c>
      <c r="E86" s="132">
        <f t="shared" si="33"/>
        <v>8.8999999999999996E-2</v>
      </c>
      <c r="F86" s="132">
        <f t="shared" si="33"/>
        <v>8.8999999999999996E-2</v>
      </c>
      <c r="G86" s="132">
        <f t="shared" si="33"/>
        <v>8.8999999999999996E-2</v>
      </c>
      <c r="H86" s="132">
        <f t="shared" si="33"/>
        <v>8.8999999999999996E-2</v>
      </c>
      <c r="I86" s="133">
        <f t="shared" si="33"/>
        <v>8.8999999999999996E-2</v>
      </c>
      <c r="J86" s="133">
        <f t="shared" si="33"/>
        <v>8.8999999999999996E-2</v>
      </c>
      <c r="K86" s="133">
        <f t="shared" si="33"/>
        <v>8.8999999999999996E-2</v>
      </c>
      <c r="L86" s="133">
        <f t="shared" si="33"/>
        <v>8.8999999999999996E-2</v>
      </c>
      <c r="M86" s="133">
        <f t="shared" si="33"/>
        <v>8.8999999999999996E-2</v>
      </c>
      <c r="N86" s="132">
        <f t="shared" si="33"/>
        <v>8.8999999999999996E-2</v>
      </c>
      <c r="O86" s="132">
        <f t="shared" si="33"/>
        <v>8.8999999999999996E-2</v>
      </c>
      <c r="P86" s="132">
        <f t="shared" si="33"/>
        <v>8.8999999999999996E-2</v>
      </c>
      <c r="Q86" s="132">
        <f t="shared" si="33"/>
        <v>8.8999999999999996E-2</v>
      </c>
      <c r="R86" s="132">
        <f t="shared" si="33"/>
        <v>8.8999999999999996E-2</v>
      </c>
      <c r="S86" s="133">
        <f t="shared" si="33"/>
        <v>8.8999999999999996E-2</v>
      </c>
      <c r="T86" s="133">
        <f t="shared" si="33"/>
        <v>8.8999999999999996E-2</v>
      </c>
      <c r="U86" s="133">
        <f t="shared" si="34"/>
        <v>8.8999999999999996E-2</v>
      </c>
      <c r="V86" s="133">
        <f t="shared" si="34"/>
        <v>8.8999999999999996E-2</v>
      </c>
      <c r="W86" s="133">
        <f t="shared" si="34"/>
        <v>8.8999999999999996E-2</v>
      </c>
      <c r="X86" s="132">
        <f t="shared" si="34"/>
        <v>8.8999999999999996E-2</v>
      </c>
      <c r="Y86" s="132">
        <f t="shared" si="34"/>
        <v>8.8999999999999996E-2</v>
      </c>
      <c r="Z86" s="132">
        <f t="shared" si="34"/>
        <v>8.8999999999999996E-2</v>
      </c>
      <c r="AA86" s="132">
        <f t="shared" si="34"/>
        <v>8.8999999999999996E-2</v>
      </c>
      <c r="AB86" s="132">
        <f t="shared" si="34"/>
        <v>8.8999999999999996E-2</v>
      </c>
      <c r="AC86" s="133">
        <f t="shared" si="34"/>
        <v>8.8999999999999996E-2</v>
      </c>
      <c r="AD86" s="133">
        <f t="shared" si="34"/>
        <v>8.8999999999999996E-2</v>
      </c>
      <c r="AE86" s="133">
        <f t="shared" si="34"/>
        <v>8.8999999999999996E-2</v>
      </c>
      <c r="AF86" s="133">
        <f t="shared" si="34"/>
        <v>8.8999999999999996E-2</v>
      </c>
      <c r="AG86" s="133">
        <f t="shared" si="34"/>
        <v>8.8999999999999996E-2</v>
      </c>
      <c r="AH86" s="132">
        <f t="shared" si="34"/>
        <v>8.8999999999999996E-2</v>
      </c>
      <c r="AI86" s="132">
        <f t="shared" si="34"/>
        <v>8.8999999999999996E-2</v>
      </c>
      <c r="AJ86" s="132">
        <f t="shared" si="34"/>
        <v>8.8999999999999996E-2</v>
      </c>
      <c r="AK86" s="132">
        <f t="shared" si="35"/>
        <v>8.8999999999999996E-2</v>
      </c>
      <c r="AL86" s="132">
        <f t="shared" si="35"/>
        <v>8.8999999999999996E-2</v>
      </c>
      <c r="AM86" s="133">
        <f t="shared" si="35"/>
        <v>8.8999999999999996E-2</v>
      </c>
      <c r="AN86" s="133">
        <f t="shared" si="35"/>
        <v>8.8999999999999996E-2</v>
      </c>
      <c r="AO86" s="133">
        <f t="shared" si="35"/>
        <v>8.8999999999999996E-2</v>
      </c>
      <c r="AP86" s="133">
        <f t="shared" si="35"/>
        <v>8.8999999999999996E-2</v>
      </c>
      <c r="AQ86" s="133">
        <f t="shared" si="35"/>
        <v>8.8999999999999996E-2</v>
      </c>
      <c r="AR86" s="132">
        <f t="shared" si="35"/>
        <v>8.8999999999999996E-2</v>
      </c>
    </row>
    <row r="87" spans="2:44" s="78" customFormat="1" hidden="1" outlineLevel="2">
      <c r="B87" s="82" t="str">
        <f>'[7]2. Geração de Resíduos'!E57</f>
        <v>plásticos rígidos</v>
      </c>
      <c r="C87" s="80"/>
      <c r="D87" s="137">
        <f>'[7]2. Geração de Resíduos'!G57</f>
        <v>4.5999999999999999E-2</v>
      </c>
      <c r="E87" s="132">
        <f t="shared" si="33"/>
        <v>4.5999999999999999E-2</v>
      </c>
      <c r="F87" s="132">
        <f t="shared" si="33"/>
        <v>4.5999999999999999E-2</v>
      </c>
      <c r="G87" s="132">
        <f t="shared" si="33"/>
        <v>4.5999999999999999E-2</v>
      </c>
      <c r="H87" s="132">
        <f t="shared" si="33"/>
        <v>4.5999999999999999E-2</v>
      </c>
      <c r="I87" s="133">
        <f t="shared" si="33"/>
        <v>4.5999999999999999E-2</v>
      </c>
      <c r="J87" s="133">
        <f t="shared" si="33"/>
        <v>4.5999999999999999E-2</v>
      </c>
      <c r="K87" s="133">
        <f t="shared" si="33"/>
        <v>4.5999999999999999E-2</v>
      </c>
      <c r="L87" s="133">
        <f t="shared" si="33"/>
        <v>4.5999999999999999E-2</v>
      </c>
      <c r="M87" s="133">
        <f t="shared" si="33"/>
        <v>4.5999999999999999E-2</v>
      </c>
      <c r="N87" s="132">
        <f t="shared" si="33"/>
        <v>4.5999999999999999E-2</v>
      </c>
      <c r="O87" s="132">
        <f t="shared" si="33"/>
        <v>4.5999999999999999E-2</v>
      </c>
      <c r="P87" s="132">
        <f t="shared" si="33"/>
        <v>4.5999999999999999E-2</v>
      </c>
      <c r="Q87" s="132">
        <f t="shared" si="33"/>
        <v>4.5999999999999999E-2</v>
      </c>
      <c r="R87" s="132">
        <f t="shared" si="33"/>
        <v>4.5999999999999999E-2</v>
      </c>
      <c r="S87" s="133">
        <f t="shared" si="33"/>
        <v>4.5999999999999999E-2</v>
      </c>
      <c r="T87" s="133">
        <f t="shared" si="33"/>
        <v>4.5999999999999999E-2</v>
      </c>
      <c r="U87" s="133">
        <f t="shared" si="34"/>
        <v>4.5999999999999999E-2</v>
      </c>
      <c r="V87" s="133">
        <f t="shared" si="34"/>
        <v>4.5999999999999999E-2</v>
      </c>
      <c r="W87" s="133">
        <f t="shared" si="34"/>
        <v>4.5999999999999999E-2</v>
      </c>
      <c r="X87" s="132">
        <f t="shared" si="34"/>
        <v>4.5999999999999999E-2</v>
      </c>
      <c r="Y87" s="132">
        <f t="shared" si="34"/>
        <v>4.5999999999999999E-2</v>
      </c>
      <c r="Z87" s="132">
        <f t="shared" si="34"/>
        <v>4.5999999999999999E-2</v>
      </c>
      <c r="AA87" s="132">
        <f t="shared" si="34"/>
        <v>4.5999999999999999E-2</v>
      </c>
      <c r="AB87" s="132">
        <f t="shared" si="34"/>
        <v>4.5999999999999999E-2</v>
      </c>
      <c r="AC87" s="133">
        <f t="shared" si="34"/>
        <v>4.5999999999999999E-2</v>
      </c>
      <c r="AD87" s="133">
        <f t="shared" si="34"/>
        <v>4.5999999999999999E-2</v>
      </c>
      <c r="AE87" s="133">
        <f t="shared" si="34"/>
        <v>4.5999999999999999E-2</v>
      </c>
      <c r="AF87" s="133">
        <f t="shared" si="34"/>
        <v>4.5999999999999999E-2</v>
      </c>
      <c r="AG87" s="133">
        <f t="shared" si="34"/>
        <v>4.5999999999999999E-2</v>
      </c>
      <c r="AH87" s="132">
        <f t="shared" si="34"/>
        <v>4.5999999999999999E-2</v>
      </c>
      <c r="AI87" s="132">
        <f t="shared" si="34"/>
        <v>4.5999999999999999E-2</v>
      </c>
      <c r="AJ87" s="132">
        <f t="shared" si="34"/>
        <v>4.5999999999999999E-2</v>
      </c>
      <c r="AK87" s="132">
        <f t="shared" si="35"/>
        <v>4.5999999999999999E-2</v>
      </c>
      <c r="AL87" s="132">
        <f t="shared" si="35"/>
        <v>4.5999999999999999E-2</v>
      </c>
      <c r="AM87" s="133">
        <f t="shared" si="35"/>
        <v>4.5999999999999999E-2</v>
      </c>
      <c r="AN87" s="133">
        <f t="shared" si="35"/>
        <v>4.5999999999999999E-2</v>
      </c>
      <c r="AO87" s="133">
        <f t="shared" si="35"/>
        <v>4.5999999999999999E-2</v>
      </c>
      <c r="AP87" s="133">
        <f t="shared" si="35"/>
        <v>4.5999999999999999E-2</v>
      </c>
      <c r="AQ87" s="133">
        <f t="shared" si="35"/>
        <v>4.5999999999999999E-2</v>
      </c>
      <c r="AR87" s="132">
        <f t="shared" si="35"/>
        <v>4.5999999999999999E-2</v>
      </c>
    </row>
    <row r="88" spans="2:44" s="78" customFormat="1" hidden="1" outlineLevel="2">
      <c r="B88" s="82" t="str">
        <f>'[7]2. Geração de Resíduos'!E58</f>
        <v>vidros</v>
      </c>
      <c r="C88" s="80"/>
      <c r="D88" s="137">
        <f>'[7]2. Geração de Resíduos'!G58</f>
        <v>2.4E-2</v>
      </c>
      <c r="E88" s="132">
        <f t="shared" si="33"/>
        <v>2.4E-2</v>
      </c>
      <c r="F88" s="132">
        <f t="shared" si="33"/>
        <v>2.4E-2</v>
      </c>
      <c r="G88" s="132">
        <f t="shared" si="33"/>
        <v>2.4E-2</v>
      </c>
      <c r="H88" s="132">
        <f t="shared" si="33"/>
        <v>2.4E-2</v>
      </c>
      <c r="I88" s="133">
        <f t="shared" si="33"/>
        <v>2.4E-2</v>
      </c>
      <c r="J88" s="133">
        <f t="shared" si="33"/>
        <v>2.4E-2</v>
      </c>
      <c r="K88" s="133">
        <f t="shared" si="33"/>
        <v>2.4E-2</v>
      </c>
      <c r="L88" s="133">
        <f t="shared" si="33"/>
        <v>2.4E-2</v>
      </c>
      <c r="M88" s="133">
        <f t="shared" si="33"/>
        <v>2.4E-2</v>
      </c>
      <c r="N88" s="132">
        <f t="shared" si="33"/>
        <v>2.4E-2</v>
      </c>
      <c r="O88" s="132">
        <f t="shared" si="33"/>
        <v>2.4E-2</v>
      </c>
      <c r="P88" s="132">
        <f t="shared" si="33"/>
        <v>2.4E-2</v>
      </c>
      <c r="Q88" s="132">
        <f t="shared" si="33"/>
        <v>2.4E-2</v>
      </c>
      <c r="R88" s="132">
        <f t="shared" si="33"/>
        <v>2.4E-2</v>
      </c>
      <c r="S88" s="133">
        <f t="shared" si="33"/>
        <v>2.4E-2</v>
      </c>
      <c r="T88" s="133">
        <f t="shared" si="33"/>
        <v>2.4E-2</v>
      </c>
      <c r="U88" s="133">
        <f t="shared" si="34"/>
        <v>2.4E-2</v>
      </c>
      <c r="V88" s="133">
        <f t="shared" si="34"/>
        <v>2.4E-2</v>
      </c>
      <c r="W88" s="133">
        <f t="shared" si="34"/>
        <v>2.4E-2</v>
      </c>
      <c r="X88" s="132">
        <f t="shared" si="34"/>
        <v>2.4E-2</v>
      </c>
      <c r="Y88" s="132">
        <f t="shared" si="34"/>
        <v>2.4E-2</v>
      </c>
      <c r="Z88" s="132">
        <f t="shared" si="34"/>
        <v>2.4E-2</v>
      </c>
      <c r="AA88" s="132">
        <f t="shared" si="34"/>
        <v>2.4E-2</v>
      </c>
      <c r="AB88" s="132">
        <f t="shared" si="34"/>
        <v>2.4E-2</v>
      </c>
      <c r="AC88" s="133">
        <f t="shared" si="34"/>
        <v>2.4E-2</v>
      </c>
      <c r="AD88" s="133">
        <f t="shared" si="34"/>
        <v>2.4E-2</v>
      </c>
      <c r="AE88" s="133">
        <f t="shared" si="34"/>
        <v>2.4E-2</v>
      </c>
      <c r="AF88" s="133">
        <f t="shared" si="34"/>
        <v>2.4E-2</v>
      </c>
      <c r="AG88" s="133">
        <f t="shared" si="34"/>
        <v>2.4E-2</v>
      </c>
      <c r="AH88" s="132">
        <f t="shared" si="34"/>
        <v>2.4E-2</v>
      </c>
      <c r="AI88" s="132">
        <f t="shared" si="34"/>
        <v>2.4E-2</v>
      </c>
      <c r="AJ88" s="132">
        <f t="shared" si="34"/>
        <v>2.4E-2</v>
      </c>
      <c r="AK88" s="132">
        <f t="shared" si="35"/>
        <v>2.4E-2</v>
      </c>
      <c r="AL88" s="132">
        <f t="shared" si="35"/>
        <v>2.4E-2</v>
      </c>
      <c r="AM88" s="133">
        <f t="shared" si="35"/>
        <v>2.4E-2</v>
      </c>
      <c r="AN88" s="133">
        <f t="shared" si="35"/>
        <v>2.4E-2</v>
      </c>
      <c r="AO88" s="133">
        <f t="shared" si="35"/>
        <v>2.4E-2</v>
      </c>
      <c r="AP88" s="133">
        <f t="shared" si="35"/>
        <v>2.4E-2</v>
      </c>
      <c r="AQ88" s="133">
        <f t="shared" si="35"/>
        <v>2.4E-2</v>
      </c>
      <c r="AR88" s="132">
        <f t="shared" si="35"/>
        <v>2.4E-2</v>
      </c>
    </row>
    <row r="89" spans="2:44" s="78" customFormat="1" hidden="1" outlineLevel="2">
      <c r="B89" s="82" t="str">
        <f>'[7]2. Geração de Resíduos'!E59</f>
        <v>metais ferrosos</v>
      </c>
      <c r="C89" s="80"/>
      <c r="D89" s="137">
        <f>'[7]2. Geração de Resíduos'!G59</f>
        <v>2.3E-2</v>
      </c>
      <c r="E89" s="132">
        <f t="shared" si="33"/>
        <v>2.3E-2</v>
      </c>
      <c r="F89" s="132">
        <f t="shared" si="33"/>
        <v>2.3E-2</v>
      </c>
      <c r="G89" s="132">
        <f t="shared" si="33"/>
        <v>2.3E-2</v>
      </c>
      <c r="H89" s="132">
        <f t="shared" si="33"/>
        <v>2.3E-2</v>
      </c>
      <c r="I89" s="133">
        <f t="shared" si="33"/>
        <v>2.3E-2</v>
      </c>
      <c r="J89" s="133">
        <f t="shared" si="33"/>
        <v>2.3E-2</v>
      </c>
      <c r="K89" s="133">
        <f t="shared" si="33"/>
        <v>2.3E-2</v>
      </c>
      <c r="L89" s="133">
        <f t="shared" si="33"/>
        <v>2.3E-2</v>
      </c>
      <c r="M89" s="133">
        <f t="shared" si="33"/>
        <v>2.3E-2</v>
      </c>
      <c r="N89" s="132">
        <f t="shared" si="33"/>
        <v>2.3E-2</v>
      </c>
      <c r="O89" s="132">
        <f t="shared" si="33"/>
        <v>2.3E-2</v>
      </c>
      <c r="P89" s="132">
        <f t="shared" si="33"/>
        <v>2.3E-2</v>
      </c>
      <c r="Q89" s="132">
        <f t="shared" si="33"/>
        <v>2.3E-2</v>
      </c>
      <c r="R89" s="132">
        <f t="shared" si="33"/>
        <v>2.3E-2</v>
      </c>
      <c r="S89" s="133">
        <f t="shared" si="33"/>
        <v>2.3E-2</v>
      </c>
      <c r="T89" s="133">
        <f t="shared" si="33"/>
        <v>2.3E-2</v>
      </c>
      <c r="U89" s="133">
        <f t="shared" si="34"/>
        <v>2.3E-2</v>
      </c>
      <c r="V89" s="133">
        <f t="shared" si="34"/>
        <v>2.3E-2</v>
      </c>
      <c r="W89" s="133">
        <f t="shared" si="34"/>
        <v>2.3E-2</v>
      </c>
      <c r="X89" s="132">
        <f t="shared" si="34"/>
        <v>2.3E-2</v>
      </c>
      <c r="Y89" s="132">
        <f t="shared" si="34"/>
        <v>2.3E-2</v>
      </c>
      <c r="Z89" s="132">
        <f t="shared" si="34"/>
        <v>2.3E-2</v>
      </c>
      <c r="AA89" s="132">
        <f t="shared" si="34"/>
        <v>2.3E-2</v>
      </c>
      <c r="AB89" s="132">
        <f t="shared" si="34"/>
        <v>2.3E-2</v>
      </c>
      <c r="AC89" s="133">
        <f t="shared" si="34"/>
        <v>2.3E-2</v>
      </c>
      <c r="AD89" s="133">
        <f t="shared" si="34"/>
        <v>2.3E-2</v>
      </c>
      <c r="AE89" s="133">
        <f t="shared" si="34"/>
        <v>2.3E-2</v>
      </c>
      <c r="AF89" s="133">
        <f t="shared" si="34"/>
        <v>2.3E-2</v>
      </c>
      <c r="AG89" s="133">
        <f t="shared" si="34"/>
        <v>2.3E-2</v>
      </c>
      <c r="AH89" s="132">
        <f t="shared" si="34"/>
        <v>2.3E-2</v>
      </c>
      <c r="AI89" s="132">
        <f t="shared" si="34"/>
        <v>2.3E-2</v>
      </c>
      <c r="AJ89" s="132">
        <f t="shared" si="34"/>
        <v>2.3E-2</v>
      </c>
      <c r="AK89" s="132">
        <f t="shared" si="35"/>
        <v>2.3E-2</v>
      </c>
      <c r="AL89" s="132">
        <f t="shared" si="35"/>
        <v>2.3E-2</v>
      </c>
      <c r="AM89" s="133">
        <f t="shared" si="35"/>
        <v>2.3E-2</v>
      </c>
      <c r="AN89" s="133">
        <f t="shared" si="35"/>
        <v>2.3E-2</v>
      </c>
      <c r="AO89" s="133">
        <f t="shared" si="35"/>
        <v>2.3E-2</v>
      </c>
      <c r="AP89" s="133">
        <f t="shared" si="35"/>
        <v>2.3E-2</v>
      </c>
      <c r="AQ89" s="133">
        <f t="shared" si="35"/>
        <v>2.3E-2</v>
      </c>
      <c r="AR89" s="132">
        <f t="shared" si="35"/>
        <v>2.3E-2</v>
      </c>
    </row>
    <row r="90" spans="2:44" s="78" customFormat="1" ht="15.75" hidden="1" outlineLevel="2" thickBot="1">
      <c r="B90" s="114" t="str">
        <f>'[7]2. Geração de Resíduos'!E60</f>
        <v>metais não ferrrosos</v>
      </c>
      <c r="C90" s="80"/>
      <c r="D90" s="138">
        <f>'[7]2. Geração de Resíduos'!G60</f>
        <v>6.0000000000000001E-3</v>
      </c>
      <c r="E90" s="139">
        <f t="shared" si="33"/>
        <v>6.0000000000000001E-3</v>
      </c>
      <c r="F90" s="139">
        <f t="shared" si="33"/>
        <v>6.0000000000000001E-3</v>
      </c>
      <c r="G90" s="139">
        <f t="shared" si="33"/>
        <v>6.0000000000000001E-3</v>
      </c>
      <c r="H90" s="139">
        <f t="shared" si="33"/>
        <v>6.0000000000000001E-3</v>
      </c>
      <c r="I90" s="140">
        <f t="shared" si="33"/>
        <v>6.0000000000000001E-3</v>
      </c>
      <c r="J90" s="140">
        <f t="shared" si="33"/>
        <v>6.0000000000000001E-3</v>
      </c>
      <c r="K90" s="140">
        <f t="shared" si="33"/>
        <v>6.0000000000000001E-3</v>
      </c>
      <c r="L90" s="140">
        <f t="shared" si="33"/>
        <v>6.0000000000000001E-3</v>
      </c>
      <c r="M90" s="140">
        <f t="shared" si="33"/>
        <v>6.0000000000000001E-3</v>
      </c>
      <c r="N90" s="139">
        <f t="shared" si="33"/>
        <v>6.0000000000000001E-3</v>
      </c>
      <c r="O90" s="139">
        <f t="shared" si="33"/>
        <v>6.0000000000000001E-3</v>
      </c>
      <c r="P90" s="139">
        <f t="shared" si="33"/>
        <v>6.0000000000000001E-3</v>
      </c>
      <c r="Q90" s="139">
        <f t="shared" si="33"/>
        <v>6.0000000000000001E-3</v>
      </c>
      <c r="R90" s="139">
        <f t="shared" si="33"/>
        <v>6.0000000000000001E-3</v>
      </c>
      <c r="S90" s="140">
        <f t="shared" si="33"/>
        <v>6.0000000000000001E-3</v>
      </c>
      <c r="T90" s="140">
        <f t="shared" si="33"/>
        <v>6.0000000000000001E-3</v>
      </c>
      <c r="U90" s="140">
        <f t="shared" si="34"/>
        <v>6.0000000000000001E-3</v>
      </c>
      <c r="V90" s="140">
        <f t="shared" si="34"/>
        <v>6.0000000000000001E-3</v>
      </c>
      <c r="W90" s="140">
        <f t="shared" si="34"/>
        <v>6.0000000000000001E-3</v>
      </c>
      <c r="X90" s="139">
        <f t="shared" si="34"/>
        <v>6.0000000000000001E-3</v>
      </c>
      <c r="Y90" s="139">
        <f t="shared" si="34"/>
        <v>6.0000000000000001E-3</v>
      </c>
      <c r="Z90" s="139">
        <f t="shared" si="34"/>
        <v>6.0000000000000001E-3</v>
      </c>
      <c r="AA90" s="139">
        <f t="shared" si="34"/>
        <v>6.0000000000000001E-3</v>
      </c>
      <c r="AB90" s="139">
        <f t="shared" si="34"/>
        <v>6.0000000000000001E-3</v>
      </c>
      <c r="AC90" s="140">
        <f t="shared" si="34"/>
        <v>6.0000000000000001E-3</v>
      </c>
      <c r="AD90" s="140">
        <f t="shared" si="34"/>
        <v>6.0000000000000001E-3</v>
      </c>
      <c r="AE90" s="140">
        <f t="shared" si="34"/>
        <v>6.0000000000000001E-3</v>
      </c>
      <c r="AF90" s="140">
        <f t="shared" si="34"/>
        <v>6.0000000000000001E-3</v>
      </c>
      <c r="AG90" s="140">
        <f t="shared" si="34"/>
        <v>6.0000000000000001E-3</v>
      </c>
      <c r="AH90" s="139">
        <f t="shared" si="34"/>
        <v>6.0000000000000001E-3</v>
      </c>
      <c r="AI90" s="139">
        <f t="shared" si="34"/>
        <v>6.0000000000000001E-3</v>
      </c>
      <c r="AJ90" s="139">
        <f t="shared" si="34"/>
        <v>6.0000000000000001E-3</v>
      </c>
      <c r="AK90" s="139">
        <f t="shared" si="35"/>
        <v>6.0000000000000001E-3</v>
      </c>
      <c r="AL90" s="139">
        <f t="shared" si="35"/>
        <v>6.0000000000000001E-3</v>
      </c>
      <c r="AM90" s="140">
        <f t="shared" si="35"/>
        <v>6.0000000000000001E-3</v>
      </c>
      <c r="AN90" s="140">
        <f t="shared" si="35"/>
        <v>6.0000000000000001E-3</v>
      </c>
      <c r="AO90" s="140">
        <f t="shared" si="35"/>
        <v>6.0000000000000001E-3</v>
      </c>
      <c r="AP90" s="140">
        <f t="shared" si="35"/>
        <v>6.0000000000000001E-3</v>
      </c>
      <c r="AQ90" s="140">
        <f t="shared" si="35"/>
        <v>6.0000000000000001E-3</v>
      </c>
      <c r="AR90" s="139">
        <f t="shared" si="35"/>
        <v>6.0000000000000001E-3</v>
      </c>
    </row>
    <row r="91" spans="2:44" s="78" customFormat="1" hidden="1" outlineLevel="2">
      <c r="B91" s="82" t="str">
        <f>'[7]2. Geração de Resíduos'!E61</f>
        <v>têxteis</v>
      </c>
      <c r="C91" s="80"/>
      <c r="D91" s="131">
        <f>'[7]2. Geração de Resíduos'!G61</f>
        <v>2.6000000000000002E-2</v>
      </c>
      <c r="E91" s="132">
        <f t="shared" si="33"/>
        <v>2.6000000000000002E-2</v>
      </c>
      <c r="F91" s="132">
        <f t="shared" si="33"/>
        <v>2.6000000000000002E-2</v>
      </c>
      <c r="G91" s="132">
        <f t="shared" si="33"/>
        <v>2.6000000000000002E-2</v>
      </c>
      <c r="H91" s="132">
        <f t="shared" si="33"/>
        <v>2.6000000000000002E-2</v>
      </c>
      <c r="I91" s="133">
        <f t="shared" si="33"/>
        <v>2.6000000000000002E-2</v>
      </c>
      <c r="J91" s="133">
        <f t="shared" si="33"/>
        <v>2.6000000000000002E-2</v>
      </c>
      <c r="K91" s="133">
        <f t="shared" si="33"/>
        <v>2.6000000000000002E-2</v>
      </c>
      <c r="L91" s="133">
        <f t="shared" si="33"/>
        <v>2.6000000000000002E-2</v>
      </c>
      <c r="M91" s="133">
        <f t="shared" si="33"/>
        <v>2.6000000000000002E-2</v>
      </c>
      <c r="N91" s="132">
        <f t="shared" si="33"/>
        <v>2.6000000000000002E-2</v>
      </c>
      <c r="O91" s="132">
        <f t="shared" si="33"/>
        <v>2.6000000000000002E-2</v>
      </c>
      <c r="P91" s="132">
        <f t="shared" si="33"/>
        <v>2.6000000000000002E-2</v>
      </c>
      <c r="Q91" s="132">
        <f t="shared" si="33"/>
        <v>2.6000000000000002E-2</v>
      </c>
      <c r="R91" s="132">
        <f t="shared" si="33"/>
        <v>2.6000000000000002E-2</v>
      </c>
      <c r="S91" s="133">
        <f t="shared" si="33"/>
        <v>2.6000000000000002E-2</v>
      </c>
      <c r="T91" s="133">
        <f t="shared" si="33"/>
        <v>2.6000000000000002E-2</v>
      </c>
      <c r="U91" s="133">
        <f t="shared" si="34"/>
        <v>2.6000000000000002E-2</v>
      </c>
      <c r="V91" s="133">
        <f t="shared" si="34"/>
        <v>2.6000000000000002E-2</v>
      </c>
      <c r="W91" s="133">
        <f t="shared" si="34"/>
        <v>2.6000000000000002E-2</v>
      </c>
      <c r="X91" s="132">
        <f t="shared" si="34"/>
        <v>2.6000000000000002E-2</v>
      </c>
      <c r="Y91" s="132">
        <f t="shared" si="34"/>
        <v>2.6000000000000002E-2</v>
      </c>
      <c r="Z91" s="132">
        <f t="shared" si="34"/>
        <v>2.6000000000000002E-2</v>
      </c>
      <c r="AA91" s="132">
        <f t="shared" si="34"/>
        <v>2.6000000000000002E-2</v>
      </c>
      <c r="AB91" s="132">
        <f t="shared" si="34"/>
        <v>2.6000000000000002E-2</v>
      </c>
      <c r="AC91" s="133">
        <f t="shared" si="34"/>
        <v>2.6000000000000002E-2</v>
      </c>
      <c r="AD91" s="133">
        <f t="shared" si="34"/>
        <v>2.6000000000000002E-2</v>
      </c>
      <c r="AE91" s="133">
        <f t="shared" si="34"/>
        <v>2.6000000000000002E-2</v>
      </c>
      <c r="AF91" s="133">
        <f t="shared" si="34"/>
        <v>2.6000000000000002E-2</v>
      </c>
      <c r="AG91" s="133">
        <f t="shared" si="34"/>
        <v>2.6000000000000002E-2</v>
      </c>
      <c r="AH91" s="132">
        <f t="shared" si="34"/>
        <v>2.6000000000000002E-2</v>
      </c>
      <c r="AI91" s="132">
        <f t="shared" si="34"/>
        <v>2.6000000000000002E-2</v>
      </c>
      <c r="AJ91" s="132">
        <f t="shared" si="34"/>
        <v>2.6000000000000002E-2</v>
      </c>
      <c r="AK91" s="132">
        <f t="shared" si="35"/>
        <v>2.6000000000000002E-2</v>
      </c>
      <c r="AL91" s="132">
        <f t="shared" si="35"/>
        <v>2.6000000000000002E-2</v>
      </c>
      <c r="AM91" s="133">
        <f t="shared" si="35"/>
        <v>2.6000000000000002E-2</v>
      </c>
      <c r="AN91" s="133">
        <f t="shared" si="35"/>
        <v>2.6000000000000002E-2</v>
      </c>
      <c r="AO91" s="133">
        <f t="shared" si="35"/>
        <v>2.6000000000000002E-2</v>
      </c>
      <c r="AP91" s="133">
        <f t="shared" si="35"/>
        <v>2.6000000000000002E-2</v>
      </c>
      <c r="AQ91" s="133">
        <f t="shared" si="35"/>
        <v>2.6000000000000002E-2</v>
      </c>
      <c r="AR91" s="132">
        <f t="shared" si="35"/>
        <v>2.6000000000000002E-2</v>
      </c>
    </row>
    <row r="92" spans="2:44" s="78" customFormat="1" hidden="1" outlineLevel="2">
      <c r="B92" s="82" t="str">
        <f>'[7]2. Geração de Resíduos'!E62</f>
        <v>borracha, couro</v>
      </c>
      <c r="C92" s="80"/>
      <c r="D92" s="131">
        <f>'[7]2. Geração de Resíduos'!G62</f>
        <v>6.9999999999999993E-3</v>
      </c>
      <c r="E92" s="132">
        <f t="shared" si="33"/>
        <v>6.9999999999999993E-3</v>
      </c>
      <c r="F92" s="132">
        <f t="shared" si="33"/>
        <v>6.9999999999999993E-3</v>
      </c>
      <c r="G92" s="132">
        <f t="shared" si="33"/>
        <v>6.9999999999999993E-3</v>
      </c>
      <c r="H92" s="132">
        <f t="shared" si="33"/>
        <v>6.9999999999999993E-3</v>
      </c>
      <c r="I92" s="133">
        <f t="shared" si="33"/>
        <v>6.9999999999999993E-3</v>
      </c>
      <c r="J92" s="133">
        <f t="shared" si="33"/>
        <v>6.9999999999999993E-3</v>
      </c>
      <c r="K92" s="133">
        <f t="shared" si="33"/>
        <v>6.9999999999999993E-3</v>
      </c>
      <c r="L92" s="133">
        <f t="shared" si="33"/>
        <v>6.9999999999999993E-3</v>
      </c>
      <c r="M92" s="133">
        <f t="shared" si="33"/>
        <v>6.9999999999999993E-3</v>
      </c>
      <c r="N92" s="132">
        <f t="shared" si="33"/>
        <v>6.9999999999999993E-3</v>
      </c>
      <c r="O92" s="132">
        <f t="shared" si="33"/>
        <v>6.9999999999999993E-3</v>
      </c>
      <c r="P92" s="132">
        <f t="shared" si="33"/>
        <v>6.9999999999999993E-3</v>
      </c>
      <c r="Q92" s="132">
        <f t="shared" si="33"/>
        <v>6.9999999999999993E-3</v>
      </c>
      <c r="R92" s="132">
        <f t="shared" si="33"/>
        <v>6.9999999999999993E-3</v>
      </c>
      <c r="S92" s="133">
        <f t="shared" si="33"/>
        <v>6.9999999999999993E-3</v>
      </c>
      <c r="T92" s="133">
        <f t="shared" si="33"/>
        <v>6.9999999999999993E-3</v>
      </c>
      <c r="U92" s="133">
        <f t="shared" si="34"/>
        <v>6.9999999999999993E-3</v>
      </c>
      <c r="V92" s="133">
        <f t="shared" si="34"/>
        <v>6.9999999999999993E-3</v>
      </c>
      <c r="W92" s="133">
        <f t="shared" si="34"/>
        <v>6.9999999999999993E-3</v>
      </c>
      <c r="X92" s="132">
        <f t="shared" si="34"/>
        <v>6.9999999999999993E-3</v>
      </c>
      <c r="Y92" s="132">
        <f t="shared" si="34"/>
        <v>6.9999999999999993E-3</v>
      </c>
      <c r="Z92" s="132">
        <f t="shared" si="34"/>
        <v>6.9999999999999993E-3</v>
      </c>
      <c r="AA92" s="132">
        <f t="shared" si="34"/>
        <v>6.9999999999999993E-3</v>
      </c>
      <c r="AB92" s="132">
        <f t="shared" si="34"/>
        <v>6.9999999999999993E-3</v>
      </c>
      <c r="AC92" s="133">
        <f t="shared" si="34"/>
        <v>6.9999999999999993E-3</v>
      </c>
      <c r="AD92" s="133">
        <f t="shared" si="34"/>
        <v>6.9999999999999993E-3</v>
      </c>
      <c r="AE92" s="133">
        <f t="shared" si="34"/>
        <v>6.9999999999999993E-3</v>
      </c>
      <c r="AF92" s="133">
        <f t="shared" si="34"/>
        <v>6.9999999999999993E-3</v>
      </c>
      <c r="AG92" s="133">
        <f t="shared" si="34"/>
        <v>6.9999999999999993E-3</v>
      </c>
      <c r="AH92" s="132">
        <f t="shared" si="34"/>
        <v>6.9999999999999993E-3</v>
      </c>
      <c r="AI92" s="132">
        <f t="shared" si="34"/>
        <v>6.9999999999999993E-3</v>
      </c>
      <c r="AJ92" s="132">
        <f t="shared" si="34"/>
        <v>6.9999999999999993E-3</v>
      </c>
      <c r="AK92" s="132">
        <f t="shared" si="35"/>
        <v>6.9999999999999993E-3</v>
      </c>
      <c r="AL92" s="132">
        <f t="shared" si="35"/>
        <v>6.9999999999999993E-3</v>
      </c>
      <c r="AM92" s="133">
        <f t="shared" si="35"/>
        <v>6.9999999999999993E-3</v>
      </c>
      <c r="AN92" s="133">
        <f t="shared" si="35"/>
        <v>6.9999999999999993E-3</v>
      </c>
      <c r="AO92" s="133">
        <f t="shared" si="35"/>
        <v>6.9999999999999993E-3</v>
      </c>
      <c r="AP92" s="133">
        <f t="shared" si="35"/>
        <v>6.9999999999999993E-3</v>
      </c>
      <c r="AQ92" s="133">
        <f t="shared" si="35"/>
        <v>6.9999999999999993E-3</v>
      </c>
      <c r="AR92" s="132">
        <f t="shared" si="35"/>
        <v>6.9999999999999993E-3</v>
      </c>
    </row>
    <row r="93" spans="2:44" s="78" customFormat="1" hidden="1" outlineLevel="2">
      <c r="B93" s="82" t="str">
        <f>'[7]2. Geração de Resíduos'!E63</f>
        <v>fraldas descartáveis e similares</v>
      </c>
      <c r="C93" s="80"/>
      <c r="D93" s="131">
        <f>'[7]2. Geração de Resíduos'!G63</f>
        <v>0.04</v>
      </c>
      <c r="E93" s="132">
        <f t="shared" si="33"/>
        <v>0.04</v>
      </c>
      <c r="F93" s="132">
        <f t="shared" si="33"/>
        <v>0.04</v>
      </c>
      <c r="G93" s="132">
        <f t="shared" si="33"/>
        <v>0.04</v>
      </c>
      <c r="H93" s="132">
        <f t="shared" si="33"/>
        <v>0.04</v>
      </c>
      <c r="I93" s="133">
        <f t="shared" si="33"/>
        <v>0.04</v>
      </c>
      <c r="J93" s="133">
        <f t="shared" si="33"/>
        <v>0.04</v>
      </c>
      <c r="K93" s="133">
        <f t="shared" si="33"/>
        <v>0.04</v>
      </c>
      <c r="L93" s="133">
        <f t="shared" si="33"/>
        <v>0.04</v>
      </c>
      <c r="M93" s="133">
        <f t="shared" si="33"/>
        <v>0.04</v>
      </c>
      <c r="N93" s="132">
        <f t="shared" si="33"/>
        <v>0.04</v>
      </c>
      <c r="O93" s="132">
        <f t="shared" si="33"/>
        <v>0.04</v>
      </c>
      <c r="P93" s="132">
        <f t="shared" si="33"/>
        <v>0.04</v>
      </c>
      <c r="Q93" s="132">
        <f t="shared" si="33"/>
        <v>0.04</v>
      </c>
      <c r="R93" s="132">
        <f t="shared" si="33"/>
        <v>0.04</v>
      </c>
      <c r="S93" s="133">
        <f t="shared" si="33"/>
        <v>0.04</v>
      </c>
      <c r="T93" s="133">
        <f t="shared" si="33"/>
        <v>0.04</v>
      </c>
      <c r="U93" s="133">
        <f t="shared" si="34"/>
        <v>0.04</v>
      </c>
      <c r="V93" s="133">
        <f t="shared" si="34"/>
        <v>0.04</v>
      </c>
      <c r="W93" s="133">
        <f t="shared" si="34"/>
        <v>0.04</v>
      </c>
      <c r="X93" s="132">
        <f t="shared" si="34"/>
        <v>0.04</v>
      </c>
      <c r="Y93" s="132">
        <f t="shared" si="34"/>
        <v>0.04</v>
      </c>
      <c r="Z93" s="132">
        <f t="shared" si="34"/>
        <v>0.04</v>
      </c>
      <c r="AA93" s="132">
        <f t="shared" si="34"/>
        <v>0.04</v>
      </c>
      <c r="AB93" s="132">
        <f t="shared" si="34"/>
        <v>0.04</v>
      </c>
      <c r="AC93" s="133">
        <f t="shared" si="34"/>
        <v>0.04</v>
      </c>
      <c r="AD93" s="133">
        <f t="shared" si="34"/>
        <v>0.04</v>
      </c>
      <c r="AE93" s="133">
        <f t="shared" si="34"/>
        <v>0.04</v>
      </c>
      <c r="AF93" s="133">
        <f t="shared" si="34"/>
        <v>0.04</v>
      </c>
      <c r="AG93" s="133">
        <f t="shared" si="34"/>
        <v>0.04</v>
      </c>
      <c r="AH93" s="132">
        <f t="shared" si="34"/>
        <v>0.04</v>
      </c>
      <c r="AI93" s="132">
        <f t="shared" si="34"/>
        <v>0.04</v>
      </c>
      <c r="AJ93" s="132">
        <f t="shared" si="34"/>
        <v>0.04</v>
      </c>
      <c r="AK93" s="132">
        <f t="shared" si="35"/>
        <v>0.04</v>
      </c>
      <c r="AL93" s="132">
        <f t="shared" si="35"/>
        <v>0.04</v>
      </c>
      <c r="AM93" s="133">
        <f t="shared" si="35"/>
        <v>0.04</v>
      </c>
      <c r="AN93" s="133">
        <f t="shared" si="35"/>
        <v>0.04</v>
      </c>
      <c r="AO93" s="133">
        <f t="shared" si="35"/>
        <v>0.04</v>
      </c>
      <c r="AP93" s="133">
        <f t="shared" si="35"/>
        <v>0.04</v>
      </c>
      <c r="AQ93" s="133">
        <f t="shared" si="35"/>
        <v>0.04</v>
      </c>
      <c r="AR93" s="132">
        <f t="shared" si="35"/>
        <v>0.04</v>
      </c>
    </row>
    <row r="94" spans="2:44" s="78" customFormat="1" hidden="1" outlineLevel="2">
      <c r="B94" s="82" t="str">
        <f>'[7]2. Geração de Resíduos'!E64</f>
        <v>madeira</v>
      </c>
      <c r="C94" s="80"/>
      <c r="D94" s="131">
        <f>'[7]2. Geração de Resíduos'!G64</f>
        <v>4.7E-2</v>
      </c>
      <c r="E94" s="132">
        <f t="shared" si="33"/>
        <v>4.7E-2</v>
      </c>
      <c r="F94" s="132">
        <f t="shared" si="33"/>
        <v>4.7E-2</v>
      </c>
      <c r="G94" s="132">
        <f t="shared" si="33"/>
        <v>4.7E-2</v>
      </c>
      <c r="H94" s="132">
        <f t="shared" si="33"/>
        <v>4.7E-2</v>
      </c>
      <c r="I94" s="133">
        <f t="shared" si="33"/>
        <v>4.7E-2</v>
      </c>
      <c r="J94" s="133">
        <f t="shared" si="33"/>
        <v>4.7E-2</v>
      </c>
      <c r="K94" s="133">
        <f t="shared" si="33"/>
        <v>4.7E-2</v>
      </c>
      <c r="L94" s="133">
        <f t="shared" si="33"/>
        <v>4.7E-2</v>
      </c>
      <c r="M94" s="133">
        <f t="shared" si="33"/>
        <v>4.7E-2</v>
      </c>
      <c r="N94" s="132">
        <f t="shared" si="33"/>
        <v>4.7E-2</v>
      </c>
      <c r="O94" s="132">
        <f t="shared" si="33"/>
        <v>4.7E-2</v>
      </c>
      <c r="P94" s="132">
        <f t="shared" si="33"/>
        <v>4.7E-2</v>
      </c>
      <c r="Q94" s="132">
        <f t="shared" si="33"/>
        <v>4.7E-2</v>
      </c>
      <c r="R94" s="132">
        <f t="shared" si="33"/>
        <v>4.7E-2</v>
      </c>
      <c r="S94" s="133">
        <f t="shared" si="33"/>
        <v>4.7E-2</v>
      </c>
      <c r="T94" s="133">
        <f t="shared" si="33"/>
        <v>4.7E-2</v>
      </c>
      <c r="U94" s="133">
        <f t="shared" si="34"/>
        <v>4.7E-2</v>
      </c>
      <c r="V94" s="133">
        <f t="shared" si="34"/>
        <v>4.7E-2</v>
      </c>
      <c r="W94" s="133">
        <f t="shared" si="34"/>
        <v>4.7E-2</v>
      </c>
      <c r="X94" s="132">
        <f t="shared" si="34"/>
        <v>4.7E-2</v>
      </c>
      <c r="Y94" s="132">
        <f t="shared" si="34"/>
        <v>4.7E-2</v>
      </c>
      <c r="Z94" s="132">
        <f t="shared" si="34"/>
        <v>4.7E-2</v>
      </c>
      <c r="AA94" s="132">
        <f t="shared" si="34"/>
        <v>4.7E-2</v>
      </c>
      <c r="AB94" s="132">
        <f t="shared" si="34"/>
        <v>4.7E-2</v>
      </c>
      <c r="AC94" s="133">
        <f t="shared" si="34"/>
        <v>4.7E-2</v>
      </c>
      <c r="AD94" s="133">
        <f t="shared" si="34"/>
        <v>4.7E-2</v>
      </c>
      <c r="AE94" s="133">
        <f t="shared" si="34"/>
        <v>4.7E-2</v>
      </c>
      <c r="AF94" s="133">
        <f t="shared" si="34"/>
        <v>4.7E-2</v>
      </c>
      <c r="AG94" s="133">
        <f t="shared" si="34"/>
        <v>4.7E-2</v>
      </c>
      <c r="AH94" s="132">
        <f t="shared" si="34"/>
        <v>4.7E-2</v>
      </c>
      <c r="AI94" s="132">
        <f t="shared" si="34"/>
        <v>4.7E-2</v>
      </c>
      <c r="AJ94" s="132">
        <f t="shared" si="34"/>
        <v>4.7E-2</v>
      </c>
      <c r="AK94" s="132">
        <f t="shared" si="35"/>
        <v>4.7E-2</v>
      </c>
      <c r="AL94" s="132">
        <f t="shared" si="35"/>
        <v>4.7E-2</v>
      </c>
      <c r="AM94" s="133">
        <f t="shared" si="35"/>
        <v>4.7E-2</v>
      </c>
      <c r="AN94" s="133">
        <f t="shared" si="35"/>
        <v>4.7E-2</v>
      </c>
      <c r="AO94" s="133">
        <f t="shared" si="35"/>
        <v>4.7E-2</v>
      </c>
      <c r="AP94" s="133">
        <f t="shared" si="35"/>
        <v>4.7E-2</v>
      </c>
      <c r="AQ94" s="133">
        <f t="shared" si="35"/>
        <v>4.7E-2</v>
      </c>
      <c r="AR94" s="132">
        <f t="shared" si="35"/>
        <v>4.7E-2</v>
      </c>
    </row>
    <row r="95" spans="2:44" s="78" customFormat="1" hidden="1" outlineLevel="2">
      <c r="B95" s="110" t="str">
        <f>'[7]2. Geração de Resíduos'!E65</f>
        <v>resíduos minerais</v>
      </c>
      <c r="C95" s="80"/>
      <c r="D95" s="134">
        <f>'[7]2. Geração de Resíduos'!G65</f>
        <v>4.7E-2</v>
      </c>
      <c r="E95" s="135">
        <f t="shared" si="33"/>
        <v>4.7E-2</v>
      </c>
      <c r="F95" s="135">
        <f t="shared" si="33"/>
        <v>4.7E-2</v>
      </c>
      <c r="G95" s="135">
        <f t="shared" si="33"/>
        <v>4.7E-2</v>
      </c>
      <c r="H95" s="135">
        <f t="shared" si="33"/>
        <v>4.7E-2</v>
      </c>
      <c r="I95" s="136">
        <f t="shared" si="33"/>
        <v>4.7E-2</v>
      </c>
      <c r="J95" s="136">
        <f t="shared" si="33"/>
        <v>4.7E-2</v>
      </c>
      <c r="K95" s="136">
        <f t="shared" si="33"/>
        <v>4.7E-2</v>
      </c>
      <c r="L95" s="136">
        <f t="shared" si="33"/>
        <v>4.7E-2</v>
      </c>
      <c r="M95" s="136">
        <f t="shared" si="33"/>
        <v>4.7E-2</v>
      </c>
      <c r="N95" s="135">
        <f t="shared" si="33"/>
        <v>4.7E-2</v>
      </c>
      <c r="O95" s="135">
        <f t="shared" si="33"/>
        <v>4.7E-2</v>
      </c>
      <c r="P95" s="135">
        <f t="shared" si="33"/>
        <v>4.7E-2</v>
      </c>
      <c r="Q95" s="135">
        <f t="shared" si="33"/>
        <v>4.7E-2</v>
      </c>
      <c r="R95" s="135">
        <f t="shared" si="33"/>
        <v>4.7E-2</v>
      </c>
      <c r="S95" s="136">
        <f t="shared" si="33"/>
        <v>4.7E-2</v>
      </c>
      <c r="T95" s="136">
        <f t="shared" si="33"/>
        <v>4.7E-2</v>
      </c>
      <c r="U95" s="136">
        <f t="shared" si="34"/>
        <v>4.7E-2</v>
      </c>
      <c r="V95" s="136">
        <f t="shared" si="34"/>
        <v>4.7E-2</v>
      </c>
      <c r="W95" s="136">
        <f t="shared" si="34"/>
        <v>4.7E-2</v>
      </c>
      <c r="X95" s="135">
        <f t="shared" si="34"/>
        <v>4.7E-2</v>
      </c>
      <c r="Y95" s="135">
        <f t="shared" si="34"/>
        <v>4.7E-2</v>
      </c>
      <c r="Z95" s="135">
        <f t="shared" si="34"/>
        <v>4.7E-2</v>
      </c>
      <c r="AA95" s="135">
        <f t="shared" si="34"/>
        <v>4.7E-2</v>
      </c>
      <c r="AB95" s="135">
        <f t="shared" si="34"/>
        <v>4.7E-2</v>
      </c>
      <c r="AC95" s="136">
        <f t="shared" si="34"/>
        <v>4.7E-2</v>
      </c>
      <c r="AD95" s="136">
        <f t="shared" si="34"/>
        <v>4.7E-2</v>
      </c>
      <c r="AE95" s="136">
        <f t="shared" si="34"/>
        <v>4.7E-2</v>
      </c>
      <c r="AF95" s="136">
        <f t="shared" si="34"/>
        <v>4.7E-2</v>
      </c>
      <c r="AG95" s="136">
        <f t="shared" si="34"/>
        <v>4.7E-2</v>
      </c>
      <c r="AH95" s="135">
        <f t="shared" si="34"/>
        <v>4.7E-2</v>
      </c>
      <c r="AI95" s="135">
        <f t="shared" si="34"/>
        <v>4.7E-2</v>
      </c>
      <c r="AJ95" s="135">
        <f t="shared" si="34"/>
        <v>4.7E-2</v>
      </c>
      <c r="AK95" s="135">
        <f t="shared" si="35"/>
        <v>4.7E-2</v>
      </c>
      <c r="AL95" s="135">
        <f t="shared" si="35"/>
        <v>4.7E-2</v>
      </c>
      <c r="AM95" s="136">
        <f t="shared" si="35"/>
        <v>4.7E-2</v>
      </c>
      <c r="AN95" s="136">
        <f t="shared" si="35"/>
        <v>4.7E-2</v>
      </c>
      <c r="AO95" s="136">
        <f t="shared" si="35"/>
        <v>4.7E-2</v>
      </c>
      <c r="AP95" s="136">
        <f t="shared" si="35"/>
        <v>4.7E-2</v>
      </c>
      <c r="AQ95" s="136">
        <f t="shared" si="35"/>
        <v>4.7E-2</v>
      </c>
      <c r="AR95" s="135">
        <f t="shared" si="35"/>
        <v>4.7E-2</v>
      </c>
    </row>
    <row r="96" spans="2:44" s="78" customFormat="1" ht="15.75" hidden="1" outlineLevel="2" thickBot="1">
      <c r="B96" s="114" t="str">
        <f>'[7]2. Geração de Resíduos'!E66</f>
        <v>outros</v>
      </c>
      <c r="C96" s="80"/>
      <c r="D96" s="138">
        <f>'[7]2. Geração de Resíduos'!G66</f>
        <v>0</v>
      </c>
      <c r="E96" s="139">
        <f t="shared" si="33"/>
        <v>0</v>
      </c>
      <c r="F96" s="139">
        <f t="shared" si="33"/>
        <v>0</v>
      </c>
      <c r="G96" s="139">
        <f t="shared" si="33"/>
        <v>0</v>
      </c>
      <c r="H96" s="139">
        <f t="shared" si="33"/>
        <v>0</v>
      </c>
      <c r="I96" s="140">
        <f t="shared" si="33"/>
        <v>0</v>
      </c>
      <c r="J96" s="140">
        <f t="shared" si="33"/>
        <v>0</v>
      </c>
      <c r="K96" s="140">
        <f t="shared" si="33"/>
        <v>0</v>
      </c>
      <c r="L96" s="140">
        <f t="shared" si="33"/>
        <v>0</v>
      </c>
      <c r="M96" s="140">
        <f t="shared" si="33"/>
        <v>0</v>
      </c>
      <c r="N96" s="139">
        <f t="shared" si="33"/>
        <v>0</v>
      </c>
      <c r="O96" s="139">
        <f t="shared" si="33"/>
        <v>0</v>
      </c>
      <c r="P96" s="139">
        <f t="shared" si="33"/>
        <v>0</v>
      </c>
      <c r="Q96" s="139">
        <f t="shared" si="33"/>
        <v>0</v>
      </c>
      <c r="R96" s="139">
        <f t="shared" si="33"/>
        <v>0</v>
      </c>
      <c r="S96" s="140">
        <f t="shared" si="33"/>
        <v>0</v>
      </c>
      <c r="T96" s="140">
        <f t="shared" si="33"/>
        <v>0</v>
      </c>
      <c r="U96" s="140">
        <f t="shared" si="34"/>
        <v>0</v>
      </c>
      <c r="V96" s="140">
        <f t="shared" si="34"/>
        <v>0</v>
      </c>
      <c r="W96" s="140">
        <f t="shared" si="34"/>
        <v>0</v>
      </c>
      <c r="X96" s="139">
        <f t="shared" si="34"/>
        <v>0</v>
      </c>
      <c r="Y96" s="139">
        <f t="shared" si="34"/>
        <v>0</v>
      </c>
      <c r="Z96" s="139">
        <f t="shared" si="34"/>
        <v>0</v>
      </c>
      <c r="AA96" s="139">
        <f t="shared" si="34"/>
        <v>0</v>
      </c>
      <c r="AB96" s="139">
        <f t="shared" si="34"/>
        <v>0</v>
      </c>
      <c r="AC96" s="140">
        <f t="shared" si="34"/>
        <v>0</v>
      </c>
      <c r="AD96" s="140">
        <f t="shared" si="34"/>
        <v>0</v>
      </c>
      <c r="AE96" s="140">
        <f t="shared" si="34"/>
        <v>0</v>
      </c>
      <c r="AF96" s="140">
        <f t="shared" si="34"/>
        <v>0</v>
      </c>
      <c r="AG96" s="140">
        <f t="shared" si="34"/>
        <v>0</v>
      </c>
      <c r="AH96" s="139">
        <f t="shared" si="34"/>
        <v>0</v>
      </c>
      <c r="AI96" s="139">
        <f t="shared" si="34"/>
        <v>0</v>
      </c>
      <c r="AJ96" s="139">
        <f t="shared" si="34"/>
        <v>0</v>
      </c>
      <c r="AK96" s="139">
        <f t="shared" si="35"/>
        <v>0</v>
      </c>
      <c r="AL96" s="139">
        <f t="shared" si="35"/>
        <v>0</v>
      </c>
      <c r="AM96" s="140">
        <f t="shared" si="35"/>
        <v>0</v>
      </c>
      <c r="AN96" s="140">
        <f t="shared" si="35"/>
        <v>0</v>
      </c>
      <c r="AO96" s="140">
        <f t="shared" si="35"/>
        <v>0</v>
      </c>
      <c r="AP96" s="140">
        <f t="shared" si="35"/>
        <v>0</v>
      </c>
      <c r="AQ96" s="140">
        <f t="shared" si="35"/>
        <v>0</v>
      </c>
      <c r="AR96" s="139">
        <f t="shared" si="35"/>
        <v>0</v>
      </c>
    </row>
    <row r="97" spans="2:44" s="78" customFormat="1" hidden="1" outlineLevel="2">
      <c r="B97" s="82" t="str">
        <f>'[7]2. Geração de Resíduos'!E67</f>
        <v>Total (deve ser 100%)</v>
      </c>
      <c r="C97" s="80"/>
      <c r="D97" s="132">
        <f>SUM(D83:D96)</f>
        <v>1.0000000000000002</v>
      </c>
      <c r="E97" s="132">
        <f t="shared" ref="E97:AR97" si="36">SUM(E83:E96)</f>
        <v>1.0000000000000002</v>
      </c>
      <c r="F97" s="132">
        <f t="shared" si="36"/>
        <v>1.0000000000000002</v>
      </c>
      <c r="G97" s="132">
        <f t="shared" si="36"/>
        <v>1.0000000000000002</v>
      </c>
      <c r="H97" s="132">
        <f t="shared" si="36"/>
        <v>1.0000000000000002</v>
      </c>
      <c r="I97" s="133">
        <f t="shared" si="36"/>
        <v>1.0000000000000002</v>
      </c>
      <c r="J97" s="133">
        <f t="shared" si="36"/>
        <v>1.0000000000000002</v>
      </c>
      <c r="K97" s="133">
        <f t="shared" si="36"/>
        <v>1.0000000000000002</v>
      </c>
      <c r="L97" s="133">
        <f t="shared" si="36"/>
        <v>1.0000000000000002</v>
      </c>
      <c r="M97" s="133">
        <f t="shared" si="36"/>
        <v>1.0000000000000002</v>
      </c>
      <c r="N97" s="132">
        <f t="shared" si="36"/>
        <v>1.0000000000000002</v>
      </c>
      <c r="O97" s="132">
        <f t="shared" si="36"/>
        <v>1.0000000000000002</v>
      </c>
      <c r="P97" s="132">
        <f t="shared" si="36"/>
        <v>1.0000000000000002</v>
      </c>
      <c r="Q97" s="132">
        <f t="shared" si="36"/>
        <v>1.0000000000000002</v>
      </c>
      <c r="R97" s="132">
        <f t="shared" si="36"/>
        <v>1.0000000000000002</v>
      </c>
      <c r="S97" s="133">
        <f t="shared" si="36"/>
        <v>1.0000000000000002</v>
      </c>
      <c r="T97" s="133">
        <f t="shared" si="36"/>
        <v>1.0000000000000002</v>
      </c>
      <c r="U97" s="133">
        <f t="shared" si="36"/>
        <v>1.0000000000000002</v>
      </c>
      <c r="V97" s="133">
        <f t="shared" si="36"/>
        <v>1.0000000000000002</v>
      </c>
      <c r="W97" s="133">
        <f t="shared" si="36"/>
        <v>1.0000000000000002</v>
      </c>
      <c r="X97" s="132">
        <f t="shared" si="36"/>
        <v>1.0000000000000002</v>
      </c>
      <c r="Y97" s="132">
        <f t="shared" si="36"/>
        <v>1.0000000000000002</v>
      </c>
      <c r="Z97" s="132">
        <f t="shared" si="36"/>
        <v>1.0000000000000002</v>
      </c>
      <c r="AA97" s="132">
        <f t="shared" si="36"/>
        <v>1.0000000000000002</v>
      </c>
      <c r="AB97" s="132">
        <f t="shared" si="36"/>
        <v>1.0000000000000002</v>
      </c>
      <c r="AC97" s="133">
        <f t="shared" si="36"/>
        <v>1.0000000000000002</v>
      </c>
      <c r="AD97" s="133">
        <f t="shared" si="36"/>
        <v>1.0000000000000002</v>
      </c>
      <c r="AE97" s="133">
        <f t="shared" si="36"/>
        <v>1.0000000000000002</v>
      </c>
      <c r="AF97" s="133">
        <f t="shared" si="36"/>
        <v>1.0000000000000002</v>
      </c>
      <c r="AG97" s="133">
        <f t="shared" si="36"/>
        <v>1.0000000000000002</v>
      </c>
      <c r="AH97" s="132">
        <f t="shared" si="36"/>
        <v>1.0000000000000002</v>
      </c>
      <c r="AI97" s="132">
        <f t="shared" si="36"/>
        <v>1.0000000000000002</v>
      </c>
      <c r="AJ97" s="132">
        <f t="shared" si="36"/>
        <v>1.0000000000000002</v>
      </c>
      <c r="AK97" s="132">
        <f t="shared" si="36"/>
        <v>1.0000000000000002</v>
      </c>
      <c r="AL97" s="132">
        <f t="shared" si="36"/>
        <v>1.0000000000000002</v>
      </c>
      <c r="AM97" s="133">
        <f t="shared" si="36"/>
        <v>1.0000000000000002</v>
      </c>
      <c r="AN97" s="133">
        <f t="shared" si="36"/>
        <v>1.0000000000000002</v>
      </c>
      <c r="AO97" s="133">
        <f t="shared" si="36"/>
        <v>1.0000000000000002</v>
      </c>
      <c r="AP97" s="133">
        <f t="shared" si="36"/>
        <v>1.0000000000000002</v>
      </c>
      <c r="AQ97" s="133">
        <f t="shared" si="36"/>
        <v>1.0000000000000002</v>
      </c>
      <c r="AR97" s="132">
        <f t="shared" si="36"/>
        <v>1.0000000000000002</v>
      </c>
    </row>
    <row r="98" spans="2:44" s="78" customFormat="1" hidden="1" outlineLevel="1">
      <c r="B98" s="82"/>
      <c r="C98" s="80"/>
      <c r="D98" s="107"/>
      <c r="E98" s="107"/>
      <c r="F98" s="107"/>
      <c r="G98" s="107"/>
      <c r="H98" s="107"/>
      <c r="I98" s="81"/>
      <c r="J98" s="81"/>
      <c r="K98" s="81"/>
      <c r="L98" s="81"/>
      <c r="M98" s="81"/>
      <c r="N98" s="107"/>
      <c r="O98" s="107"/>
      <c r="P98" s="107"/>
      <c r="Q98" s="107"/>
      <c r="R98" s="107"/>
      <c r="S98" s="81"/>
      <c r="T98" s="81"/>
      <c r="U98" s="81"/>
      <c r="V98" s="81"/>
      <c r="W98" s="81"/>
      <c r="X98" s="107"/>
      <c r="Y98" s="107"/>
      <c r="Z98" s="107"/>
      <c r="AA98" s="107"/>
      <c r="AB98" s="107"/>
      <c r="AC98" s="81"/>
      <c r="AD98" s="81"/>
      <c r="AE98" s="81"/>
      <c r="AF98" s="81"/>
      <c r="AG98" s="81"/>
      <c r="AH98" s="107"/>
      <c r="AI98" s="107"/>
      <c r="AJ98" s="107"/>
      <c r="AK98" s="107"/>
      <c r="AL98" s="107"/>
      <c r="AM98" s="81"/>
      <c r="AN98" s="81"/>
      <c r="AO98" s="81"/>
      <c r="AP98" s="81"/>
      <c r="AQ98" s="81"/>
      <c r="AR98" s="107"/>
    </row>
    <row r="99" spans="2:44" s="78" customFormat="1" hidden="1" outlineLevel="1">
      <c r="B99" s="79" t="s">
        <v>123</v>
      </c>
      <c r="C99" s="80"/>
      <c r="D99" s="108">
        <v>0</v>
      </c>
      <c r="E99" s="108">
        <v>1</v>
      </c>
      <c r="F99" s="108">
        <v>2</v>
      </c>
      <c r="G99" s="108">
        <v>3</v>
      </c>
      <c r="H99" s="108">
        <v>4</v>
      </c>
      <c r="I99" s="109">
        <v>5</v>
      </c>
      <c r="J99" s="109">
        <v>6</v>
      </c>
      <c r="K99" s="109">
        <v>7</v>
      </c>
      <c r="L99" s="109">
        <v>8</v>
      </c>
      <c r="M99" s="109">
        <v>9</v>
      </c>
      <c r="N99" s="108">
        <v>10</v>
      </c>
      <c r="O99" s="108">
        <v>11</v>
      </c>
      <c r="P99" s="108">
        <v>12</v>
      </c>
      <c r="Q99" s="108">
        <v>13</v>
      </c>
      <c r="R99" s="108">
        <v>14</v>
      </c>
      <c r="S99" s="109">
        <v>15</v>
      </c>
      <c r="T99" s="109">
        <v>16</v>
      </c>
      <c r="U99" s="109">
        <v>17</v>
      </c>
      <c r="V99" s="109">
        <v>18</v>
      </c>
      <c r="W99" s="109">
        <v>19</v>
      </c>
      <c r="X99" s="108">
        <v>20</v>
      </c>
      <c r="Y99" s="108">
        <v>21</v>
      </c>
      <c r="Z99" s="108">
        <v>22</v>
      </c>
      <c r="AA99" s="108">
        <v>23</v>
      </c>
      <c r="AB99" s="108">
        <v>24</v>
      </c>
      <c r="AC99" s="109">
        <v>25</v>
      </c>
      <c r="AD99" s="109">
        <v>26</v>
      </c>
      <c r="AE99" s="109">
        <v>27</v>
      </c>
      <c r="AF99" s="109">
        <v>28</v>
      </c>
      <c r="AG99" s="109">
        <v>29</v>
      </c>
      <c r="AH99" s="108">
        <v>30</v>
      </c>
      <c r="AI99" s="108">
        <v>31</v>
      </c>
      <c r="AJ99" s="108">
        <v>32</v>
      </c>
      <c r="AK99" s="108">
        <v>33</v>
      </c>
      <c r="AL99" s="108">
        <v>34</v>
      </c>
      <c r="AM99" s="109">
        <v>35</v>
      </c>
      <c r="AN99" s="109">
        <v>36</v>
      </c>
      <c r="AO99" s="109">
        <v>37</v>
      </c>
      <c r="AP99" s="109">
        <v>38</v>
      </c>
      <c r="AQ99" s="109">
        <v>39</v>
      </c>
      <c r="AR99" s="108">
        <v>40</v>
      </c>
    </row>
    <row r="100" spans="2:44" s="78" customFormat="1" hidden="1" outlineLevel="2">
      <c r="B100" s="82" t="s">
        <v>42</v>
      </c>
      <c r="C100" s="80"/>
      <c r="D100" s="131">
        <f>'[7]2. Geração de Resíduos'!G79</f>
        <v>0.48399999999999999</v>
      </c>
      <c r="E100" s="132">
        <f t="shared" ref="E100:T113" si="37">D100</f>
        <v>0.48399999999999999</v>
      </c>
      <c r="F100" s="132">
        <f t="shared" si="37"/>
        <v>0.48399999999999999</v>
      </c>
      <c r="G100" s="132">
        <f t="shared" si="37"/>
        <v>0.48399999999999999</v>
      </c>
      <c r="H100" s="132">
        <f t="shared" si="37"/>
        <v>0.48399999999999999</v>
      </c>
      <c r="I100" s="133">
        <f t="shared" si="37"/>
        <v>0.48399999999999999</v>
      </c>
      <c r="J100" s="133">
        <f t="shared" si="37"/>
        <v>0.48399999999999999</v>
      </c>
      <c r="K100" s="133">
        <f t="shared" si="37"/>
        <v>0.48399999999999999</v>
      </c>
      <c r="L100" s="133">
        <f t="shared" si="37"/>
        <v>0.48399999999999999</v>
      </c>
      <c r="M100" s="133">
        <f t="shared" si="37"/>
        <v>0.48399999999999999</v>
      </c>
      <c r="N100" s="132">
        <f t="shared" si="37"/>
        <v>0.48399999999999999</v>
      </c>
      <c r="O100" s="132">
        <f t="shared" si="37"/>
        <v>0.48399999999999999</v>
      </c>
      <c r="P100" s="132">
        <f t="shared" si="37"/>
        <v>0.48399999999999999</v>
      </c>
      <c r="Q100" s="132">
        <f t="shared" si="37"/>
        <v>0.48399999999999999</v>
      </c>
      <c r="R100" s="132">
        <f t="shared" si="37"/>
        <v>0.48399999999999999</v>
      </c>
      <c r="S100" s="133">
        <f t="shared" si="37"/>
        <v>0.48399999999999999</v>
      </c>
      <c r="T100" s="133">
        <f t="shared" si="37"/>
        <v>0.48399999999999999</v>
      </c>
      <c r="U100" s="133">
        <f t="shared" ref="U100:AJ113" si="38">T100</f>
        <v>0.48399999999999999</v>
      </c>
      <c r="V100" s="133">
        <f t="shared" si="38"/>
        <v>0.48399999999999999</v>
      </c>
      <c r="W100" s="133">
        <f t="shared" si="38"/>
        <v>0.48399999999999999</v>
      </c>
      <c r="X100" s="132">
        <f t="shared" si="38"/>
        <v>0.48399999999999999</v>
      </c>
      <c r="Y100" s="132">
        <f t="shared" si="38"/>
        <v>0.48399999999999999</v>
      </c>
      <c r="Z100" s="132">
        <f t="shared" si="38"/>
        <v>0.48399999999999999</v>
      </c>
      <c r="AA100" s="132">
        <f t="shared" si="38"/>
        <v>0.48399999999999999</v>
      </c>
      <c r="AB100" s="132">
        <f t="shared" si="38"/>
        <v>0.48399999999999999</v>
      </c>
      <c r="AC100" s="133">
        <f t="shared" si="38"/>
        <v>0.48399999999999999</v>
      </c>
      <c r="AD100" s="133">
        <f t="shared" si="38"/>
        <v>0.48399999999999999</v>
      </c>
      <c r="AE100" s="133">
        <f t="shared" si="38"/>
        <v>0.48399999999999999</v>
      </c>
      <c r="AF100" s="133">
        <f t="shared" si="38"/>
        <v>0.48399999999999999</v>
      </c>
      <c r="AG100" s="133">
        <f t="shared" si="38"/>
        <v>0.48399999999999999</v>
      </c>
      <c r="AH100" s="132">
        <f t="shared" si="38"/>
        <v>0.48399999999999999</v>
      </c>
      <c r="AI100" s="132">
        <f t="shared" si="38"/>
        <v>0.48399999999999999</v>
      </c>
      <c r="AJ100" s="132">
        <f t="shared" si="38"/>
        <v>0.48399999999999999</v>
      </c>
      <c r="AK100" s="132">
        <f t="shared" ref="AK100:AR113" si="39">AJ100</f>
        <v>0.48399999999999999</v>
      </c>
      <c r="AL100" s="132">
        <f t="shared" si="39"/>
        <v>0.48399999999999999</v>
      </c>
      <c r="AM100" s="133">
        <f t="shared" si="39"/>
        <v>0.48399999999999999</v>
      </c>
      <c r="AN100" s="133">
        <f t="shared" si="39"/>
        <v>0.48399999999999999</v>
      </c>
      <c r="AO100" s="133">
        <f t="shared" si="39"/>
        <v>0.48399999999999999</v>
      </c>
      <c r="AP100" s="133">
        <f t="shared" si="39"/>
        <v>0.48399999999999999</v>
      </c>
      <c r="AQ100" s="133">
        <f t="shared" si="39"/>
        <v>0.48399999999999999</v>
      </c>
      <c r="AR100" s="132">
        <f t="shared" si="39"/>
        <v>0.48399999999999999</v>
      </c>
    </row>
    <row r="101" spans="2:44" s="78" customFormat="1" hidden="1" outlineLevel="2">
      <c r="B101" s="82" t="s">
        <v>43</v>
      </c>
      <c r="C101" s="80"/>
      <c r="D101" s="131">
        <f>'[7]2. Geração de Resíduos'!G80</f>
        <v>0.03</v>
      </c>
      <c r="E101" s="132">
        <f t="shared" si="37"/>
        <v>0.03</v>
      </c>
      <c r="F101" s="132">
        <f t="shared" si="37"/>
        <v>0.03</v>
      </c>
      <c r="G101" s="132">
        <f t="shared" si="37"/>
        <v>0.03</v>
      </c>
      <c r="H101" s="132">
        <f t="shared" si="37"/>
        <v>0.03</v>
      </c>
      <c r="I101" s="133">
        <f t="shared" si="37"/>
        <v>0.03</v>
      </c>
      <c r="J101" s="133">
        <f t="shared" si="37"/>
        <v>0.03</v>
      </c>
      <c r="K101" s="133">
        <f t="shared" si="37"/>
        <v>0.03</v>
      </c>
      <c r="L101" s="133">
        <f t="shared" si="37"/>
        <v>0.03</v>
      </c>
      <c r="M101" s="133">
        <f t="shared" si="37"/>
        <v>0.03</v>
      </c>
      <c r="N101" s="132">
        <f t="shared" si="37"/>
        <v>0.03</v>
      </c>
      <c r="O101" s="132">
        <f t="shared" si="37"/>
        <v>0.03</v>
      </c>
      <c r="P101" s="132">
        <f t="shared" si="37"/>
        <v>0.03</v>
      </c>
      <c r="Q101" s="132">
        <f t="shared" si="37"/>
        <v>0.03</v>
      </c>
      <c r="R101" s="132">
        <f t="shared" si="37"/>
        <v>0.03</v>
      </c>
      <c r="S101" s="133">
        <f t="shared" si="37"/>
        <v>0.03</v>
      </c>
      <c r="T101" s="133">
        <f t="shared" si="37"/>
        <v>0.03</v>
      </c>
      <c r="U101" s="133">
        <f t="shared" si="38"/>
        <v>0.03</v>
      </c>
      <c r="V101" s="133">
        <f t="shared" si="38"/>
        <v>0.03</v>
      </c>
      <c r="W101" s="133">
        <f t="shared" si="38"/>
        <v>0.03</v>
      </c>
      <c r="X101" s="132">
        <f t="shared" si="38"/>
        <v>0.03</v>
      </c>
      <c r="Y101" s="132">
        <f t="shared" si="38"/>
        <v>0.03</v>
      </c>
      <c r="Z101" s="132">
        <f t="shared" si="38"/>
        <v>0.03</v>
      </c>
      <c r="AA101" s="132">
        <f t="shared" si="38"/>
        <v>0.03</v>
      </c>
      <c r="AB101" s="132">
        <f t="shared" si="38"/>
        <v>0.03</v>
      </c>
      <c r="AC101" s="133">
        <f t="shared" si="38"/>
        <v>0.03</v>
      </c>
      <c r="AD101" s="133">
        <f t="shared" si="38"/>
        <v>0.03</v>
      </c>
      <c r="AE101" s="133">
        <f t="shared" si="38"/>
        <v>0.03</v>
      </c>
      <c r="AF101" s="133">
        <f t="shared" si="38"/>
        <v>0.03</v>
      </c>
      <c r="AG101" s="133">
        <f t="shared" si="38"/>
        <v>0.03</v>
      </c>
      <c r="AH101" s="132">
        <f t="shared" si="38"/>
        <v>0.03</v>
      </c>
      <c r="AI101" s="132">
        <f t="shared" si="38"/>
        <v>0.03</v>
      </c>
      <c r="AJ101" s="132">
        <f t="shared" si="38"/>
        <v>0.03</v>
      </c>
      <c r="AK101" s="132">
        <f t="shared" si="39"/>
        <v>0.03</v>
      </c>
      <c r="AL101" s="132">
        <f t="shared" si="39"/>
        <v>0.03</v>
      </c>
      <c r="AM101" s="133">
        <f t="shared" si="39"/>
        <v>0.03</v>
      </c>
      <c r="AN101" s="133">
        <f t="shared" si="39"/>
        <v>0.03</v>
      </c>
      <c r="AO101" s="133">
        <f t="shared" si="39"/>
        <v>0.03</v>
      </c>
      <c r="AP101" s="133">
        <f t="shared" si="39"/>
        <v>0.03</v>
      </c>
      <c r="AQ101" s="133">
        <f t="shared" si="39"/>
        <v>0.03</v>
      </c>
      <c r="AR101" s="132">
        <f t="shared" si="39"/>
        <v>0.03</v>
      </c>
    </row>
    <row r="102" spans="2:44" s="141" customFormat="1" hidden="1" outlineLevel="2">
      <c r="B102" s="142" t="s">
        <v>44</v>
      </c>
      <c r="C102" s="143"/>
      <c r="D102" s="134">
        <f>'[7]2. Geração de Resíduos'!G81</f>
        <v>0.13100000000000001</v>
      </c>
      <c r="E102" s="144">
        <f t="shared" si="37"/>
        <v>0.13100000000000001</v>
      </c>
      <c r="F102" s="144">
        <f t="shared" si="37"/>
        <v>0.13100000000000001</v>
      </c>
      <c r="G102" s="144">
        <f t="shared" si="37"/>
        <v>0.13100000000000001</v>
      </c>
      <c r="H102" s="144">
        <f t="shared" si="37"/>
        <v>0.13100000000000001</v>
      </c>
      <c r="I102" s="145">
        <f t="shared" si="37"/>
        <v>0.13100000000000001</v>
      </c>
      <c r="J102" s="145">
        <f t="shared" si="37"/>
        <v>0.13100000000000001</v>
      </c>
      <c r="K102" s="145">
        <f t="shared" si="37"/>
        <v>0.13100000000000001</v>
      </c>
      <c r="L102" s="145">
        <f t="shared" si="37"/>
        <v>0.13100000000000001</v>
      </c>
      <c r="M102" s="145">
        <f t="shared" si="37"/>
        <v>0.13100000000000001</v>
      </c>
      <c r="N102" s="144">
        <f t="shared" si="37"/>
        <v>0.13100000000000001</v>
      </c>
      <c r="O102" s="144">
        <f t="shared" si="37"/>
        <v>0.13100000000000001</v>
      </c>
      <c r="P102" s="144">
        <f t="shared" si="37"/>
        <v>0.13100000000000001</v>
      </c>
      <c r="Q102" s="144">
        <f t="shared" si="37"/>
        <v>0.13100000000000001</v>
      </c>
      <c r="R102" s="144">
        <f t="shared" si="37"/>
        <v>0.13100000000000001</v>
      </c>
      <c r="S102" s="145">
        <f t="shared" si="37"/>
        <v>0.13100000000000001</v>
      </c>
      <c r="T102" s="145">
        <f t="shared" si="37"/>
        <v>0.13100000000000001</v>
      </c>
      <c r="U102" s="145">
        <f t="shared" si="38"/>
        <v>0.13100000000000001</v>
      </c>
      <c r="V102" s="145">
        <f t="shared" si="38"/>
        <v>0.13100000000000001</v>
      </c>
      <c r="W102" s="145">
        <f t="shared" si="38"/>
        <v>0.13100000000000001</v>
      </c>
      <c r="X102" s="144">
        <f t="shared" si="38"/>
        <v>0.13100000000000001</v>
      </c>
      <c r="Y102" s="144">
        <f t="shared" si="38"/>
        <v>0.13100000000000001</v>
      </c>
      <c r="Z102" s="144">
        <f t="shared" si="38"/>
        <v>0.13100000000000001</v>
      </c>
      <c r="AA102" s="144">
        <f t="shared" si="38"/>
        <v>0.13100000000000001</v>
      </c>
      <c r="AB102" s="144">
        <f t="shared" si="38"/>
        <v>0.13100000000000001</v>
      </c>
      <c r="AC102" s="145">
        <f t="shared" si="38"/>
        <v>0.13100000000000001</v>
      </c>
      <c r="AD102" s="145">
        <f t="shared" si="38"/>
        <v>0.13100000000000001</v>
      </c>
      <c r="AE102" s="145">
        <f t="shared" si="38"/>
        <v>0.13100000000000001</v>
      </c>
      <c r="AF102" s="145">
        <f t="shared" si="38"/>
        <v>0.13100000000000001</v>
      </c>
      <c r="AG102" s="145">
        <f t="shared" si="38"/>
        <v>0.13100000000000001</v>
      </c>
      <c r="AH102" s="144">
        <f t="shared" si="38"/>
        <v>0.13100000000000001</v>
      </c>
      <c r="AI102" s="144">
        <f t="shared" si="38"/>
        <v>0.13100000000000001</v>
      </c>
      <c r="AJ102" s="144">
        <f t="shared" si="38"/>
        <v>0.13100000000000001</v>
      </c>
      <c r="AK102" s="144">
        <f t="shared" si="39"/>
        <v>0.13100000000000001</v>
      </c>
      <c r="AL102" s="144">
        <f t="shared" si="39"/>
        <v>0.13100000000000001</v>
      </c>
      <c r="AM102" s="145">
        <f t="shared" si="39"/>
        <v>0.13100000000000001</v>
      </c>
      <c r="AN102" s="145">
        <f t="shared" si="39"/>
        <v>0.13100000000000001</v>
      </c>
      <c r="AO102" s="145">
        <f t="shared" si="39"/>
        <v>0.13100000000000001</v>
      </c>
      <c r="AP102" s="145">
        <f t="shared" si="39"/>
        <v>0.13100000000000001</v>
      </c>
      <c r="AQ102" s="145">
        <f t="shared" si="39"/>
        <v>0.13100000000000001</v>
      </c>
      <c r="AR102" s="144">
        <f t="shared" si="39"/>
        <v>0.13100000000000001</v>
      </c>
    </row>
    <row r="103" spans="2:44" s="141" customFormat="1" hidden="1" outlineLevel="2">
      <c r="B103" s="146" t="s">
        <v>45</v>
      </c>
      <c r="C103" s="143"/>
      <c r="D103" s="137">
        <f>'[7]2. Geração de Resíduos'!G82</f>
        <v>8.8999999999999996E-2</v>
      </c>
      <c r="E103" s="147">
        <f t="shared" si="37"/>
        <v>8.8999999999999996E-2</v>
      </c>
      <c r="F103" s="147">
        <f t="shared" si="37"/>
        <v>8.8999999999999996E-2</v>
      </c>
      <c r="G103" s="147">
        <f t="shared" si="37"/>
        <v>8.8999999999999996E-2</v>
      </c>
      <c r="H103" s="147">
        <f t="shared" si="37"/>
        <v>8.8999999999999996E-2</v>
      </c>
      <c r="I103" s="148">
        <f t="shared" si="37"/>
        <v>8.8999999999999996E-2</v>
      </c>
      <c r="J103" s="148">
        <f t="shared" si="37"/>
        <v>8.8999999999999996E-2</v>
      </c>
      <c r="K103" s="148">
        <f t="shared" si="37"/>
        <v>8.8999999999999996E-2</v>
      </c>
      <c r="L103" s="148">
        <f t="shared" si="37"/>
        <v>8.8999999999999996E-2</v>
      </c>
      <c r="M103" s="148">
        <f t="shared" si="37"/>
        <v>8.8999999999999996E-2</v>
      </c>
      <c r="N103" s="147">
        <f t="shared" si="37"/>
        <v>8.8999999999999996E-2</v>
      </c>
      <c r="O103" s="147">
        <f t="shared" si="37"/>
        <v>8.8999999999999996E-2</v>
      </c>
      <c r="P103" s="147">
        <f t="shared" si="37"/>
        <v>8.8999999999999996E-2</v>
      </c>
      <c r="Q103" s="147">
        <f t="shared" si="37"/>
        <v>8.8999999999999996E-2</v>
      </c>
      <c r="R103" s="147">
        <f t="shared" si="37"/>
        <v>8.8999999999999996E-2</v>
      </c>
      <c r="S103" s="148">
        <f t="shared" si="37"/>
        <v>8.8999999999999996E-2</v>
      </c>
      <c r="T103" s="148">
        <f t="shared" si="37"/>
        <v>8.8999999999999996E-2</v>
      </c>
      <c r="U103" s="148">
        <f t="shared" si="38"/>
        <v>8.8999999999999996E-2</v>
      </c>
      <c r="V103" s="148">
        <f t="shared" si="38"/>
        <v>8.8999999999999996E-2</v>
      </c>
      <c r="W103" s="148">
        <f t="shared" si="38"/>
        <v>8.8999999999999996E-2</v>
      </c>
      <c r="X103" s="147">
        <f t="shared" si="38"/>
        <v>8.8999999999999996E-2</v>
      </c>
      <c r="Y103" s="147">
        <f t="shared" si="38"/>
        <v>8.8999999999999996E-2</v>
      </c>
      <c r="Z103" s="147">
        <f t="shared" si="38"/>
        <v>8.8999999999999996E-2</v>
      </c>
      <c r="AA103" s="147">
        <f t="shared" si="38"/>
        <v>8.8999999999999996E-2</v>
      </c>
      <c r="AB103" s="147">
        <f t="shared" si="38"/>
        <v>8.8999999999999996E-2</v>
      </c>
      <c r="AC103" s="148">
        <f t="shared" si="38"/>
        <v>8.8999999999999996E-2</v>
      </c>
      <c r="AD103" s="148">
        <f t="shared" si="38"/>
        <v>8.8999999999999996E-2</v>
      </c>
      <c r="AE103" s="148">
        <f t="shared" si="38"/>
        <v>8.8999999999999996E-2</v>
      </c>
      <c r="AF103" s="148">
        <f t="shared" si="38"/>
        <v>8.8999999999999996E-2</v>
      </c>
      <c r="AG103" s="148">
        <f t="shared" si="38"/>
        <v>8.8999999999999996E-2</v>
      </c>
      <c r="AH103" s="147">
        <f t="shared" si="38"/>
        <v>8.8999999999999996E-2</v>
      </c>
      <c r="AI103" s="147">
        <f t="shared" si="38"/>
        <v>8.8999999999999996E-2</v>
      </c>
      <c r="AJ103" s="147">
        <f t="shared" si="38"/>
        <v>8.8999999999999996E-2</v>
      </c>
      <c r="AK103" s="147">
        <f t="shared" si="39"/>
        <v>8.8999999999999996E-2</v>
      </c>
      <c r="AL103" s="147">
        <f t="shared" si="39"/>
        <v>8.8999999999999996E-2</v>
      </c>
      <c r="AM103" s="148">
        <f t="shared" si="39"/>
        <v>8.8999999999999996E-2</v>
      </c>
      <c r="AN103" s="148">
        <f t="shared" si="39"/>
        <v>8.8999999999999996E-2</v>
      </c>
      <c r="AO103" s="148">
        <f t="shared" si="39"/>
        <v>8.8999999999999996E-2</v>
      </c>
      <c r="AP103" s="148">
        <f t="shared" si="39"/>
        <v>8.8999999999999996E-2</v>
      </c>
      <c r="AQ103" s="148">
        <f t="shared" si="39"/>
        <v>8.8999999999999996E-2</v>
      </c>
      <c r="AR103" s="147">
        <f t="shared" si="39"/>
        <v>8.8999999999999996E-2</v>
      </c>
    </row>
    <row r="104" spans="2:44" s="141" customFormat="1" hidden="1" outlineLevel="2">
      <c r="B104" s="146" t="s">
        <v>46</v>
      </c>
      <c r="C104" s="143"/>
      <c r="D104" s="137">
        <f>'[7]2. Geração de Resíduos'!G83</f>
        <v>4.5999999999999999E-2</v>
      </c>
      <c r="E104" s="147">
        <f t="shared" si="37"/>
        <v>4.5999999999999999E-2</v>
      </c>
      <c r="F104" s="147">
        <f t="shared" si="37"/>
        <v>4.5999999999999999E-2</v>
      </c>
      <c r="G104" s="147">
        <f t="shared" si="37"/>
        <v>4.5999999999999999E-2</v>
      </c>
      <c r="H104" s="147">
        <f t="shared" si="37"/>
        <v>4.5999999999999999E-2</v>
      </c>
      <c r="I104" s="148">
        <f t="shared" si="37"/>
        <v>4.5999999999999999E-2</v>
      </c>
      <c r="J104" s="148">
        <f t="shared" si="37"/>
        <v>4.5999999999999999E-2</v>
      </c>
      <c r="K104" s="148">
        <f t="shared" si="37"/>
        <v>4.5999999999999999E-2</v>
      </c>
      <c r="L104" s="148">
        <f t="shared" si="37"/>
        <v>4.5999999999999999E-2</v>
      </c>
      <c r="M104" s="148">
        <f t="shared" si="37"/>
        <v>4.5999999999999999E-2</v>
      </c>
      <c r="N104" s="147">
        <f t="shared" si="37"/>
        <v>4.5999999999999999E-2</v>
      </c>
      <c r="O104" s="147">
        <f t="shared" si="37"/>
        <v>4.5999999999999999E-2</v>
      </c>
      <c r="P104" s="147">
        <f t="shared" si="37"/>
        <v>4.5999999999999999E-2</v>
      </c>
      <c r="Q104" s="147">
        <f t="shared" si="37"/>
        <v>4.5999999999999999E-2</v>
      </c>
      <c r="R104" s="147">
        <f t="shared" si="37"/>
        <v>4.5999999999999999E-2</v>
      </c>
      <c r="S104" s="148">
        <f t="shared" si="37"/>
        <v>4.5999999999999999E-2</v>
      </c>
      <c r="T104" s="148">
        <f t="shared" si="37"/>
        <v>4.5999999999999999E-2</v>
      </c>
      <c r="U104" s="148">
        <f t="shared" si="38"/>
        <v>4.5999999999999999E-2</v>
      </c>
      <c r="V104" s="148">
        <f t="shared" si="38"/>
        <v>4.5999999999999999E-2</v>
      </c>
      <c r="W104" s="148">
        <f t="shared" si="38"/>
        <v>4.5999999999999999E-2</v>
      </c>
      <c r="X104" s="147">
        <f t="shared" si="38"/>
        <v>4.5999999999999999E-2</v>
      </c>
      <c r="Y104" s="147">
        <f t="shared" si="38"/>
        <v>4.5999999999999999E-2</v>
      </c>
      <c r="Z104" s="147">
        <f t="shared" si="38"/>
        <v>4.5999999999999999E-2</v>
      </c>
      <c r="AA104" s="147">
        <f t="shared" si="38"/>
        <v>4.5999999999999999E-2</v>
      </c>
      <c r="AB104" s="147">
        <f t="shared" si="38"/>
        <v>4.5999999999999999E-2</v>
      </c>
      <c r="AC104" s="148">
        <f t="shared" si="38"/>
        <v>4.5999999999999999E-2</v>
      </c>
      <c r="AD104" s="148">
        <f t="shared" si="38"/>
        <v>4.5999999999999999E-2</v>
      </c>
      <c r="AE104" s="148">
        <f t="shared" si="38"/>
        <v>4.5999999999999999E-2</v>
      </c>
      <c r="AF104" s="148">
        <f t="shared" si="38"/>
        <v>4.5999999999999999E-2</v>
      </c>
      <c r="AG104" s="148">
        <f t="shared" si="38"/>
        <v>4.5999999999999999E-2</v>
      </c>
      <c r="AH104" s="147">
        <f t="shared" si="38"/>
        <v>4.5999999999999999E-2</v>
      </c>
      <c r="AI104" s="147">
        <f t="shared" si="38"/>
        <v>4.5999999999999999E-2</v>
      </c>
      <c r="AJ104" s="147">
        <f t="shared" si="38"/>
        <v>4.5999999999999999E-2</v>
      </c>
      <c r="AK104" s="147">
        <f t="shared" si="39"/>
        <v>4.5999999999999999E-2</v>
      </c>
      <c r="AL104" s="147">
        <f t="shared" si="39"/>
        <v>4.5999999999999999E-2</v>
      </c>
      <c r="AM104" s="148">
        <f t="shared" si="39"/>
        <v>4.5999999999999999E-2</v>
      </c>
      <c r="AN104" s="148">
        <f t="shared" si="39"/>
        <v>4.5999999999999999E-2</v>
      </c>
      <c r="AO104" s="148">
        <f t="shared" si="39"/>
        <v>4.5999999999999999E-2</v>
      </c>
      <c r="AP104" s="148">
        <f t="shared" si="39"/>
        <v>4.5999999999999999E-2</v>
      </c>
      <c r="AQ104" s="148">
        <f t="shared" si="39"/>
        <v>4.5999999999999999E-2</v>
      </c>
      <c r="AR104" s="147">
        <f t="shared" si="39"/>
        <v>4.5999999999999999E-2</v>
      </c>
    </row>
    <row r="105" spans="2:44" s="141" customFormat="1" hidden="1" outlineLevel="2">
      <c r="B105" s="146" t="s">
        <v>47</v>
      </c>
      <c r="C105" s="143"/>
      <c r="D105" s="137">
        <f>'[7]2. Geração de Resíduos'!G84</f>
        <v>2.4E-2</v>
      </c>
      <c r="E105" s="147">
        <f t="shared" si="37"/>
        <v>2.4E-2</v>
      </c>
      <c r="F105" s="147">
        <f t="shared" si="37"/>
        <v>2.4E-2</v>
      </c>
      <c r="G105" s="147">
        <f t="shared" si="37"/>
        <v>2.4E-2</v>
      </c>
      <c r="H105" s="147">
        <f t="shared" si="37"/>
        <v>2.4E-2</v>
      </c>
      <c r="I105" s="148">
        <f t="shared" si="37"/>
        <v>2.4E-2</v>
      </c>
      <c r="J105" s="148">
        <f t="shared" si="37"/>
        <v>2.4E-2</v>
      </c>
      <c r="K105" s="148">
        <f t="shared" si="37"/>
        <v>2.4E-2</v>
      </c>
      <c r="L105" s="148">
        <f t="shared" si="37"/>
        <v>2.4E-2</v>
      </c>
      <c r="M105" s="148">
        <f t="shared" si="37"/>
        <v>2.4E-2</v>
      </c>
      <c r="N105" s="147">
        <f t="shared" si="37"/>
        <v>2.4E-2</v>
      </c>
      <c r="O105" s="147">
        <f t="shared" si="37"/>
        <v>2.4E-2</v>
      </c>
      <c r="P105" s="147">
        <f t="shared" si="37"/>
        <v>2.4E-2</v>
      </c>
      <c r="Q105" s="147">
        <f t="shared" si="37"/>
        <v>2.4E-2</v>
      </c>
      <c r="R105" s="147">
        <f t="shared" si="37"/>
        <v>2.4E-2</v>
      </c>
      <c r="S105" s="148">
        <f t="shared" si="37"/>
        <v>2.4E-2</v>
      </c>
      <c r="T105" s="148">
        <f t="shared" si="37"/>
        <v>2.4E-2</v>
      </c>
      <c r="U105" s="148">
        <f t="shared" si="38"/>
        <v>2.4E-2</v>
      </c>
      <c r="V105" s="148">
        <f t="shared" si="38"/>
        <v>2.4E-2</v>
      </c>
      <c r="W105" s="148">
        <f t="shared" si="38"/>
        <v>2.4E-2</v>
      </c>
      <c r="X105" s="147">
        <f t="shared" si="38"/>
        <v>2.4E-2</v>
      </c>
      <c r="Y105" s="147">
        <f t="shared" si="38"/>
        <v>2.4E-2</v>
      </c>
      <c r="Z105" s="147">
        <f t="shared" si="38"/>
        <v>2.4E-2</v>
      </c>
      <c r="AA105" s="147">
        <f t="shared" si="38"/>
        <v>2.4E-2</v>
      </c>
      <c r="AB105" s="147">
        <f t="shared" si="38"/>
        <v>2.4E-2</v>
      </c>
      <c r="AC105" s="148">
        <f t="shared" si="38"/>
        <v>2.4E-2</v>
      </c>
      <c r="AD105" s="148">
        <f t="shared" si="38"/>
        <v>2.4E-2</v>
      </c>
      <c r="AE105" s="148">
        <f t="shared" si="38"/>
        <v>2.4E-2</v>
      </c>
      <c r="AF105" s="148">
        <f t="shared" si="38"/>
        <v>2.4E-2</v>
      </c>
      <c r="AG105" s="148">
        <f t="shared" si="38"/>
        <v>2.4E-2</v>
      </c>
      <c r="AH105" s="147">
        <f t="shared" si="38"/>
        <v>2.4E-2</v>
      </c>
      <c r="AI105" s="147">
        <f t="shared" si="38"/>
        <v>2.4E-2</v>
      </c>
      <c r="AJ105" s="147">
        <f t="shared" si="38"/>
        <v>2.4E-2</v>
      </c>
      <c r="AK105" s="147">
        <f t="shared" si="39"/>
        <v>2.4E-2</v>
      </c>
      <c r="AL105" s="147">
        <f t="shared" si="39"/>
        <v>2.4E-2</v>
      </c>
      <c r="AM105" s="148">
        <f t="shared" si="39"/>
        <v>2.4E-2</v>
      </c>
      <c r="AN105" s="148">
        <f t="shared" si="39"/>
        <v>2.4E-2</v>
      </c>
      <c r="AO105" s="148">
        <f t="shared" si="39"/>
        <v>2.4E-2</v>
      </c>
      <c r="AP105" s="148">
        <f t="shared" si="39"/>
        <v>2.4E-2</v>
      </c>
      <c r="AQ105" s="148">
        <f t="shared" si="39"/>
        <v>2.4E-2</v>
      </c>
      <c r="AR105" s="147">
        <f t="shared" si="39"/>
        <v>2.4E-2</v>
      </c>
    </row>
    <row r="106" spans="2:44" s="141" customFormat="1" hidden="1" outlineLevel="2">
      <c r="B106" s="146" t="s">
        <v>48</v>
      </c>
      <c r="C106" s="143"/>
      <c r="D106" s="137">
        <f>'[7]2. Geração de Resíduos'!G85</f>
        <v>2.3E-2</v>
      </c>
      <c r="E106" s="147">
        <f t="shared" si="37"/>
        <v>2.3E-2</v>
      </c>
      <c r="F106" s="147">
        <f t="shared" si="37"/>
        <v>2.3E-2</v>
      </c>
      <c r="G106" s="147">
        <f t="shared" si="37"/>
        <v>2.3E-2</v>
      </c>
      <c r="H106" s="147">
        <f t="shared" si="37"/>
        <v>2.3E-2</v>
      </c>
      <c r="I106" s="148">
        <f t="shared" si="37"/>
        <v>2.3E-2</v>
      </c>
      <c r="J106" s="148">
        <f t="shared" si="37"/>
        <v>2.3E-2</v>
      </c>
      <c r="K106" s="148">
        <f t="shared" si="37"/>
        <v>2.3E-2</v>
      </c>
      <c r="L106" s="148">
        <f t="shared" si="37"/>
        <v>2.3E-2</v>
      </c>
      <c r="M106" s="148">
        <f t="shared" si="37"/>
        <v>2.3E-2</v>
      </c>
      <c r="N106" s="147">
        <f t="shared" si="37"/>
        <v>2.3E-2</v>
      </c>
      <c r="O106" s="147">
        <f t="shared" si="37"/>
        <v>2.3E-2</v>
      </c>
      <c r="P106" s="147">
        <f t="shared" si="37"/>
        <v>2.3E-2</v>
      </c>
      <c r="Q106" s="147">
        <f t="shared" si="37"/>
        <v>2.3E-2</v>
      </c>
      <c r="R106" s="147">
        <f t="shared" si="37"/>
        <v>2.3E-2</v>
      </c>
      <c r="S106" s="148">
        <f t="shared" si="37"/>
        <v>2.3E-2</v>
      </c>
      <c r="T106" s="148">
        <f t="shared" si="37"/>
        <v>2.3E-2</v>
      </c>
      <c r="U106" s="148">
        <f t="shared" si="38"/>
        <v>2.3E-2</v>
      </c>
      <c r="V106" s="148">
        <f t="shared" si="38"/>
        <v>2.3E-2</v>
      </c>
      <c r="W106" s="148">
        <f t="shared" si="38"/>
        <v>2.3E-2</v>
      </c>
      <c r="X106" s="147">
        <f t="shared" si="38"/>
        <v>2.3E-2</v>
      </c>
      <c r="Y106" s="147">
        <f t="shared" si="38"/>
        <v>2.3E-2</v>
      </c>
      <c r="Z106" s="147">
        <f t="shared" si="38"/>
        <v>2.3E-2</v>
      </c>
      <c r="AA106" s="147">
        <f t="shared" si="38"/>
        <v>2.3E-2</v>
      </c>
      <c r="AB106" s="147">
        <f t="shared" si="38"/>
        <v>2.3E-2</v>
      </c>
      <c r="AC106" s="148">
        <f t="shared" si="38"/>
        <v>2.3E-2</v>
      </c>
      <c r="AD106" s="148">
        <f t="shared" si="38"/>
        <v>2.3E-2</v>
      </c>
      <c r="AE106" s="148">
        <f t="shared" si="38"/>
        <v>2.3E-2</v>
      </c>
      <c r="AF106" s="148">
        <f t="shared" si="38"/>
        <v>2.3E-2</v>
      </c>
      <c r="AG106" s="148">
        <f t="shared" si="38"/>
        <v>2.3E-2</v>
      </c>
      <c r="AH106" s="147">
        <f t="shared" si="38"/>
        <v>2.3E-2</v>
      </c>
      <c r="AI106" s="147">
        <f t="shared" si="38"/>
        <v>2.3E-2</v>
      </c>
      <c r="AJ106" s="147">
        <f t="shared" si="38"/>
        <v>2.3E-2</v>
      </c>
      <c r="AK106" s="147">
        <f t="shared" si="39"/>
        <v>2.3E-2</v>
      </c>
      <c r="AL106" s="147">
        <f t="shared" si="39"/>
        <v>2.3E-2</v>
      </c>
      <c r="AM106" s="148">
        <f t="shared" si="39"/>
        <v>2.3E-2</v>
      </c>
      <c r="AN106" s="148">
        <f t="shared" si="39"/>
        <v>2.3E-2</v>
      </c>
      <c r="AO106" s="148">
        <f t="shared" si="39"/>
        <v>2.3E-2</v>
      </c>
      <c r="AP106" s="148">
        <f t="shared" si="39"/>
        <v>2.3E-2</v>
      </c>
      <c r="AQ106" s="148">
        <f t="shared" si="39"/>
        <v>2.3E-2</v>
      </c>
      <c r="AR106" s="147">
        <f t="shared" si="39"/>
        <v>2.3E-2</v>
      </c>
    </row>
    <row r="107" spans="2:44" s="141" customFormat="1" ht="15.75" hidden="1" outlineLevel="2" thickBot="1">
      <c r="B107" s="149" t="s">
        <v>49</v>
      </c>
      <c r="C107" s="143"/>
      <c r="D107" s="138">
        <f>'[7]2. Geração de Resíduos'!G86</f>
        <v>6.0000000000000001E-3</v>
      </c>
      <c r="E107" s="150">
        <f t="shared" si="37"/>
        <v>6.0000000000000001E-3</v>
      </c>
      <c r="F107" s="150">
        <f t="shared" si="37"/>
        <v>6.0000000000000001E-3</v>
      </c>
      <c r="G107" s="150">
        <f t="shared" si="37"/>
        <v>6.0000000000000001E-3</v>
      </c>
      <c r="H107" s="150">
        <f t="shared" si="37"/>
        <v>6.0000000000000001E-3</v>
      </c>
      <c r="I107" s="151">
        <f t="shared" si="37"/>
        <v>6.0000000000000001E-3</v>
      </c>
      <c r="J107" s="151">
        <f t="shared" si="37"/>
        <v>6.0000000000000001E-3</v>
      </c>
      <c r="K107" s="151">
        <f t="shared" si="37"/>
        <v>6.0000000000000001E-3</v>
      </c>
      <c r="L107" s="151">
        <f t="shared" si="37"/>
        <v>6.0000000000000001E-3</v>
      </c>
      <c r="M107" s="151">
        <f t="shared" si="37"/>
        <v>6.0000000000000001E-3</v>
      </c>
      <c r="N107" s="150">
        <f t="shared" si="37"/>
        <v>6.0000000000000001E-3</v>
      </c>
      <c r="O107" s="150">
        <f t="shared" si="37"/>
        <v>6.0000000000000001E-3</v>
      </c>
      <c r="P107" s="150">
        <f t="shared" si="37"/>
        <v>6.0000000000000001E-3</v>
      </c>
      <c r="Q107" s="150">
        <f t="shared" si="37"/>
        <v>6.0000000000000001E-3</v>
      </c>
      <c r="R107" s="150">
        <f t="shared" si="37"/>
        <v>6.0000000000000001E-3</v>
      </c>
      <c r="S107" s="151">
        <f t="shared" si="37"/>
        <v>6.0000000000000001E-3</v>
      </c>
      <c r="T107" s="151">
        <f t="shared" si="37"/>
        <v>6.0000000000000001E-3</v>
      </c>
      <c r="U107" s="151">
        <f t="shared" si="38"/>
        <v>6.0000000000000001E-3</v>
      </c>
      <c r="V107" s="151">
        <f t="shared" si="38"/>
        <v>6.0000000000000001E-3</v>
      </c>
      <c r="W107" s="151">
        <f t="shared" si="38"/>
        <v>6.0000000000000001E-3</v>
      </c>
      <c r="X107" s="150">
        <f t="shared" si="38"/>
        <v>6.0000000000000001E-3</v>
      </c>
      <c r="Y107" s="150">
        <f t="shared" si="38"/>
        <v>6.0000000000000001E-3</v>
      </c>
      <c r="Z107" s="150">
        <f t="shared" si="38"/>
        <v>6.0000000000000001E-3</v>
      </c>
      <c r="AA107" s="150">
        <f t="shared" si="38"/>
        <v>6.0000000000000001E-3</v>
      </c>
      <c r="AB107" s="150">
        <f t="shared" si="38"/>
        <v>6.0000000000000001E-3</v>
      </c>
      <c r="AC107" s="151">
        <f t="shared" si="38"/>
        <v>6.0000000000000001E-3</v>
      </c>
      <c r="AD107" s="151">
        <f t="shared" si="38"/>
        <v>6.0000000000000001E-3</v>
      </c>
      <c r="AE107" s="151">
        <f t="shared" si="38"/>
        <v>6.0000000000000001E-3</v>
      </c>
      <c r="AF107" s="151">
        <f t="shared" si="38"/>
        <v>6.0000000000000001E-3</v>
      </c>
      <c r="AG107" s="151">
        <f t="shared" si="38"/>
        <v>6.0000000000000001E-3</v>
      </c>
      <c r="AH107" s="150">
        <f t="shared" si="38"/>
        <v>6.0000000000000001E-3</v>
      </c>
      <c r="AI107" s="150">
        <f t="shared" si="38"/>
        <v>6.0000000000000001E-3</v>
      </c>
      <c r="AJ107" s="150">
        <f t="shared" si="38"/>
        <v>6.0000000000000001E-3</v>
      </c>
      <c r="AK107" s="150">
        <f t="shared" si="39"/>
        <v>6.0000000000000001E-3</v>
      </c>
      <c r="AL107" s="150">
        <f t="shared" si="39"/>
        <v>6.0000000000000001E-3</v>
      </c>
      <c r="AM107" s="151">
        <f t="shared" si="39"/>
        <v>6.0000000000000001E-3</v>
      </c>
      <c r="AN107" s="151">
        <f t="shared" si="39"/>
        <v>6.0000000000000001E-3</v>
      </c>
      <c r="AO107" s="151">
        <f t="shared" si="39"/>
        <v>6.0000000000000001E-3</v>
      </c>
      <c r="AP107" s="151">
        <f t="shared" si="39"/>
        <v>6.0000000000000001E-3</v>
      </c>
      <c r="AQ107" s="151">
        <f t="shared" si="39"/>
        <v>6.0000000000000001E-3</v>
      </c>
      <c r="AR107" s="150">
        <f t="shared" si="39"/>
        <v>6.0000000000000001E-3</v>
      </c>
    </row>
    <row r="108" spans="2:44" s="78" customFormat="1" hidden="1" outlineLevel="2">
      <c r="B108" s="110" t="s">
        <v>50</v>
      </c>
      <c r="C108" s="80"/>
      <c r="D108" s="131">
        <f>'[7]2. Geração de Resíduos'!G87</f>
        <v>2.6000000000000002E-2</v>
      </c>
      <c r="E108" s="132">
        <f t="shared" si="37"/>
        <v>2.6000000000000002E-2</v>
      </c>
      <c r="F108" s="132">
        <f t="shared" si="37"/>
        <v>2.6000000000000002E-2</v>
      </c>
      <c r="G108" s="132">
        <f t="shared" si="37"/>
        <v>2.6000000000000002E-2</v>
      </c>
      <c r="H108" s="132">
        <f t="shared" si="37"/>
        <v>2.6000000000000002E-2</v>
      </c>
      <c r="I108" s="133">
        <f t="shared" si="37"/>
        <v>2.6000000000000002E-2</v>
      </c>
      <c r="J108" s="133">
        <f t="shared" si="37"/>
        <v>2.6000000000000002E-2</v>
      </c>
      <c r="K108" s="133">
        <f t="shared" si="37"/>
        <v>2.6000000000000002E-2</v>
      </c>
      <c r="L108" s="133">
        <f t="shared" si="37"/>
        <v>2.6000000000000002E-2</v>
      </c>
      <c r="M108" s="133">
        <f t="shared" si="37"/>
        <v>2.6000000000000002E-2</v>
      </c>
      <c r="N108" s="132">
        <f t="shared" si="37"/>
        <v>2.6000000000000002E-2</v>
      </c>
      <c r="O108" s="132">
        <f t="shared" si="37"/>
        <v>2.6000000000000002E-2</v>
      </c>
      <c r="P108" s="132">
        <f t="shared" si="37"/>
        <v>2.6000000000000002E-2</v>
      </c>
      <c r="Q108" s="132">
        <f t="shared" si="37"/>
        <v>2.6000000000000002E-2</v>
      </c>
      <c r="R108" s="132">
        <f t="shared" si="37"/>
        <v>2.6000000000000002E-2</v>
      </c>
      <c r="S108" s="133">
        <f t="shared" si="37"/>
        <v>2.6000000000000002E-2</v>
      </c>
      <c r="T108" s="133">
        <f t="shared" si="37"/>
        <v>2.6000000000000002E-2</v>
      </c>
      <c r="U108" s="133">
        <f t="shared" si="38"/>
        <v>2.6000000000000002E-2</v>
      </c>
      <c r="V108" s="133">
        <f t="shared" si="38"/>
        <v>2.6000000000000002E-2</v>
      </c>
      <c r="W108" s="133">
        <f t="shared" si="38"/>
        <v>2.6000000000000002E-2</v>
      </c>
      <c r="X108" s="132">
        <f t="shared" si="38"/>
        <v>2.6000000000000002E-2</v>
      </c>
      <c r="Y108" s="132">
        <f t="shared" si="38"/>
        <v>2.6000000000000002E-2</v>
      </c>
      <c r="Z108" s="132">
        <f t="shared" si="38"/>
        <v>2.6000000000000002E-2</v>
      </c>
      <c r="AA108" s="132">
        <f t="shared" si="38"/>
        <v>2.6000000000000002E-2</v>
      </c>
      <c r="AB108" s="132">
        <f t="shared" si="38"/>
        <v>2.6000000000000002E-2</v>
      </c>
      <c r="AC108" s="133">
        <f t="shared" si="38"/>
        <v>2.6000000000000002E-2</v>
      </c>
      <c r="AD108" s="133">
        <f t="shared" si="38"/>
        <v>2.6000000000000002E-2</v>
      </c>
      <c r="AE108" s="133">
        <f t="shared" si="38"/>
        <v>2.6000000000000002E-2</v>
      </c>
      <c r="AF108" s="133">
        <f t="shared" si="38"/>
        <v>2.6000000000000002E-2</v>
      </c>
      <c r="AG108" s="133">
        <f t="shared" si="38"/>
        <v>2.6000000000000002E-2</v>
      </c>
      <c r="AH108" s="132">
        <f t="shared" si="38"/>
        <v>2.6000000000000002E-2</v>
      </c>
      <c r="AI108" s="132">
        <f t="shared" si="38"/>
        <v>2.6000000000000002E-2</v>
      </c>
      <c r="AJ108" s="132">
        <f t="shared" si="38"/>
        <v>2.6000000000000002E-2</v>
      </c>
      <c r="AK108" s="132">
        <f t="shared" si="39"/>
        <v>2.6000000000000002E-2</v>
      </c>
      <c r="AL108" s="132">
        <f t="shared" si="39"/>
        <v>2.6000000000000002E-2</v>
      </c>
      <c r="AM108" s="133">
        <f t="shared" si="39"/>
        <v>2.6000000000000002E-2</v>
      </c>
      <c r="AN108" s="133">
        <f t="shared" si="39"/>
        <v>2.6000000000000002E-2</v>
      </c>
      <c r="AO108" s="133">
        <f t="shared" si="39"/>
        <v>2.6000000000000002E-2</v>
      </c>
      <c r="AP108" s="133">
        <f t="shared" si="39"/>
        <v>2.6000000000000002E-2</v>
      </c>
      <c r="AQ108" s="133">
        <f t="shared" si="39"/>
        <v>2.6000000000000002E-2</v>
      </c>
      <c r="AR108" s="132">
        <f t="shared" si="39"/>
        <v>2.6000000000000002E-2</v>
      </c>
    </row>
    <row r="109" spans="2:44" s="78" customFormat="1" hidden="1" outlineLevel="2">
      <c r="B109" s="82" t="s">
        <v>51</v>
      </c>
      <c r="C109" s="80"/>
      <c r="D109" s="131">
        <f>'[7]2. Geração de Resíduos'!G88</f>
        <v>6.9999999999999993E-3</v>
      </c>
      <c r="E109" s="132">
        <f t="shared" si="37"/>
        <v>6.9999999999999993E-3</v>
      </c>
      <c r="F109" s="132">
        <f t="shared" si="37"/>
        <v>6.9999999999999993E-3</v>
      </c>
      <c r="G109" s="132">
        <f t="shared" si="37"/>
        <v>6.9999999999999993E-3</v>
      </c>
      <c r="H109" s="132">
        <f t="shared" si="37"/>
        <v>6.9999999999999993E-3</v>
      </c>
      <c r="I109" s="133">
        <f t="shared" si="37"/>
        <v>6.9999999999999993E-3</v>
      </c>
      <c r="J109" s="133">
        <f t="shared" si="37"/>
        <v>6.9999999999999993E-3</v>
      </c>
      <c r="K109" s="133">
        <f t="shared" si="37"/>
        <v>6.9999999999999993E-3</v>
      </c>
      <c r="L109" s="133">
        <f t="shared" si="37"/>
        <v>6.9999999999999993E-3</v>
      </c>
      <c r="M109" s="133">
        <f t="shared" si="37"/>
        <v>6.9999999999999993E-3</v>
      </c>
      <c r="N109" s="132">
        <f t="shared" si="37"/>
        <v>6.9999999999999993E-3</v>
      </c>
      <c r="O109" s="132">
        <f t="shared" si="37"/>
        <v>6.9999999999999993E-3</v>
      </c>
      <c r="P109" s="132">
        <f t="shared" si="37"/>
        <v>6.9999999999999993E-3</v>
      </c>
      <c r="Q109" s="132">
        <f t="shared" si="37"/>
        <v>6.9999999999999993E-3</v>
      </c>
      <c r="R109" s="132">
        <f t="shared" si="37"/>
        <v>6.9999999999999993E-3</v>
      </c>
      <c r="S109" s="133">
        <f t="shared" si="37"/>
        <v>6.9999999999999993E-3</v>
      </c>
      <c r="T109" s="133">
        <f t="shared" si="37"/>
        <v>6.9999999999999993E-3</v>
      </c>
      <c r="U109" s="133">
        <f t="shared" si="38"/>
        <v>6.9999999999999993E-3</v>
      </c>
      <c r="V109" s="133">
        <f t="shared" si="38"/>
        <v>6.9999999999999993E-3</v>
      </c>
      <c r="W109" s="133">
        <f t="shared" si="38"/>
        <v>6.9999999999999993E-3</v>
      </c>
      <c r="X109" s="132">
        <f t="shared" si="38"/>
        <v>6.9999999999999993E-3</v>
      </c>
      <c r="Y109" s="132">
        <f t="shared" si="38"/>
        <v>6.9999999999999993E-3</v>
      </c>
      <c r="Z109" s="132">
        <f t="shared" si="38"/>
        <v>6.9999999999999993E-3</v>
      </c>
      <c r="AA109" s="132">
        <f t="shared" si="38"/>
        <v>6.9999999999999993E-3</v>
      </c>
      <c r="AB109" s="132">
        <f t="shared" si="38"/>
        <v>6.9999999999999993E-3</v>
      </c>
      <c r="AC109" s="133">
        <f t="shared" si="38"/>
        <v>6.9999999999999993E-3</v>
      </c>
      <c r="AD109" s="133">
        <f t="shared" si="38"/>
        <v>6.9999999999999993E-3</v>
      </c>
      <c r="AE109" s="133">
        <f t="shared" si="38"/>
        <v>6.9999999999999993E-3</v>
      </c>
      <c r="AF109" s="133">
        <f t="shared" si="38"/>
        <v>6.9999999999999993E-3</v>
      </c>
      <c r="AG109" s="133">
        <f t="shared" si="38"/>
        <v>6.9999999999999993E-3</v>
      </c>
      <c r="AH109" s="132">
        <f t="shared" si="38"/>
        <v>6.9999999999999993E-3</v>
      </c>
      <c r="AI109" s="132">
        <f t="shared" si="38"/>
        <v>6.9999999999999993E-3</v>
      </c>
      <c r="AJ109" s="132">
        <f t="shared" si="38"/>
        <v>6.9999999999999993E-3</v>
      </c>
      <c r="AK109" s="132">
        <f t="shared" si="39"/>
        <v>6.9999999999999993E-3</v>
      </c>
      <c r="AL109" s="132">
        <f t="shared" si="39"/>
        <v>6.9999999999999993E-3</v>
      </c>
      <c r="AM109" s="133">
        <f t="shared" si="39"/>
        <v>6.9999999999999993E-3</v>
      </c>
      <c r="AN109" s="133">
        <f t="shared" si="39"/>
        <v>6.9999999999999993E-3</v>
      </c>
      <c r="AO109" s="133">
        <f t="shared" si="39"/>
        <v>6.9999999999999993E-3</v>
      </c>
      <c r="AP109" s="133">
        <f t="shared" si="39"/>
        <v>6.9999999999999993E-3</v>
      </c>
      <c r="AQ109" s="133">
        <f t="shared" si="39"/>
        <v>6.9999999999999993E-3</v>
      </c>
      <c r="AR109" s="132">
        <f t="shared" si="39"/>
        <v>6.9999999999999993E-3</v>
      </c>
    </row>
    <row r="110" spans="2:44" s="78" customFormat="1" hidden="1" outlineLevel="2">
      <c r="B110" s="82" t="s">
        <v>52</v>
      </c>
      <c r="C110" s="80"/>
      <c r="D110" s="131">
        <f>'[7]2. Geração de Resíduos'!G89</f>
        <v>0.04</v>
      </c>
      <c r="E110" s="132">
        <f t="shared" si="37"/>
        <v>0.04</v>
      </c>
      <c r="F110" s="132">
        <f t="shared" si="37"/>
        <v>0.04</v>
      </c>
      <c r="G110" s="132">
        <f t="shared" si="37"/>
        <v>0.04</v>
      </c>
      <c r="H110" s="132">
        <f t="shared" si="37"/>
        <v>0.04</v>
      </c>
      <c r="I110" s="133">
        <f t="shared" si="37"/>
        <v>0.04</v>
      </c>
      <c r="J110" s="133">
        <f t="shared" si="37"/>
        <v>0.04</v>
      </c>
      <c r="K110" s="133">
        <f t="shared" si="37"/>
        <v>0.04</v>
      </c>
      <c r="L110" s="133">
        <f t="shared" si="37"/>
        <v>0.04</v>
      </c>
      <c r="M110" s="133">
        <f t="shared" si="37"/>
        <v>0.04</v>
      </c>
      <c r="N110" s="132">
        <f t="shared" si="37"/>
        <v>0.04</v>
      </c>
      <c r="O110" s="132">
        <f t="shared" si="37"/>
        <v>0.04</v>
      </c>
      <c r="P110" s="132">
        <f t="shared" si="37"/>
        <v>0.04</v>
      </c>
      <c r="Q110" s="132">
        <f t="shared" si="37"/>
        <v>0.04</v>
      </c>
      <c r="R110" s="132">
        <f t="shared" si="37"/>
        <v>0.04</v>
      </c>
      <c r="S110" s="133">
        <f t="shared" si="37"/>
        <v>0.04</v>
      </c>
      <c r="T110" s="133">
        <f t="shared" si="37"/>
        <v>0.04</v>
      </c>
      <c r="U110" s="133">
        <f t="shared" si="38"/>
        <v>0.04</v>
      </c>
      <c r="V110" s="133">
        <f t="shared" si="38"/>
        <v>0.04</v>
      </c>
      <c r="W110" s="133">
        <f t="shared" si="38"/>
        <v>0.04</v>
      </c>
      <c r="X110" s="132">
        <f t="shared" si="38"/>
        <v>0.04</v>
      </c>
      <c r="Y110" s="132">
        <f t="shared" si="38"/>
        <v>0.04</v>
      </c>
      <c r="Z110" s="132">
        <f t="shared" si="38"/>
        <v>0.04</v>
      </c>
      <c r="AA110" s="132">
        <f t="shared" si="38"/>
        <v>0.04</v>
      </c>
      <c r="AB110" s="132">
        <f t="shared" si="38"/>
        <v>0.04</v>
      </c>
      <c r="AC110" s="133">
        <f t="shared" si="38"/>
        <v>0.04</v>
      </c>
      <c r="AD110" s="133">
        <f t="shared" si="38"/>
        <v>0.04</v>
      </c>
      <c r="AE110" s="133">
        <f t="shared" si="38"/>
        <v>0.04</v>
      </c>
      <c r="AF110" s="133">
        <f t="shared" si="38"/>
        <v>0.04</v>
      </c>
      <c r="AG110" s="133">
        <f t="shared" si="38"/>
        <v>0.04</v>
      </c>
      <c r="AH110" s="132">
        <f t="shared" si="38"/>
        <v>0.04</v>
      </c>
      <c r="AI110" s="132">
        <f t="shared" si="38"/>
        <v>0.04</v>
      </c>
      <c r="AJ110" s="132">
        <f t="shared" si="38"/>
        <v>0.04</v>
      </c>
      <c r="AK110" s="132">
        <f t="shared" si="39"/>
        <v>0.04</v>
      </c>
      <c r="AL110" s="132">
        <f t="shared" si="39"/>
        <v>0.04</v>
      </c>
      <c r="AM110" s="133">
        <f t="shared" si="39"/>
        <v>0.04</v>
      </c>
      <c r="AN110" s="133">
        <f t="shared" si="39"/>
        <v>0.04</v>
      </c>
      <c r="AO110" s="133">
        <f t="shared" si="39"/>
        <v>0.04</v>
      </c>
      <c r="AP110" s="133">
        <f t="shared" si="39"/>
        <v>0.04</v>
      </c>
      <c r="AQ110" s="133">
        <f t="shared" si="39"/>
        <v>0.04</v>
      </c>
      <c r="AR110" s="132">
        <f t="shared" si="39"/>
        <v>0.04</v>
      </c>
    </row>
    <row r="111" spans="2:44" s="78" customFormat="1" ht="15.75" hidden="1" outlineLevel="2" thickBot="1">
      <c r="B111" s="114" t="s">
        <v>53</v>
      </c>
      <c r="C111" s="80"/>
      <c r="D111" s="131">
        <f>'[7]2. Geração de Resíduos'!G90</f>
        <v>4.7E-2</v>
      </c>
      <c r="E111" s="132">
        <f t="shared" si="37"/>
        <v>4.7E-2</v>
      </c>
      <c r="F111" s="132">
        <f t="shared" si="37"/>
        <v>4.7E-2</v>
      </c>
      <c r="G111" s="132">
        <f t="shared" si="37"/>
        <v>4.7E-2</v>
      </c>
      <c r="H111" s="132">
        <f t="shared" si="37"/>
        <v>4.7E-2</v>
      </c>
      <c r="I111" s="133">
        <f t="shared" si="37"/>
        <v>4.7E-2</v>
      </c>
      <c r="J111" s="133">
        <f t="shared" si="37"/>
        <v>4.7E-2</v>
      </c>
      <c r="K111" s="133">
        <f t="shared" si="37"/>
        <v>4.7E-2</v>
      </c>
      <c r="L111" s="133">
        <f t="shared" si="37"/>
        <v>4.7E-2</v>
      </c>
      <c r="M111" s="133">
        <f t="shared" si="37"/>
        <v>4.7E-2</v>
      </c>
      <c r="N111" s="132">
        <f t="shared" si="37"/>
        <v>4.7E-2</v>
      </c>
      <c r="O111" s="132">
        <f t="shared" si="37"/>
        <v>4.7E-2</v>
      </c>
      <c r="P111" s="132">
        <f t="shared" si="37"/>
        <v>4.7E-2</v>
      </c>
      <c r="Q111" s="132">
        <f t="shared" si="37"/>
        <v>4.7E-2</v>
      </c>
      <c r="R111" s="132">
        <f t="shared" si="37"/>
        <v>4.7E-2</v>
      </c>
      <c r="S111" s="133">
        <f t="shared" si="37"/>
        <v>4.7E-2</v>
      </c>
      <c r="T111" s="133">
        <f t="shared" si="37"/>
        <v>4.7E-2</v>
      </c>
      <c r="U111" s="133">
        <f t="shared" si="38"/>
        <v>4.7E-2</v>
      </c>
      <c r="V111" s="133">
        <f t="shared" si="38"/>
        <v>4.7E-2</v>
      </c>
      <c r="W111" s="133">
        <f t="shared" si="38"/>
        <v>4.7E-2</v>
      </c>
      <c r="X111" s="132">
        <f t="shared" si="38"/>
        <v>4.7E-2</v>
      </c>
      <c r="Y111" s="132">
        <f t="shared" si="38"/>
        <v>4.7E-2</v>
      </c>
      <c r="Z111" s="132">
        <f t="shared" si="38"/>
        <v>4.7E-2</v>
      </c>
      <c r="AA111" s="132">
        <f t="shared" si="38"/>
        <v>4.7E-2</v>
      </c>
      <c r="AB111" s="132">
        <f t="shared" si="38"/>
        <v>4.7E-2</v>
      </c>
      <c r="AC111" s="133">
        <f t="shared" si="38"/>
        <v>4.7E-2</v>
      </c>
      <c r="AD111" s="133">
        <f t="shared" si="38"/>
        <v>4.7E-2</v>
      </c>
      <c r="AE111" s="133">
        <f t="shared" si="38"/>
        <v>4.7E-2</v>
      </c>
      <c r="AF111" s="133">
        <f t="shared" si="38"/>
        <v>4.7E-2</v>
      </c>
      <c r="AG111" s="133">
        <f t="shared" si="38"/>
        <v>4.7E-2</v>
      </c>
      <c r="AH111" s="132">
        <f t="shared" si="38"/>
        <v>4.7E-2</v>
      </c>
      <c r="AI111" s="132">
        <f t="shared" si="38"/>
        <v>4.7E-2</v>
      </c>
      <c r="AJ111" s="132">
        <f t="shared" si="38"/>
        <v>4.7E-2</v>
      </c>
      <c r="AK111" s="132">
        <f t="shared" si="39"/>
        <v>4.7E-2</v>
      </c>
      <c r="AL111" s="132">
        <f t="shared" si="39"/>
        <v>4.7E-2</v>
      </c>
      <c r="AM111" s="133">
        <f t="shared" si="39"/>
        <v>4.7E-2</v>
      </c>
      <c r="AN111" s="133">
        <f t="shared" si="39"/>
        <v>4.7E-2</v>
      </c>
      <c r="AO111" s="133">
        <f t="shared" si="39"/>
        <v>4.7E-2</v>
      </c>
      <c r="AP111" s="133">
        <f t="shared" si="39"/>
        <v>4.7E-2</v>
      </c>
      <c r="AQ111" s="133">
        <f t="shared" si="39"/>
        <v>4.7E-2</v>
      </c>
      <c r="AR111" s="132">
        <f t="shared" si="39"/>
        <v>4.7E-2</v>
      </c>
    </row>
    <row r="112" spans="2:44" s="78" customFormat="1" hidden="1" outlineLevel="2">
      <c r="B112" s="110" t="s">
        <v>54</v>
      </c>
      <c r="C112" s="80"/>
      <c r="D112" s="134">
        <f>'[7]2. Geração de Resíduos'!G91</f>
        <v>4.7E-2</v>
      </c>
      <c r="E112" s="135">
        <f t="shared" si="37"/>
        <v>4.7E-2</v>
      </c>
      <c r="F112" s="135">
        <f t="shared" si="37"/>
        <v>4.7E-2</v>
      </c>
      <c r="G112" s="135">
        <f t="shared" si="37"/>
        <v>4.7E-2</v>
      </c>
      <c r="H112" s="135">
        <f t="shared" si="37"/>
        <v>4.7E-2</v>
      </c>
      <c r="I112" s="136">
        <f t="shared" si="37"/>
        <v>4.7E-2</v>
      </c>
      <c r="J112" s="136">
        <f t="shared" si="37"/>
        <v>4.7E-2</v>
      </c>
      <c r="K112" s="136">
        <f t="shared" si="37"/>
        <v>4.7E-2</v>
      </c>
      <c r="L112" s="136">
        <f t="shared" si="37"/>
        <v>4.7E-2</v>
      </c>
      <c r="M112" s="136">
        <f t="shared" si="37"/>
        <v>4.7E-2</v>
      </c>
      <c r="N112" s="135">
        <f t="shared" si="37"/>
        <v>4.7E-2</v>
      </c>
      <c r="O112" s="135">
        <f t="shared" si="37"/>
        <v>4.7E-2</v>
      </c>
      <c r="P112" s="135">
        <f t="shared" si="37"/>
        <v>4.7E-2</v>
      </c>
      <c r="Q112" s="135">
        <f t="shared" si="37"/>
        <v>4.7E-2</v>
      </c>
      <c r="R112" s="135">
        <f t="shared" si="37"/>
        <v>4.7E-2</v>
      </c>
      <c r="S112" s="136">
        <f t="shared" si="37"/>
        <v>4.7E-2</v>
      </c>
      <c r="T112" s="136">
        <f t="shared" si="37"/>
        <v>4.7E-2</v>
      </c>
      <c r="U112" s="136">
        <f t="shared" si="38"/>
        <v>4.7E-2</v>
      </c>
      <c r="V112" s="136">
        <f t="shared" si="38"/>
        <v>4.7E-2</v>
      </c>
      <c r="W112" s="136">
        <f t="shared" si="38"/>
        <v>4.7E-2</v>
      </c>
      <c r="X112" s="135">
        <f t="shared" si="38"/>
        <v>4.7E-2</v>
      </c>
      <c r="Y112" s="135">
        <f t="shared" si="38"/>
        <v>4.7E-2</v>
      </c>
      <c r="Z112" s="135">
        <f t="shared" si="38"/>
        <v>4.7E-2</v>
      </c>
      <c r="AA112" s="135">
        <f t="shared" si="38"/>
        <v>4.7E-2</v>
      </c>
      <c r="AB112" s="135">
        <f t="shared" si="38"/>
        <v>4.7E-2</v>
      </c>
      <c r="AC112" s="136">
        <f t="shared" si="38"/>
        <v>4.7E-2</v>
      </c>
      <c r="AD112" s="136">
        <f t="shared" si="38"/>
        <v>4.7E-2</v>
      </c>
      <c r="AE112" s="136">
        <f t="shared" si="38"/>
        <v>4.7E-2</v>
      </c>
      <c r="AF112" s="136">
        <f t="shared" si="38"/>
        <v>4.7E-2</v>
      </c>
      <c r="AG112" s="136">
        <f t="shared" si="38"/>
        <v>4.7E-2</v>
      </c>
      <c r="AH112" s="135">
        <f t="shared" si="38"/>
        <v>4.7E-2</v>
      </c>
      <c r="AI112" s="135">
        <f t="shared" si="38"/>
        <v>4.7E-2</v>
      </c>
      <c r="AJ112" s="135">
        <f t="shared" si="38"/>
        <v>4.7E-2</v>
      </c>
      <c r="AK112" s="135">
        <f t="shared" si="39"/>
        <v>4.7E-2</v>
      </c>
      <c r="AL112" s="135">
        <f t="shared" si="39"/>
        <v>4.7E-2</v>
      </c>
      <c r="AM112" s="136">
        <f t="shared" si="39"/>
        <v>4.7E-2</v>
      </c>
      <c r="AN112" s="136">
        <f t="shared" si="39"/>
        <v>4.7E-2</v>
      </c>
      <c r="AO112" s="136">
        <f t="shared" si="39"/>
        <v>4.7E-2</v>
      </c>
      <c r="AP112" s="136">
        <f t="shared" si="39"/>
        <v>4.7E-2</v>
      </c>
      <c r="AQ112" s="136">
        <f t="shared" si="39"/>
        <v>4.7E-2</v>
      </c>
      <c r="AR112" s="135">
        <f t="shared" si="39"/>
        <v>4.7E-2</v>
      </c>
    </row>
    <row r="113" spans="2:44" s="78" customFormat="1" ht="15.75" hidden="1" outlineLevel="2" thickBot="1">
      <c r="B113" s="114" t="s">
        <v>55</v>
      </c>
      <c r="C113" s="80"/>
      <c r="D113" s="138">
        <f>'[7]2. Geração de Resíduos'!G92</f>
        <v>0</v>
      </c>
      <c r="E113" s="139">
        <f t="shared" si="37"/>
        <v>0</v>
      </c>
      <c r="F113" s="139">
        <f t="shared" si="37"/>
        <v>0</v>
      </c>
      <c r="G113" s="139">
        <f t="shared" si="37"/>
        <v>0</v>
      </c>
      <c r="H113" s="139">
        <f t="shared" si="37"/>
        <v>0</v>
      </c>
      <c r="I113" s="140">
        <f t="shared" si="37"/>
        <v>0</v>
      </c>
      <c r="J113" s="140">
        <f t="shared" si="37"/>
        <v>0</v>
      </c>
      <c r="K113" s="140">
        <f t="shared" si="37"/>
        <v>0</v>
      </c>
      <c r="L113" s="140">
        <f t="shared" si="37"/>
        <v>0</v>
      </c>
      <c r="M113" s="140">
        <f t="shared" si="37"/>
        <v>0</v>
      </c>
      <c r="N113" s="139">
        <f t="shared" si="37"/>
        <v>0</v>
      </c>
      <c r="O113" s="139">
        <f t="shared" si="37"/>
        <v>0</v>
      </c>
      <c r="P113" s="139">
        <f t="shared" si="37"/>
        <v>0</v>
      </c>
      <c r="Q113" s="139">
        <f t="shared" si="37"/>
        <v>0</v>
      </c>
      <c r="R113" s="139">
        <f t="shared" si="37"/>
        <v>0</v>
      </c>
      <c r="S113" s="140">
        <f t="shared" si="37"/>
        <v>0</v>
      </c>
      <c r="T113" s="140">
        <f t="shared" si="37"/>
        <v>0</v>
      </c>
      <c r="U113" s="140">
        <f t="shared" si="38"/>
        <v>0</v>
      </c>
      <c r="V113" s="140">
        <f t="shared" si="38"/>
        <v>0</v>
      </c>
      <c r="W113" s="140">
        <f t="shared" si="38"/>
        <v>0</v>
      </c>
      <c r="X113" s="139">
        <f t="shared" si="38"/>
        <v>0</v>
      </c>
      <c r="Y113" s="139">
        <f t="shared" si="38"/>
        <v>0</v>
      </c>
      <c r="Z113" s="139">
        <f t="shared" si="38"/>
        <v>0</v>
      </c>
      <c r="AA113" s="139">
        <f t="shared" si="38"/>
        <v>0</v>
      </c>
      <c r="AB113" s="139">
        <f t="shared" si="38"/>
        <v>0</v>
      </c>
      <c r="AC113" s="140">
        <f t="shared" si="38"/>
        <v>0</v>
      </c>
      <c r="AD113" s="140">
        <f t="shared" si="38"/>
        <v>0</v>
      </c>
      <c r="AE113" s="140">
        <f t="shared" si="38"/>
        <v>0</v>
      </c>
      <c r="AF113" s="140">
        <f t="shared" si="38"/>
        <v>0</v>
      </c>
      <c r="AG113" s="140">
        <f t="shared" si="38"/>
        <v>0</v>
      </c>
      <c r="AH113" s="139">
        <f t="shared" si="38"/>
        <v>0</v>
      </c>
      <c r="AI113" s="139">
        <f t="shared" si="38"/>
        <v>0</v>
      </c>
      <c r="AJ113" s="139">
        <f t="shared" si="38"/>
        <v>0</v>
      </c>
      <c r="AK113" s="139">
        <f t="shared" si="39"/>
        <v>0</v>
      </c>
      <c r="AL113" s="139">
        <f t="shared" si="39"/>
        <v>0</v>
      </c>
      <c r="AM113" s="140">
        <f t="shared" si="39"/>
        <v>0</v>
      </c>
      <c r="AN113" s="140">
        <f t="shared" si="39"/>
        <v>0</v>
      </c>
      <c r="AO113" s="140">
        <f t="shared" si="39"/>
        <v>0</v>
      </c>
      <c r="AP113" s="140">
        <f t="shared" si="39"/>
        <v>0</v>
      </c>
      <c r="AQ113" s="140">
        <f t="shared" si="39"/>
        <v>0</v>
      </c>
      <c r="AR113" s="139">
        <f t="shared" si="39"/>
        <v>0</v>
      </c>
    </row>
    <row r="114" spans="2:44" s="78" customFormat="1" hidden="1" outlineLevel="2">
      <c r="B114" s="82" t="s">
        <v>56</v>
      </c>
      <c r="C114" s="80"/>
      <c r="D114" s="132">
        <f>SUM(D100:D113)</f>
        <v>1.0000000000000002</v>
      </c>
      <c r="E114" s="132">
        <f t="shared" ref="E114:AR114" si="40">SUM(E100:E113)</f>
        <v>1.0000000000000002</v>
      </c>
      <c r="F114" s="132">
        <f t="shared" si="40"/>
        <v>1.0000000000000002</v>
      </c>
      <c r="G114" s="132">
        <f t="shared" si="40"/>
        <v>1.0000000000000002</v>
      </c>
      <c r="H114" s="132">
        <f t="shared" si="40"/>
        <v>1.0000000000000002</v>
      </c>
      <c r="I114" s="133">
        <f t="shared" si="40"/>
        <v>1.0000000000000002</v>
      </c>
      <c r="J114" s="133">
        <f t="shared" si="40"/>
        <v>1.0000000000000002</v>
      </c>
      <c r="K114" s="133">
        <f t="shared" si="40"/>
        <v>1.0000000000000002</v>
      </c>
      <c r="L114" s="133">
        <f t="shared" si="40"/>
        <v>1.0000000000000002</v>
      </c>
      <c r="M114" s="133">
        <f t="shared" si="40"/>
        <v>1.0000000000000002</v>
      </c>
      <c r="N114" s="132">
        <f t="shared" si="40"/>
        <v>1.0000000000000002</v>
      </c>
      <c r="O114" s="132">
        <f t="shared" si="40"/>
        <v>1.0000000000000002</v>
      </c>
      <c r="P114" s="132">
        <f t="shared" si="40"/>
        <v>1.0000000000000002</v>
      </c>
      <c r="Q114" s="132">
        <f t="shared" si="40"/>
        <v>1.0000000000000002</v>
      </c>
      <c r="R114" s="132">
        <f t="shared" si="40"/>
        <v>1.0000000000000002</v>
      </c>
      <c r="S114" s="133">
        <f t="shared" si="40"/>
        <v>1.0000000000000002</v>
      </c>
      <c r="T114" s="133">
        <f t="shared" si="40"/>
        <v>1.0000000000000002</v>
      </c>
      <c r="U114" s="133">
        <f t="shared" si="40"/>
        <v>1.0000000000000002</v>
      </c>
      <c r="V114" s="133">
        <f t="shared" si="40"/>
        <v>1.0000000000000002</v>
      </c>
      <c r="W114" s="133">
        <f t="shared" si="40"/>
        <v>1.0000000000000002</v>
      </c>
      <c r="X114" s="132">
        <f t="shared" si="40"/>
        <v>1.0000000000000002</v>
      </c>
      <c r="Y114" s="132">
        <f t="shared" si="40"/>
        <v>1.0000000000000002</v>
      </c>
      <c r="Z114" s="132">
        <f t="shared" si="40"/>
        <v>1.0000000000000002</v>
      </c>
      <c r="AA114" s="132">
        <f t="shared" si="40"/>
        <v>1.0000000000000002</v>
      </c>
      <c r="AB114" s="132">
        <f t="shared" si="40"/>
        <v>1.0000000000000002</v>
      </c>
      <c r="AC114" s="133">
        <f t="shared" si="40"/>
        <v>1.0000000000000002</v>
      </c>
      <c r="AD114" s="133">
        <f t="shared" si="40"/>
        <v>1.0000000000000002</v>
      </c>
      <c r="AE114" s="133">
        <f t="shared" si="40"/>
        <v>1.0000000000000002</v>
      </c>
      <c r="AF114" s="133">
        <f t="shared" si="40"/>
        <v>1.0000000000000002</v>
      </c>
      <c r="AG114" s="133">
        <f t="shared" si="40"/>
        <v>1.0000000000000002</v>
      </c>
      <c r="AH114" s="132">
        <f t="shared" si="40"/>
        <v>1.0000000000000002</v>
      </c>
      <c r="AI114" s="132">
        <f t="shared" si="40"/>
        <v>1.0000000000000002</v>
      </c>
      <c r="AJ114" s="132">
        <f t="shared" si="40"/>
        <v>1.0000000000000002</v>
      </c>
      <c r="AK114" s="132">
        <f t="shared" si="40"/>
        <v>1.0000000000000002</v>
      </c>
      <c r="AL114" s="132">
        <f t="shared" si="40"/>
        <v>1.0000000000000002</v>
      </c>
      <c r="AM114" s="133">
        <f t="shared" si="40"/>
        <v>1.0000000000000002</v>
      </c>
      <c r="AN114" s="133">
        <f t="shared" si="40"/>
        <v>1.0000000000000002</v>
      </c>
      <c r="AO114" s="133">
        <f t="shared" si="40"/>
        <v>1.0000000000000002</v>
      </c>
      <c r="AP114" s="133">
        <f t="shared" si="40"/>
        <v>1.0000000000000002</v>
      </c>
      <c r="AQ114" s="133">
        <f t="shared" si="40"/>
        <v>1.0000000000000002</v>
      </c>
      <c r="AR114" s="132">
        <f t="shared" si="40"/>
        <v>1.0000000000000002</v>
      </c>
    </row>
    <row r="115" spans="2:44" s="78" customFormat="1" hidden="1" outlineLevel="1">
      <c r="B115" s="82"/>
      <c r="C115" s="80"/>
      <c r="D115" s="107"/>
      <c r="E115" s="107"/>
      <c r="F115" s="107"/>
      <c r="G115" s="107"/>
      <c r="H115" s="107"/>
      <c r="I115" s="81"/>
      <c r="J115" s="81"/>
      <c r="K115" s="81"/>
      <c r="L115" s="81"/>
      <c r="M115" s="81"/>
      <c r="N115" s="107"/>
      <c r="O115" s="107"/>
      <c r="P115" s="107"/>
      <c r="Q115" s="107"/>
      <c r="R115" s="107"/>
      <c r="S115" s="81"/>
      <c r="T115" s="81"/>
      <c r="U115" s="81"/>
      <c r="V115" s="81"/>
      <c r="W115" s="81"/>
      <c r="X115" s="107"/>
      <c r="Y115" s="107"/>
      <c r="Z115" s="107"/>
      <c r="AA115" s="107"/>
      <c r="AB115" s="107"/>
      <c r="AC115" s="81"/>
      <c r="AD115" s="81"/>
      <c r="AE115" s="81"/>
      <c r="AF115" s="81"/>
      <c r="AG115" s="81"/>
      <c r="AH115" s="107"/>
      <c r="AI115" s="107"/>
      <c r="AJ115" s="107"/>
      <c r="AK115" s="107"/>
      <c r="AL115" s="107"/>
      <c r="AM115" s="81"/>
      <c r="AN115" s="81"/>
      <c r="AO115" s="81"/>
      <c r="AP115" s="81"/>
      <c r="AQ115" s="81"/>
      <c r="AR115" s="107"/>
    </row>
    <row r="116" spans="2:44" s="78" customFormat="1" hidden="1" outlineLevel="1">
      <c r="B116" s="79" t="s">
        <v>124</v>
      </c>
      <c r="C116" s="80"/>
      <c r="D116" s="108">
        <v>0</v>
      </c>
      <c r="E116" s="108">
        <v>1</v>
      </c>
      <c r="F116" s="108">
        <v>2</v>
      </c>
      <c r="G116" s="108">
        <v>3</v>
      </c>
      <c r="H116" s="108">
        <v>4</v>
      </c>
      <c r="I116" s="109">
        <v>5</v>
      </c>
      <c r="J116" s="109">
        <v>6</v>
      </c>
      <c r="K116" s="109">
        <v>7</v>
      </c>
      <c r="L116" s="109">
        <v>8</v>
      </c>
      <c r="M116" s="109">
        <v>9</v>
      </c>
      <c r="N116" s="108">
        <v>10</v>
      </c>
      <c r="O116" s="108">
        <v>11</v>
      </c>
      <c r="P116" s="108">
        <v>12</v>
      </c>
      <c r="Q116" s="108">
        <v>13</v>
      </c>
      <c r="R116" s="108">
        <v>14</v>
      </c>
      <c r="S116" s="109">
        <v>15</v>
      </c>
      <c r="T116" s="109">
        <v>16</v>
      </c>
      <c r="U116" s="109">
        <v>17</v>
      </c>
      <c r="V116" s="109">
        <v>18</v>
      </c>
      <c r="W116" s="109">
        <v>19</v>
      </c>
      <c r="X116" s="108">
        <v>20</v>
      </c>
      <c r="Y116" s="108">
        <v>21</v>
      </c>
      <c r="Z116" s="108">
        <v>22</v>
      </c>
      <c r="AA116" s="108">
        <v>23</v>
      </c>
      <c r="AB116" s="108">
        <v>24</v>
      </c>
      <c r="AC116" s="109">
        <v>25</v>
      </c>
      <c r="AD116" s="109">
        <v>26</v>
      </c>
      <c r="AE116" s="109">
        <v>27</v>
      </c>
      <c r="AF116" s="109">
        <v>28</v>
      </c>
      <c r="AG116" s="109">
        <v>29</v>
      </c>
      <c r="AH116" s="108">
        <v>30</v>
      </c>
      <c r="AI116" s="108">
        <v>31</v>
      </c>
      <c r="AJ116" s="108">
        <v>32</v>
      </c>
      <c r="AK116" s="108">
        <v>33</v>
      </c>
      <c r="AL116" s="108">
        <v>34</v>
      </c>
      <c r="AM116" s="109">
        <v>35</v>
      </c>
      <c r="AN116" s="109">
        <v>36</v>
      </c>
      <c r="AO116" s="109">
        <v>37</v>
      </c>
      <c r="AP116" s="109">
        <v>38</v>
      </c>
      <c r="AQ116" s="109">
        <v>39</v>
      </c>
      <c r="AR116" s="108">
        <v>40</v>
      </c>
    </row>
    <row r="117" spans="2:44" s="78" customFormat="1" hidden="1" outlineLevel="2">
      <c r="B117" s="82" t="s">
        <v>42</v>
      </c>
      <c r="C117" s="80"/>
      <c r="D117" s="131">
        <f>'[7]2. Geração de Resíduos'!G105</f>
        <v>0.48399999999999999</v>
      </c>
      <c r="E117" s="132">
        <f>D117</f>
        <v>0.48399999999999999</v>
      </c>
      <c r="F117" s="132">
        <f t="shared" ref="F117:U130" si="41">E117</f>
        <v>0.48399999999999999</v>
      </c>
      <c r="G117" s="132">
        <f t="shared" si="41"/>
        <v>0.48399999999999999</v>
      </c>
      <c r="H117" s="132">
        <f t="shared" si="41"/>
        <v>0.48399999999999999</v>
      </c>
      <c r="I117" s="133">
        <f t="shared" si="41"/>
        <v>0.48399999999999999</v>
      </c>
      <c r="J117" s="133">
        <f t="shared" si="41"/>
        <v>0.48399999999999999</v>
      </c>
      <c r="K117" s="133">
        <f t="shared" si="41"/>
        <v>0.48399999999999999</v>
      </c>
      <c r="L117" s="133">
        <f t="shared" si="41"/>
        <v>0.48399999999999999</v>
      </c>
      <c r="M117" s="133">
        <f t="shared" si="41"/>
        <v>0.48399999999999999</v>
      </c>
      <c r="N117" s="132">
        <f t="shared" si="41"/>
        <v>0.48399999999999999</v>
      </c>
      <c r="O117" s="132">
        <f t="shared" si="41"/>
        <v>0.48399999999999999</v>
      </c>
      <c r="P117" s="132">
        <f t="shared" si="41"/>
        <v>0.48399999999999999</v>
      </c>
      <c r="Q117" s="132">
        <f t="shared" si="41"/>
        <v>0.48399999999999999</v>
      </c>
      <c r="R117" s="132">
        <f t="shared" si="41"/>
        <v>0.48399999999999999</v>
      </c>
      <c r="S117" s="133">
        <f t="shared" si="41"/>
        <v>0.48399999999999999</v>
      </c>
      <c r="T117" s="133">
        <f t="shared" si="41"/>
        <v>0.48399999999999999</v>
      </c>
      <c r="U117" s="133">
        <f t="shared" si="41"/>
        <v>0.48399999999999999</v>
      </c>
      <c r="V117" s="133">
        <f t="shared" ref="V117:AK130" si="42">U117</f>
        <v>0.48399999999999999</v>
      </c>
      <c r="W117" s="133">
        <f t="shared" si="42"/>
        <v>0.48399999999999999</v>
      </c>
      <c r="X117" s="132">
        <f t="shared" si="42"/>
        <v>0.48399999999999999</v>
      </c>
      <c r="Y117" s="132">
        <f t="shared" si="42"/>
        <v>0.48399999999999999</v>
      </c>
      <c r="Z117" s="132">
        <f t="shared" si="42"/>
        <v>0.48399999999999999</v>
      </c>
      <c r="AA117" s="132">
        <f t="shared" si="42"/>
        <v>0.48399999999999999</v>
      </c>
      <c r="AB117" s="132">
        <f t="shared" si="42"/>
        <v>0.48399999999999999</v>
      </c>
      <c r="AC117" s="133">
        <f t="shared" si="42"/>
        <v>0.48399999999999999</v>
      </c>
      <c r="AD117" s="133">
        <f t="shared" si="42"/>
        <v>0.48399999999999999</v>
      </c>
      <c r="AE117" s="133">
        <f t="shared" si="42"/>
        <v>0.48399999999999999</v>
      </c>
      <c r="AF117" s="133">
        <f t="shared" si="42"/>
        <v>0.48399999999999999</v>
      </c>
      <c r="AG117" s="133">
        <f t="shared" si="42"/>
        <v>0.48399999999999999</v>
      </c>
      <c r="AH117" s="132">
        <f t="shared" si="42"/>
        <v>0.48399999999999999</v>
      </c>
      <c r="AI117" s="132">
        <f t="shared" si="42"/>
        <v>0.48399999999999999</v>
      </c>
      <c r="AJ117" s="132">
        <f t="shared" si="42"/>
        <v>0.48399999999999999</v>
      </c>
      <c r="AK117" s="132">
        <f t="shared" si="42"/>
        <v>0.48399999999999999</v>
      </c>
      <c r="AL117" s="132">
        <f t="shared" ref="AK117:AR130" si="43">AK117</f>
        <v>0.48399999999999999</v>
      </c>
      <c r="AM117" s="133">
        <f t="shared" si="43"/>
        <v>0.48399999999999999</v>
      </c>
      <c r="AN117" s="133">
        <f t="shared" si="43"/>
        <v>0.48399999999999999</v>
      </c>
      <c r="AO117" s="133">
        <f t="shared" si="43"/>
        <v>0.48399999999999999</v>
      </c>
      <c r="AP117" s="133">
        <f t="shared" si="43"/>
        <v>0.48399999999999999</v>
      </c>
      <c r="AQ117" s="133">
        <f t="shared" si="43"/>
        <v>0.48399999999999999</v>
      </c>
      <c r="AR117" s="132">
        <f t="shared" si="43"/>
        <v>0.48399999999999999</v>
      </c>
    </row>
    <row r="118" spans="2:44" s="78" customFormat="1" hidden="1" outlineLevel="2">
      <c r="B118" s="82" t="s">
        <v>43</v>
      </c>
      <c r="C118" s="80"/>
      <c r="D118" s="131">
        <f>'[7]2. Geração de Resíduos'!G106</f>
        <v>0.03</v>
      </c>
      <c r="E118" s="132">
        <f t="shared" ref="E118:T130" si="44">D118</f>
        <v>0.03</v>
      </c>
      <c r="F118" s="132">
        <f t="shared" si="44"/>
        <v>0.03</v>
      </c>
      <c r="G118" s="132">
        <f t="shared" si="44"/>
        <v>0.03</v>
      </c>
      <c r="H118" s="132">
        <f t="shared" si="44"/>
        <v>0.03</v>
      </c>
      <c r="I118" s="133">
        <f t="shared" si="44"/>
        <v>0.03</v>
      </c>
      <c r="J118" s="133">
        <f t="shared" si="44"/>
        <v>0.03</v>
      </c>
      <c r="K118" s="133">
        <f t="shared" si="44"/>
        <v>0.03</v>
      </c>
      <c r="L118" s="133">
        <f t="shared" si="44"/>
        <v>0.03</v>
      </c>
      <c r="M118" s="133">
        <f t="shared" si="44"/>
        <v>0.03</v>
      </c>
      <c r="N118" s="132">
        <f t="shared" si="44"/>
        <v>0.03</v>
      </c>
      <c r="O118" s="132">
        <f t="shared" si="44"/>
        <v>0.03</v>
      </c>
      <c r="P118" s="132">
        <f t="shared" si="44"/>
        <v>0.03</v>
      </c>
      <c r="Q118" s="132">
        <f t="shared" si="44"/>
        <v>0.03</v>
      </c>
      <c r="R118" s="132">
        <f t="shared" si="44"/>
        <v>0.03</v>
      </c>
      <c r="S118" s="133">
        <f t="shared" si="44"/>
        <v>0.03</v>
      </c>
      <c r="T118" s="133">
        <f t="shared" si="44"/>
        <v>0.03</v>
      </c>
      <c r="U118" s="133">
        <f t="shared" si="41"/>
        <v>0.03</v>
      </c>
      <c r="V118" s="133">
        <f t="shared" si="42"/>
        <v>0.03</v>
      </c>
      <c r="W118" s="133">
        <f t="shared" si="42"/>
        <v>0.03</v>
      </c>
      <c r="X118" s="132">
        <f t="shared" si="42"/>
        <v>0.03</v>
      </c>
      <c r="Y118" s="132">
        <f t="shared" si="42"/>
        <v>0.03</v>
      </c>
      <c r="Z118" s="132">
        <f t="shared" si="42"/>
        <v>0.03</v>
      </c>
      <c r="AA118" s="132">
        <f t="shared" si="42"/>
        <v>0.03</v>
      </c>
      <c r="AB118" s="132">
        <f t="shared" si="42"/>
        <v>0.03</v>
      </c>
      <c r="AC118" s="133">
        <f t="shared" si="42"/>
        <v>0.03</v>
      </c>
      <c r="AD118" s="133">
        <f t="shared" si="42"/>
        <v>0.03</v>
      </c>
      <c r="AE118" s="133">
        <f t="shared" si="42"/>
        <v>0.03</v>
      </c>
      <c r="AF118" s="133">
        <f t="shared" si="42"/>
        <v>0.03</v>
      </c>
      <c r="AG118" s="133">
        <f t="shared" si="42"/>
        <v>0.03</v>
      </c>
      <c r="AH118" s="132">
        <f t="shared" si="42"/>
        <v>0.03</v>
      </c>
      <c r="AI118" s="132">
        <f t="shared" si="42"/>
        <v>0.03</v>
      </c>
      <c r="AJ118" s="132">
        <f t="shared" si="42"/>
        <v>0.03</v>
      </c>
      <c r="AK118" s="132">
        <f t="shared" si="42"/>
        <v>0.03</v>
      </c>
      <c r="AL118" s="132">
        <f t="shared" si="43"/>
        <v>0.03</v>
      </c>
      <c r="AM118" s="133">
        <f t="shared" si="43"/>
        <v>0.03</v>
      </c>
      <c r="AN118" s="133">
        <f t="shared" si="43"/>
        <v>0.03</v>
      </c>
      <c r="AO118" s="133">
        <f t="shared" si="43"/>
        <v>0.03</v>
      </c>
      <c r="AP118" s="133">
        <f t="shared" si="43"/>
        <v>0.03</v>
      </c>
      <c r="AQ118" s="133">
        <f t="shared" si="43"/>
        <v>0.03</v>
      </c>
      <c r="AR118" s="132">
        <f t="shared" si="43"/>
        <v>0.03</v>
      </c>
    </row>
    <row r="119" spans="2:44" s="78" customFormat="1" hidden="1" outlineLevel="2">
      <c r="B119" s="110" t="s">
        <v>44</v>
      </c>
      <c r="C119" s="80"/>
      <c r="D119" s="134">
        <f>'[7]2. Geração de Resíduos'!G107</f>
        <v>0.13100000000000001</v>
      </c>
      <c r="E119" s="135">
        <f t="shared" si="44"/>
        <v>0.13100000000000001</v>
      </c>
      <c r="F119" s="135">
        <f t="shared" si="44"/>
        <v>0.13100000000000001</v>
      </c>
      <c r="G119" s="135">
        <f t="shared" si="44"/>
        <v>0.13100000000000001</v>
      </c>
      <c r="H119" s="135">
        <f t="shared" si="44"/>
        <v>0.13100000000000001</v>
      </c>
      <c r="I119" s="136">
        <f t="shared" si="44"/>
        <v>0.13100000000000001</v>
      </c>
      <c r="J119" s="136">
        <f t="shared" si="44"/>
        <v>0.13100000000000001</v>
      </c>
      <c r="K119" s="136">
        <f t="shared" si="44"/>
        <v>0.13100000000000001</v>
      </c>
      <c r="L119" s="136">
        <f t="shared" si="44"/>
        <v>0.13100000000000001</v>
      </c>
      <c r="M119" s="136">
        <f t="shared" si="44"/>
        <v>0.13100000000000001</v>
      </c>
      <c r="N119" s="135">
        <f t="shared" si="44"/>
        <v>0.13100000000000001</v>
      </c>
      <c r="O119" s="135">
        <f t="shared" si="44"/>
        <v>0.13100000000000001</v>
      </c>
      <c r="P119" s="135">
        <f t="shared" si="44"/>
        <v>0.13100000000000001</v>
      </c>
      <c r="Q119" s="135">
        <f t="shared" si="44"/>
        <v>0.13100000000000001</v>
      </c>
      <c r="R119" s="135">
        <f t="shared" si="44"/>
        <v>0.13100000000000001</v>
      </c>
      <c r="S119" s="136">
        <f t="shared" si="44"/>
        <v>0.13100000000000001</v>
      </c>
      <c r="T119" s="136">
        <f t="shared" si="44"/>
        <v>0.13100000000000001</v>
      </c>
      <c r="U119" s="136">
        <f t="shared" si="41"/>
        <v>0.13100000000000001</v>
      </c>
      <c r="V119" s="136">
        <f t="shared" si="42"/>
        <v>0.13100000000000001</v>
      </c>
      <c r="W119" s="136">
        <f t="shared" si="42"/>
        <v>0.13100000000000001</v>
      </c>
      <c r="X119" s="135">
        <f t="shared" si="42"/>
        <v>0.13100000000000001</v>
      </c>
      <c r="Y119" s="135">
        <f t="shared" si="42"/>
        <v>0.13100000000000001</v>
      </c>
      <c r="Z119" s="135">
        <f t="shared" si="42"/>
        <v>0.13100000000000001</v>
      </c>
      <c r="AA119" s="135">
        <f t="shared" si="42"/>
        <v>0.13100000000000001</v>
      </c>
      <c r="AB119" s="135">
        <f t="shared" si="42"/>
        <v>0.13100000000000001</v>
      </c>
      <c r="AC119" s="136">
        <f t="shared" si="42"/>
        <v>0.13100000000000001</v>
      </c>
      <c r="AD119" s="136">
        <f t="shared" si="42"/>
        <v>0.13100000000000001</v>
      </c>
      <c r="AE119" s="136">
        <f t="shared" si="42"/>
        <v>0.13100000000000001</v>
      </c>
      <c r="AF119" s="136">
        <f t="shared" si="42"/>
        <v>0.13100000000000001</v>
      </c>
      <c r="AG119" s="136">
        <f t="shared" si="42"/>
        <v>0.13100000000000001</v>
      </c>
      <c r="AH119" s="135">
        <f t="shared" si="42"/>
        <v>0.13100000000000001</v>
      </c>
      <c r="AI119" s="135">
        <f t="shared" si="42"/>
        <v>0.13100000000000001</v>
      </c>
      <c r="AJ119" s="135">
        <f t="shared" si="42"/>
        <v>0.13100000000000001</v>
      </c>
      <c r="AK119" s="135">
        <f t="shared" si="42"/>
        <v>0.13100000000000001</v>
      </c>
      <c r="AL119" s="135">
        <f t="shared" si="43"/>
        <v>0.13100000000000001</v>
      </c>
      <c r="AM119" s="136">
        <f t="shared" si="43"/>
        <v>0.13100000000000001</v>
      </c>
      <c r="AN119" s="136">
        <f t="shared" si="43"/>
        <v>0.13100000000000001</v>
      </c>
      <c r="AO119" s="136">
        <f t="shared" si="43"/>
        <v>0.13100000000000001</v>
      </c>
      <c r="AP119" s="136">
        <f t="shared" si="43"/>
        <v>0.13100000000000001</v>
      </c>
      <c r="AQ119" s="136">
        <f t="shared" si="43"/>
        <v>0.13100000000000001</v>
      </c>
      <c r="AR119" s="135">
        <f t="shared" si="43"/>
        <v>0.13100000000000001</v>
      </c>
    </row>
    <row r="120" spans="2:44" s="78" customFormat="1" hidden="1" outlineLevel="2">
      <c r="B120" s="82" t="s">
        <v>45</v>
      </c>
      <c r="C120" s="80"/>
      <c r="D120" s="137">
        <f>'[7]2. Geração de Resíduos'!G108</f>
        <v>8.8999999999999996E-2</v>
      </c>
      <c r="E120" s="132">
        <f t="shared" si="44"/>
        <v>8.8999999999999996E-2</v>
      </c>
      <c r="F120" s="132">
        <f t="shared" si="44"/>
        <v>8.8999999999999996E-2</v>
      </c>
      <c r="G120" s="132">
        <f t="shared" si="44"/>
        <v>8.8999999999999996E-2</v>
      </c>
      <c r="H120" s="132">
        <f t="shared" si="44"/>
        <v>8.8999999999999996E-2</v>
      </c>
      <c r="I120" s="133">
        <f t="shared" si="44"/>
        <v>8.8999999999999996E-2</v>
      </c>
      <c r="J120" s="133">
        <f t="shared" si="44"/>
        <v>8.8999999999999996E-2</v>
      </c>
      <c r="K120" s="133">
        <f t="shared" si="44"/>
        <v>8.8999999999999996E-2</v>
      </c>
      <c r="L120" s="133">
        <f t="shared" si="44"/>
        <v>8.8999999999999996E-2</v>
      </c>
      <c r="M120" s="133">
        <f t="shared" si="44"/>
        <v>8.8999999999999996E-2</v>
      </c>
      <c r="N120" s="132">
        <f t="shared" si="44"/>
        <v>8.8999999999999996E-2</v>
      </c>
      <c r="O120" s="132">
        <f t="shared" si="44"/>
        <v>8.8999999999999996E-2</v>
      </c>
      <c r="P120" s="132">
        <f t="shared" si="44"/>
        <v>8.8999999999999996E-2</v>
      </c>
      <c r="Q120" s="132">
        <f t="shared" si="44"/>
        <v>8.8999999999999996E-2</v>
      </c>
      <c r="R120" s="132">
        <f t="shared" si="44"/>
        <v>8.8999999999999996E-2</v>
      </c>
      <c r="S120" s="133">
        <f t="shared" si="44"/>
        <v>8.8999999999999996E-2</v>
      </c>
      <c r="T120" s="133">
        <f t="shared" si="44"/>
        <v>8.8999999999999996E-2</v>
      </c>
      <c r="U120" s="133">
        <f t="shared" si="41"/>
        <v>8.8999999999999996E-2</v>
      </c>
      <c r="V120" s="133">
        <f t="shared" si="42"/>
        <v>8.8999999999999996E-2</v>
      </c>
      <c r="W120" s="133">
        <f t="shared" si="42"/>
        <v>8.8999999999999996E-2</v>
      </c>
      <c r="X120" s="132">
        <f t="shared" si="42"/>
        <v>8.8999999999999996E-2</v>
      </c>
      <c r="Y120" s="132">
        <f t="shared" si="42"/>
        <v>8.8999999999999996E-2</v>
      </c>
      <c r="Z120" s="132">
        <f t="shared" si="42"/>
        <v>8.8999999999999996E-2</v>
      </c>
      <c r="AA120" s="132">
        <f t="shared" si="42"/>
        <v>8.8999999999999996E-2</v>
      </c>
      <c r="AB120" s="132">
        <f t="shared" si="42"/>
        <v>8.8999999999999996E-2</v>
      </c>
      <c r="AC120" s="133">
        <f t="shared" si="42"/>
        <v>8.8999999999999996E-2</v>
      </c>
      <c r="AD120" s="133">
        <f t="shared" si="42"/>
        <v>8.8999999999999996E-2</v>
      </c>
      <c r="AE120" s="133">
        <f t="shared" si="42"/>
        <v>8.8999999999999996E-2</v>
      </c>
      <c r="AF120" s="133">
        <f t="shared" si="42"/>
        <v>8.8999999999999996E-2</v>
      </c>
      <c r="AG120" s="133">
        <f t="shared" si="42"/>
        <v>8.8999999999999996E-2</v>
      </c>
      <c r="AH120" s="132">
        <f t="shared" si="42"/>
        <v>8.8999999999999996E-2</v>
      </c>
      <c r="AI120" s="132">
        <f t="shared" si="42"/>
        <v>8.8999999999999996E-2</v>
      </c>
      <c r="AJ120" s="132">
        <f t="shared" si="42"/>
        <v>8.8999999999999996E-2</v>
      </c>
      <c r="AK120" s="132">
        <f t="shared" si="42"/>
        <v>8.8999999999999996E-2</v>
      </c>
      <c r="AL120" s="132">
        <f t="shared" si="43"/>
        <v>8.8999999999999996E-2</v>
      </c>
      <c r="AM120" s="133">
        <f t="shared" si="43"/>
        <v>8.8999999999999996E-2</v>
      </c>
      <c r="AN120" s="133">
        <f t="shared" si="43"/>
        <v>8.8999999999999996E-2</v>
      </c>
      <c r="AO120" s="133">
        <f t="shared" si="43"/>
        <v>8.8999999999999996E-2</v>
      </c>
      <c r="AP120" s="133">
        <f t="shared" si="43"/>
        <v>8.8999999999999996E-2</v>
      </c>
      <c r="AQ120" s="133">
        <f t="shared" si="43"/>
        <v>8.8999999999999996E-2</v>
      </c>
      <c r="AR120" s="132">
        <f t="shared" si="43"/>
        <v>8.8999999999999996E-2</v>
      </c>
    </row>
    <row r="121" spans="2:44" s="78" customFormat="1" hidden="1" outlineLevel="2">
      <c r="B121" s="82" t="s">
        <v>46</v>
      </c>
      <c r="C121" s="80"/>
      <c r="D121" s="137">
        <f>'[7]2. Geração de Resíduos'!G109</f>
        <v>4.5999999999999999E-2</v>
      </c>
      <c r="E121" s="132">
        <f t="shared" si="44"/>
        <v>4.5999999999999999E-2</v>
      </c>
      <c r="F121" s="132">
        <f t="shared" si="44"/>
        <v>4.5999999999999999E-2</v>
      </c>
      <c r="G121" s="132">
        <f t="shared" si="44"/>
        <v>4.5999999999999999E-2</v>
      </c>
      <c r="H121" s="132">
        <f t="shared" si="44"/>
        <v>4.5999999999999999E-2</v>
      </c>
      <c r="I121" s="133">
        <f t="shared" si="44"/>
        <v>4.5999999999999999E-2</v>
      </c>
      <c r="J121" s="133">
        <f t="shared" si="44"/>
        <v>4.5999999999999999E-2</v>
      </c>
      <c r="K121" s="133">
        <f t="shared" si="44"/>
        <v>4.5999999999999999E-2</v>
      </c>
      <c r="L121" s="133">
        <f t="shared" si="44"/>
        <v>4.5999999999999999E-2</v>
      </c>
      <c r="M121" s="133">
        <f t="shared" si="44"/>
        <v>4.5999999999999999E-2</v>
      </c>
      <c r="N121" s="132">
        <f t="shared" si="44"/>
        <v>4.5999999999999999E-2</v>
      </c>
      <c r="O121" s="132">
        <f t="shared" si="44"/>
        <v>4.5999999999999999E-2</v>
      </c>
      <c r="P121" s="132">
        <f t="shared" si="44"/>
        <v>4.5999999999999999E-2</v>
      </c>
      <c r="Q121" s="132">
        <f t="shared" si="44"/>
        <v>4.5999999999999999E-2</v>
      </c>
      <c r="R121" s="132">
        <f t="shared" si="44"/>
        <v>4.5999999999999999E-2</v>
      </c>
      <c r="S121" s="133">
        <f t="shared" si="44"/>
        <v>4.5999999999999999E-2</v>
      </c>
      <c r="T121" s="133">
        <f t="shared" si="44"/>
        <v>4.5999999999999999E-2</v>
      </c>
      <c r="U121" s="133">
        <f t="shared" si="41"/>
        <v>4.5999999999999999E-2</v>
      </c>
      <c r="V121" s="133">
        <f t="shared" si="42"/>
        <v>4.5999999999999999E-2</v>
      </c>
      <c r="W121" s="133">
        <f t="shared" si="42"/>
        <v>4.5999999999999999E-2</v>
      </c>
      <c r="X121" s="132">
        <f t="shared" si="42"/>
        <v>4.5999999999999999E-2</v>
      </c>
      <c r="Y121" s="132">
        <f t="shared" si="42"/>
        <v>4.5999999999999999E-2</v>
      </c>
      <c r="Z121" s="132">
        <f t="shared" si="42"/>
        <v>4.5999999999999999E-2</v>
      </c>
      <c r="AA121" s="132">
        <f t="shared" si="42"/>
        <v>4.5999999999999999E-2</v>
      </c>
      <c r="AB121" s="132">
        <f t="shared" si="42"/>
        <v>4.5999999999999999E-2</v>
      </c>
      <c r="AC121" s="133">
        <f t="shared" si="42"/>
        <v>4.5999999999999999E-2</v>
      </c>
      <c r="AD121" s="133">
        <f t="shared" si="42"/>
        <v>4.5999999999999999E-2</v>
      </c>
      <c r="AE121" s="133">
        <f t="shared" si="42"/>
        <v>4.5999999999999999E-2</v>
      </c>
      <c r="AF121" s="133">
        <f t="shared" si="42"/>
        <v>4.5999999999999999E-2</v>
      </c>
      <c r="AG121" s="133">
        <f t="shared" si="42"/>
        <v>4.5999999999999999E-2</v>
      </c>
      <c r="AH121" s="132">
        <f t="shared" si="42"/>
        <v>4.5999999999999999E-2</v>
      </c>
      <c r="AI121" s="132">
        <f t="shared" si="42"/>
        <v>4.5999999999999999E-2</v>
      </c>
      <c r="AJ121" s="132">
        <f t="shared" si="42"/>
        <v>4.5999999999999999E-2</v>
      </c>
      <c r="AK121" s="132">
        <f t="shared" si="42"/>
        <v>4.5999999999999999E-2</v>
      </c>
      <c r="AL121" s="132">
        <f t="shared" si="43"/>
        <v>4.5999999999999999E-2</v>
      </c>
      <c r="AM121" s="133">
        <f t="shared" si="43"/>
        <v>4.5999999999999999E-2</v>
      </c>
      <c r="AN121" s="133">
        <f t="shared" si="43"/>
        <v>4.5999999999999999E-2</v>
      </c>
      <c r="AO121" s="133">
        <f t="shared" si="43"/>
        <v>4.5999999999999999E-2</v>
      </c>
      <c r="AP121" s="133">
        <f t="shared" si="43"/>
        <v>4.5999999999999999E-2</v>
      </c>
      <c r="AQ121" s="133">
        <f t="shared" si="43"/>
        <v>4.5999999999999999E-2</v>
      </c>
      <c r="AR121" s="132">
        <f t="shared" si="43"/>
        <v>4.5999999999999999E-2</v>
      </c>
    </row>
    <row r="122" spans="2:44" s="78" customFormat="1" hidden="1" outlineLevel="2">
      <c r="B122" s="82" t="s">
        <v>47</v>
      </c>
      <c r="C122" s="80"/>
      <c r="D122" s="137">
        <f>'[7]2. Geração de Resíduos'!G110</f>
        <v>2.4E-2</v>
      </c>
      <c r="E122" s="132">
        <f t="shared" si="44"/>
        <v>2.4E-2</v>
      </c>
      <c r="F122" s="132">
        <f t="shared" si="44"/>
        <v>2.4E-2</v>
      </c>
      <c r="G122" s="132">
        <f t="shared" si="44"/>
        <v>2.4E-2</v>
      </c>
      <c r="H122" s="132">
        <f t="shared" si="44"/>
        <v>2.4E-2</v>
      </c>
      <c r="I122" s="133">
        <f t="shared" si="44"/>
        <v>2.4E-2</v>
      </c>
      <c r="J122" s="133">
        <f t="shared" si="44"/>
        <v>2.4E-2</v>
      </c>
      <c r="K122" s="133">
        <f t="shared" si="44"/>
        <v>2.4E-2</v>
      </c>
      <c r="L122" s="133">
        <f t="shared" si="44"/>
        <v>2.4E-2</v>
      </c>
      <c r="M122" s="133">
        <f t="shared" si="44"/>
        <v>2.4E-2</v>
      </c>
      <c r="N122" s="132">
        <f t="shared" si="44"/>
        <v>2.4E-2</v>
      </c>
      <c r="O122" s="132">
        <f t="shared" si="44"/>
        <v>2.4E-2</v>
      </c>
      <c r="P122" s="132">
        <f t="shared" si="44"/>
        <v>2.4E-2</v>
      </c>
      <c r="Q122" s="132">
        <f t="shared" si="44"/>
        <v>2.4E-2</v>
      </c>
      <c r="R122" s="132">
        <f t="shared" si="44"/>
        <v>2.4E-2</v>
      </c>
      <c r="S122" s="133">
        <f t="shared" si="44"/>
        <v>2.4E-2</v>
      </c>
      <c r="T122" s="133">
        <f t="shared" si="44"/>
        <v>2.4E-2</v>
      </c>
      <c r="U122" s="133">
        <f t="shared" si="41"/>
        <v>2.4E-2</v>
      </c>
      <c r="V122" s="133">
        <f t="shared" si="42"/>
        <v>2.4E-2</v>
      </c>
      <c r="W122" s="133">
        <f t="shared" si="42"/>
        <v>2.4E-2</v>
      </c>
      <c r="X122" s="132">
        <f t="shared" si="42"/>
        <v>2.4E-2</v>
      </c>
      <c r="Y122" s="132">
        <f t="shared" si="42"/>
        <v>2.4E-2</v>
      </c>
      <c r="Z122" s="132">
        <f t="shared" si="42"/>
        <v>2.4E-2</v>
      </c>
      <c r="AA122" s="132">
        <f t="shared" si="42"/>
        <v>2.4E-2</v>
      </c>
      <c r="AB122" s="132">
        <f t="shared" si="42"/>
        <v>2.4E-2</v>
      </c>
      <c r="AC122" s="133">
        <f t="shared" si="42"/>
        <v>2.4E-2</v>
      </c>
      <c r="AD122" s="133">
        <f t="shared" si="42"/>
        <v>2.4E-2</v>
      </c>
      <c r="AE122" s="133">
        <f t="shared" si="42"/>
        <v>2.4E-2</v>
      </c>
      <c r="AF122" s="133">
        <f t="shared" si="42"/>
        <v>2.4E-2</v>
      </c>
      <c r="AG122" s="133">
        <f t="shared" si="42"/>
        <v>2.4E-2</v>
      </c>
      <c r="AH122" s="132">
        <f t="shared" si="42"/>
        <v>2.4E-2</v>
      </c>
      <c r="AI122" s="132">
        <f t="shared" si="42"/>
        <v>2.4E-2</v>
      </c>
      <c r="AJ122" s="132">
        <f t="shared" si="42"/>
        <v>2.4E-2</v>
      </c>
      <c r="AK122" s="132">
        <f t="shared" si="42"/>
        <v>2.4E-2</v>
      </c>
      <c r="AL122" s="132">
        <f t="shared" si="43"/>
        <v>2.4E-2</v>
      </c>
      <c r="AM122" s="133">
        <f t="shared" si="43"/>
        <v>2.4E-2</v>
      </c>
      <c r="AN122" s="133">
        <f t="shared" si="43"/>
        <v>2.4E-2</v>
      </c>
      <c r="AO122" s="133">
        <f t="shared" si="43"/>
        <v>2.4E-2</v>
      </c>
      <c r="AP122" s="133">
        <f t="shared" si="43"/>
        <v>2.4E-2</v>
      </c>
      <c r="AQ122" s="133">
        <f t="shared" si="43"/>
        <v>2.4E-2</v>
      </c>
      <c r="AR122" s="132">
        <f t="shared" si="43"/>
        <v>2.4E-2</v>
      </c>
    </row>
    <row r="123" spans="2:44" s="78" customFormat="1" hidden="1" outlineLevel="2">
      <c r="B123" s="82" t="s">
        <v>48</v>
      </c>
      <c r="C123" s="80"/>
      <c r="D123" s="137">
        <f>'[7]2. Geração de Resíduos'!G111</f>
        <v>2.3E-2</v>
      </c>
      <c r="E123" s="132">
        <f t="shared" si="44"/>
        <v>2.3E-2</v>
      </c>
      <c r="F123" s="132">
        <f t="shared" si="44"/>
        <v>2.3E-2</v>
      </c>
      <c r="G123" s="132">
        <f t="shared" si="44"/>
        <v>2.3E-2</v>
      </c>
      <c r="H123" s="132">
        <f t="shared" si="44"/>
        <v>2.3E-2</v>
      </c>
      <c r="I123" s="133">
        <f t="shared" si="44"/>
        <v>2.3E-2</v>
      </c>
      <c r="J123" s="133">
        <f t="shared" si="44"/>
        <v>2.3E-2</v>
      </c>
      <c r="K123" s="133">
        <f t="shared" si="44"/>
        <v>2.3E-2</v>
      </c>
      <c r="L123" s="133">
        <f t="shared" si="44"/>
        <v>2.3E-2</v>
      </c>
      <c r="M123" s="133">
        <f t="shared" si="44"/>
        <v>2.3E-2</v>
      </c>
      <c r="N123" s="132">
        <f t="shared" si="44"/>
        <v>2.3E-2</v>
      </c>
      <c r="O123" s="132">
        <f t="shared" si="44"/>
        <v>2.3E-2</v>
      </c>
      <c r="P123" s="132">
        <f t="shared" si="44"/>
        <v>2.3E-2</v>
      </c>
      <c r="Q123" s="132">
        <f t="shared" si="44"/>
        <v>2.3E-2</v>
      </c>
      <c r="R123" s="132">
        <f t="shared" si="44"/>
        <v>2.3E-2</v>
      </c>
      <c r="S123" s="133">
        <f t="shared" si="44"/>
        <v>2.3E-2</v>
      </c>
      <c r="T123" s="133">
        <f t="shared" si="44"/>
        <v>2.3E-2</v>
      </c>
      <c r="U123" s="133">
        <f t="shared" si="41"/>
        <v>2.3E-2</v>
      </c>
      <c r="V123" s="133">
        <f t="shared" si="42"/>
        <v>2.3E-2</v>
      </c>
      <c r="W123" s="133">
        <f t="shared" si="42"/>
        <v>2.3E-2</v>
      </c>
      <c r="X123" s="132">
        <f t="shared" si="42"/>
        <v>2.3E-2</v>
      </c>
      <c r="Y123" s="132">
        <f t="shared" si="42"/>
        <v>2.3E-2</v>
      </c>
      <c r="Z123" s="132">
        <f t="shared" si="42"/>
        <v>2.3E-2</v>
      </c>
      <c r="AA123" s="132">
        <f t="shared" si="42"/>
        <v>2.3E-2</v>
      </c>
      <c r="AB123" s="132">
        <f t="shared" si="42"/>
        <v>2.3E-2</v>
      </c>
      <c r="AC123" s="133">
        <f t="shared" si="42"/>
        <v>2.3E-2</v>
      </c>
      <c r="AD123" s="133">
        <f t="shared" si="42"/>
        <v>2.3E-2</v>
      </c>
      <c r="AE123" s="133">
        <f t="shared" si="42"/>
        <v>2.3E-2</v>
      </c>
      <c r="AF123" s="133">
        <f t="shared" si="42"/>
        <v>2.3E-2</v>
      </c>
      <c r="AG123" s="133">
        <f t="shared" si="42"/>
        <v>2.3E-2</v>
      </c>
      <c r="AH123" s="132">
        <f t="shared" si="42"/>
        <v>2.3E-2</v>
      </c>
      <c r="AI123" s="132">
        <f t="shared" si="42"/>
        <v>2.3E-2</v>
      </c>
      <c r="AJ123" s="132">
        <f t="shared" si="42"/>
        <v>2.3E-2</v>
      </c>
      <c r="AK123" s="132">
        <f t="shared" si="42"/>
        <v>2.3E-2</v>
      </c>
      <c r="AL123" s="132">
        <f t="shared" si="43"/>
        <v>2.3E-2</v>
      </c>
      <c r="AM123" s="133">
        <f t="shared" si="43"/>
        <v>2.3E-2</v>
      </c>
      <c r="AN123" s="133">
        <f t="shared" si="43"/>
        <v>2.3E-2</v>
      </c>
      <c r="AO123" s="133">
        <f t="shared" si="43"/>
        <v>2.3E-2</v>
      </c>
      <c r="AP123" s="133">
        <f t="shared" si="43"/>
        <v>2.3E-2</v>
      </c>
      <c r="AQ123" s="133">
        <f t="shared" si="43"/>
        <v>2.3E-2</v>
      </c>
      <c r="AR123" s="132">
        <f t="shared" si="43"/>
        <v>2.3E-2</v>
      </c>
    </row>
    <row r="124" spans="2:44" s="78" customFormat="1" ht="15.75" hidden="1" outlineLevel="2" thickBot="1">
      <c r="B124" s="114" t="s">
        <v>49</v>
      </c>
      <c r="C124" s="80"/>
      <c r="D124" s="138">
        <f>'[7]2. Geração de Resíduos'!G112</f>
        <v>6.0000000000000001E-3</v>
      </c>
      <c r="E124" s="139">
        <f t="shared" si="44"/>
        <v>6.0000000000000001E-3</v>
      </c>
      <c r="F124" s="139">
        <f t="shared" si="44"/>
        <v>6.0000000000000001E-3</v>
      </c>
      <c r="G124" s="139">
        <f t="shared" si="44"/>
        <v>6.0000000000000001E-3</v>
      </c>
      <c r="H124" s="139">
        <f t="shared" si="44"/>
        <v>6.0000000000000001E-3</v>
      </c>
      <c r="I124" s="140">
        <f t="shared" si="44"/>
        <v>6.0000000000000001E-3</v>
      </c>
      <c r="J124" s="140">
        <f t="shared" si="44"/>
        <v>6.0000000000000001E-3</v>
      </c>
      <c r="K124" s="140">
        <f t="shared" si="44"/>
        <v>6.0000000000000001E-3</v>
      </c>
      <c r="L124" s="140">
        <f t="shared" si="44"/>
        <v>6.0000000000000001E-3</v>
      </c>
      <c r="M124" s="140">
        <f t="shared" si="44"/>
        <v>6.0000000000000001E-3</v>
      </c>
      <c r="N124" s="139">
        <f t="shared" si="44"/>
        <v>6.0000000000000001E-3</v>
      </c>
      <c r="O124" s="139">
        <f t="shared" si="44"/>
        <v>6.0000000000000001E-3</v>
      </c>
      <c r="P124" s="139">
        <f t="shared" si="44"/>
        <v>6.0000000000000001E-3</v>
      </c>
      <c r="Q124" s="139">
        <f t="shared" si="44"/>
        <v>6.0000000000000001E-3</v>
      </c>
      <c r="R124" s="139">
        <f t="shared" si="44"/>
        <v>6.0000000000000001E-3</v>
      </c>
      <c r="S124" s="140">
        <f t="shared" si="44"/>
        <v>6.0000000000000001E-3</v>
      </c>
      <c r="T124" s="140">
        <f t="shared" si="44"/>
        <v>6.0000000000000001E-3</v>
      </c>
      <c r="U124" s="140">
        <f t="shared" si="41"/>
        <v>6.0000000000000001E-3</v>
      </c>
      <c r="V124" s="140">
        <f t="shared" si="42"/>
        <v>6.0000000000000001E-3</v>
      </c>
      <c r="W124" s="140">
        <f t="shared" si="42"/>
        <v>6.0000000000000001E-3</v>
      </c>
      <c r="X124" s="139">
        <f t="shared" si="42"/>
        <v>6.0000000000000001E-3</v>
      </c>
      <c r="Y124" s="139">
        <f t="shared" si="42"/>
        <v>6.0000000000000001E-3</v>
      </c>
      <c r="Z124" s="139">
        <f t="shared" si="42"/>
        <v>6.0000000000000001E-3</v>
      </c>
      <c r="AA124" s="139">
        <f t="shared" si="42"/>
        <v>6.0000000000000001E-3</v>
      </c>
      <c r="AB124" s="139">
        <f t="shared" si="42"/>
        <v>6.0000000000000001E-3</v>
      </c>
      <c r="AC124" s="140">
        <f t="shared" si="42"/>
        <v>6.0000000000000001E-3</v>
      </c>
      <c r="AD124" s="140">
        <f t="shared" si="42"/>
        <v>6.0000000000000001E-3</v>
      </c>
      <c r="AE124" s="140">
        <f t="shared" si="42"/>
        <v>6.0000000000000001E-3</v>
      </c>
      <c r="AF124" s="140">
        <f t="shared" si="42"/>
        <v>6.0000000000000001E-3</v>
      </c>
      <c r="AG124" s="140">
        <f t="shared" si="42"/>
        <v>6.0000000000000001E-3</v>
      </c>
      <c r="AH124" s="139">
        <f t="shared" si="42"/>
        <v>6.0000000000000001E-3</v>
      </c>
      <c r="AI124" s="139">
        <f t="shared" si="42"/>
        <v>6.0000000000000001E-3</v>
      </c>
      <c r="AJ124" s="139">
        <f t="shared" si="42"/>
        <v>6.0000000000000001E-3</v>
      </c>
      <c r="AK124" s="139">
        <f t="shared" si="42"/>
        <v>6.0000000000000001E-3</v>
      </c>
      <c r="AL124" s="139">
        <f t="shared" si="43"/>
        <v>6.0000000000000001E-3</v>
      </c>
      <c r="AM124" s="140">
        <f t="shared" si="43"/>
        <v>6.0000000000000001E-3</v>
      </c>
      <c r="AN124" s="140">
        <f t="shared" si="43"/>
        <v>6.0000000000000001E-3</v>
      </c>
      <c r="AO124" s="140">
        <f t="shared" si="43"/>
        <v>6.0000000000000001E-3</v>
      </c>
      <c r="AP124" s="140">
        <f t="shared" si="43"/>
        <v>6.0000000000000001E-3</v>
      </c>
      <c r="AQ124" s="140">
        <f t="shared" si="43"/>
        <v>6.0000000000000001E-3</v>
      </c>
      <c r="AR124" s="139">
        <f t="shared" si="43"/>
        <v>6.0000000000000001E-3</v>
      </c>
    </row>
    <row r="125" spans="2:44" s="78" customFormat="1" hidden="1" outlineLevel="2">
      <c r="B125" s="82" t="s">
        <v>50</v>
      </c>
      <c r="C125" s="80"/>
      <c r="D125" s="131">
        <f>'[7]2. Geração de Resíduos'!G113</f>
        <v>2.6000000000000002E-2</v>
      </c>
      <c r="E125" s="132">
        <f t="shared" si="44"/>
        <v>2.6000000000000002E-2</v>
      </c>
      <c r="F125" s="132">
        <f t="shared" si="44"/>
        <v>2.6000000000000002E-2</v>
      </c>
      <c r="G125" s="132">
        <f t="shared" si="44"/>
        <v>2.6000000000000002E-2</v>
      </c>
      <c r="H125" s="132">
        <f t="shared" si="44"/>
        <v>2.6000000000000002E-2</v>
      </c>
      <c r="I125" s="133">
        <f t="shared" si="44"/>
        <v>2.6000000000000002E-2</v>
      </c>
      <c r="J125" s="133">
        <f t="shared" si="44"/>
        <v>2.6000000000000002E-2</v>
      </c>
      <c r="K125" s="133">
        <f t="shared" si="44"/>
        <v>2.6000000000000002E-2</v>
      </c>
      <c r="L125" s="133">
        <f t="shared" si="44"/>
        <v>2.6000000000000002E-2</v>
      </c>
      <c r="M125" s="133">
        <f t="shared" si="44"/>
        <v>2.6000000000000002E-2</v>
      </c>
      <c r="N125" s="132">
        <f t="shared" si="44"/>
        <v>2.6000000000000002E-2</v>
      </c>
      <c r="O125" s="132">
        <f t="shared" si="44"/>
        <v>2.6000000000000002E-2</v>
      </c>
      <c r="P125" s="132">
        <f t="shared" si="44"/>
        <v>2.6000000000000002E-2</v>
      </c>
      <c r="Q125" s="132">
        <f t="shared" si="44"/>
        <v>2.6000000000000002E-2</v>
      </c>
      <c r="R125" s="132">
        <f t="shared" si="44"/>
        <v>2.6000000000000002E-2</v>
      </c>
      <c r="S125" s="133">
        <f t="shared" si="44"/>
        <v>2.6000000000000002E-2</v>
      </c>
      <c r="T125" s="133">
        <f t="shared" si="44"/>
        <v>2.6000000000000002E-2</v>
      </c>
      <c r="U125" s="133">
        <f t="shared" si="41"/>
        <v>2.6000000000000002E-2</v>
      </c>
      <c r="V125" s="133">
        <f t="shared" si="42"/>
        <v>2.6000000000000002E-2</v>
      </c>
      <c r="W125" s="133">
        <f t="shared" si="42"/>
        <v>2.6000000000000002E-2</v>
      </c>
      <c r="X125" s="132">
        <f t="shared" si="42"/>
        <v>2.6000000000000002E-2</v>
      </c>
      <c r="Y125" s="132">
        <f t="shared" si="42"/>
        <v>2.6000000000000002E-2</v>
      </c>
      <c r="Z125" s="132">
        <f t="shared" si="42"/>
        <v>2.6000000000000002E-2</v>
      </c>
      <c r="AA125" s="132">
        <f t="shared" si="42"/>
        <v>2.6000000000000002E-2</v>
      </c>
      <c r="AB125" s="132">
        <f t="shared" si="42"/>
        <v>2.6000000000000002E-2</v>
      </c>
      <c r="AC125" s="133">
        <f t="shared" si="42"/>
        <v>2.6000000000000002E-2</v>
      </c>
      <c r="AD125" s="133">
        <f t="shared" si="42"/>
        <v>2.6000000000000002E-2</v>
      </c>
      <c r="AE125" s="133">
        <f t="shared" si="42"/>
        <v>2.6000000000000002E-2</v>
      </c>
      <c r="AF125" s="133">
        <f t="shared" si="42"/>
        <v>2.6000000000000002E-2</v>
      </c>
      <c r="AG125" s="133">
        <f t="shared" si="42"/>
        <v>2.6000000000000002E-2</v>
      </c>
      <c r="AH125" s="132">
        <f t="shared" si="42"/>
        <v>2.6000000000000002E-2</v>
      </c>
      <c r="AI125" s="132">
        <f t="shared" si="42"/>
        <v>2.6000000000000002E-2</v>
      </c>
      <c r="AJ125" s="132">
        <f t="shared" si="42"/>
        <v>2.6000000000000002E-2</v>
      </c>
      <c r="AK125" s="132">
        <f t="shared" si="42"/>
        <v>2.6000000000000002E-2</v>
      </c>
      <c r="AL125" s="132">
        <f t="shared" si="43"/>
        <v>2.6000000000000002E-2</v>
      </c>
      <c r="AM125" s="133">
        <f t="shared" si="43"/>
        <v>2.6000000000000002E-2</v>
      </c>
      <c r="AN125" s="133">
        <f t="shared" si="43"/>
        <v>2.6000000000000002E-2</v>
      </c>
      <c r="AO125" s="133">
        <f t="shared" si="43"/>
        <v>2.6000000000000002E-2</v>
      </c>
      <c r="AP125" s="133">
        <f t="shared" si="43"/>
        <v>2.6000000000000002E-2</v>
      </c>
      <c r="AQ125" s="133">
        <f t="shared" si="43"/>
        <v>2.6000000000000002E-2</v>
      </c>
      <c r="AR125" s="132">
        <f t="shared" si="43"/>
        <v>2.6000000000000002E-2</v>
      </c>
    </row>
    <row r="126" spans="2:44" s="78" customFormat="1" hidden="1" outlineLevel="2">
      <c r="B126" s="82" t="s">
        <v>51</v>
      </c>
      <c r="C126" s="80"/>
      <c r="D126" s="131">
        <f>'[7]2. Geração de Resíduos'!G114</f>
        <v>6.9999999999999993E-3</v>
      </c>
      <c r="E126" s="132">
        <f t="shared" si="44"/>
        <v>6.9999999999999993E-3</v>
      </c>
      <c r="F126" s="132">
        <f t="shared" si="44"/>
        <v>6.9999999999999993E-3</v>
      </c>
      <c r="G126" s="132">
        <f t="shared" si="44"/>
        <v>6.9999999999999993E-3</v>
      </c>
      <c r="H126" s="132">
        <f t="shared" si="44"/>
        <v>6.9999999999999993E-3</v>
      </c>
      <c r="I126" s="133">
        <f t="shared" si="44"/>
        <v>6.9999999999999993E-3</v>
      </c>
      <c r="J126" s="133">
        <f t="shared" si="44"/>
        <v>6.9999999999999993E-3</v>
      </c>
      <c r="K126" s="133">
        <f t="shared" si="44"/>
        <v>6.9999999999999993E-3</v>
      </c>
      <c r="L126" s="133">
        <f t="shared" si="44"/>
        <v>6.9999999999999993E-3</v>
      </c>
      <c r="M126" s="133">
        <f t="shared" si="44"/>
        <v>6.9999999999999993E-3</v>
      </c>
      <c r="N126" s="132">
        <f t="shared" si="44"/>
        <v>6.9999999999999993E-3</v>
      </c>
      <c r="O126" s="132">
        <f t="shared" si="44"/>
        <v>6.9999999999999993E-3</v>
      </c>
      <c r="P126" s="132">
        <f t="shared" si="44"/>
        <v>6.9999999999999993E-3</v>
      </c>
      <c r="Q126" s="132">
        <f t="shared" si="44"/>
        <v>6.9999999999999993E-3</v>
      </c>
      <c r="R126" s="132">
        <f t="shared" si="44"/>
        <v>6.9999999999999993E-3</v>
      </c>
      <c r="S126" s="133">
        <f t="shared" si="44"/>
        <v>6.9999999999999993E-3</v>
      </c>
      <c r="T126" s="133">
        <f t="shared" si="44"/>
        <v>6.9999999999999993E-3</v>
      </c>
      <c r="U126" s="133">
        <f t="shared" si="41"/>
        <v>6.9999999999999993E-3</v>
      </c>
      <c r="V126" s="133">
        <f t="shared" si="42"/>
        <v>6.9999999999999993E-3</v>
      </c>
      <c r="W126" s="133">
        <f t="shared" si="42"/>
        <v>6.9999999999999993E-3</v>
      </c>
      <c r="X126" s="132">
        <f t="shared" si="42"/>
        <v>6.9999999999999993E-3</v>
      </c>
      <c r="Y126" s="132">
        <f t="shared" si="42"/>
        <v>6.9999999999999993E-3</v>
      </c>
      <c r="Z126" s="132">
        <f t="shared" si="42"/>
        <v>6.9999999999999993E-3</v>
      </c>
      <c r="AA126" s="132">
        <f t="shared" si="42"/>
        <v>6.9999999999999993E-3</v>
      </c>
      <c r="AB126" s="132">
        <f t="shared" si="42"/>
        <v>6.9999999999999993E-3</v>
      </c>
      <c r="AC126" s="133">
        <f t="shared" si="42"/>
        <v>6.9999999999999993E-3</v>
      </c>
      <c r="AD126" s="133">
        <f t="shared" si="42"/>
        <v>6.9999999999999993E-3</v>
      </c>
      <c r="AE126" s="133">
        <f t="shared" si="42"/>
        <v>6.9999999999999993E-3</v>
      </c>
      <c r="AF126" s="133">
        <f t="shared" si="42"/>
        <v>6.9999999999999993E-3</v>
      </c>
      <c r="AG126" s="133">
        <f t="shared" si="42"/>
        <v>6.9999999999999993E-3</v>
      </c>
      <c r="AH126" s="132">
        <f t="shared" si="42"/>
        <v>6.9999999999999993E-3</v>
      </c>
      <c r="AI126" s="132">
        <f t="shared" si="42"/>
        <v>6.9999999999999993E-3</v>
      </c>
      <c r="AJ126" s="132">
        <f t="shared" si="42"/>
        <v>6.9999999999999993E-3</v>
      </c>
      <c r="AK126" s="132">
        <f t="shared" si="42"/>
        <v>6.9999999999999993E-3</v>
      </c>
      <c r="AL126" s="132">
        <f t="shared" si="43"/>
        <v>6.9999999999999993E-3</v>
      </c>
      <c r="AM126" s="133">
        <f t="shared" si="43"/>
        <v>6.9999999999999993E-3</v>
      </c>
      <c r="AN126" s="133">
        <f t="shared" si="43"/>
        <v>6.9999999999999993E-3</v>
      </c>
      <c r="AO126" s="133">
        <f t="shared" si="43"/>
        <v>6.9999999999999993E-3</v>
      </c>
      <c r="AP126" s="133">
        <f t="shared" si="43"/>
        <v>6.9999999999999993E-3</v>
      </c>
      <c r="AQ126" s="133">
        <f t="shared" si="43"/>
        <v>6.9999999999999993E-3</v>
      </c>
      <c r="AR126" s="132">
        <f t="shared" si="43"/>
        <v>6.9999999999999993E-3</v>
      </c>
    </row>
    <row r="127" spans="2:44" s="78" customFormat="1" hidden="1" outlineLevel="2">
      <c r="B127" s="82" t="s">
        <v>52</v>
      </c>
      <c r="C127" s="80"/>
      <c r="D127" s="131">
        <f>'[7]2. Geração de Resíduos'!G115</f>
        <v>0.04</v>
      </c>
      <c r="E127" s="132">
        <f t="shared" si="44"/>
        <v>0.04</v>
      </c>
      <c r="F127" s="132">
        <f t="shared" si="44"/>
        <v>0.04</v>
      </c>
      <c r="G127" s="132">
        <f t="shared" si="44"/>
        <v>0.04</v>
      </c>
      <c r="H127" s="132">
        <f t="shared" si="44"/>
        <v>0.04</v>
      </c>
      <c r="I127" s="133">
        <f t="shared" si="44"/>
        <v>0.04</v>
      </c>
      <c r="J127" s="133">
        <f t="shared" si="44"/>
        <v>0.04</v>
      </c>
      <c r="K127" s="133">
        <f t="shared" si="44"/>
        <v>0.04</v>
      </c>
      <c r="L127" s="133">
        <f t="shared" si="44"/>
        <v>0.04</v>
      </c>
      <c r="M127" s="133">
        <f t="shared" si="44"/>
        <v>0.04</v>
      </c>
      <c r="N127" s="132">
        <f t="shared" si="44"/>
        <v>0.04</v>
      </c>
      <c r="O127" s="132">
        <f t="shared" si="44"/>
        <v>0.04</v>
      </c>
      <c r="P127" s="132">
        <f t="shared" si="44"/>
        <v>0.04</v>
      </c>
      <c r="Q127" s="132">
        <f t="shared" si="44"/>
        <v>0.04</v>
      </c>
      <c r="R127" s="132">
        <f t="shared" si="44"/>
        <v>0.04</v>
      </c>
      <c r="S127" s="133">
        <f t="shared" si="44"/>
        <v>0.04</v>
      </c>
      <c r="T127" s="133">
        <f t="shared" si="44"/>
        <v>0.04</v>
      </c>
      <c r="U127" s="133">
        <f t="shared" si="41"/>
        <v>0.04</v>
      </c>
      <c r="V127" s="133">
        <f t="shared" si="42"/>
        <v>0.04</v>
      </c>
      <c r="W127" s="133">
        <f t="shared" si="42"/>
        <v>0.04</v>
      </c>
      <c r="X127" s="132">
        <f t="shared" si="42"/>
        <v>0.04</v>
      </c>
      <c r="Y127" s="132">
        <f t="shared" si="42"/>
        <v>0.04</v>
      </c>
      <c r="Z127" s="132">
        <f t="shared" si="42"/>
        <v>0.04</v>
      </c>
      <c r="AA127" s="132">
        <f t="shared" si="42"/>
        <v>0.04</v>
      </c>
      <c r="AB127" s="132">
        <f t="shared" si="42"/>
        <v>0.04</v>
      </c>
      <c r="AC127" s="133">
        <f t="shared" si="42"/>
        <v>0.04</v>
      </c>
      <c r="AD127" s="133">
        <f t="shared" si="42"/>
        <v>0.04</v>
      </c>
      <c r="AE127" s="133">
        <f t="shared" si="42"/>
        <v>0.04</v>
      </c>
      <c r="AF127" s="133">
        <f t="shared" si="42"/>
        <v>0.04</v>
      </c>
      <c r="AG127" s="133">
        <f t="shared" si="42"/>
        <v>0.04</v>
      </c>
      <c r="AH127" s="132">
        <f t="shared" si="42"/>
        <v>0.04</v>
      </c>
      <c r="AI127" s="132">
        <f t="shared" si="42"/>
        <v>0.04</v>
      </c>
      <c r="AJ127" s="132">
        <f t="shared" si="42"/>
        <v>0.04</v>
      </c>
      <c r="AK127" s="132">
        <f t="shared" si="42"/>
        <v>0.04</v>
      </c>
      <c r="AL127" s="132">
        <f t="shared" si="43"/>
        <v>0.04</v>
      </c>
      <c r="AM127" s="133">
        <f t="shared" si="43"/>
        <v>0.04</v>
      </c>
      <c r="AN127" s="133">
        <f t="shared" si="43"/>
        <v>0.04</v>
      </c>
      <c r="AO127" s="133">
        <f t="shared" si="43"/>
        <v>0.04</v>
      </c>
      <c r="AP127" s="133">
        <f t="shared" si="43"/>
        <v>0.04</v>
      </c>
      <c r="AQ127" s="133">
        <f t="shared" si="43"/>
        <v>0.04</v>
      </c>
      <c r="AR127" s="132">
        <f t="shared" si="43"/>
        <v>0.04</v>
      </c>
    </row>
    <row r="128" spans="2:44" s="78" customFormat="1" hidden="1" outlineLevel="2">
      <c r="B128" s="82" t="s">
        <v>53</v>
      </c>
      <c r="C128" s="80"/>
      <c r="D128" s="131">
        <f>'[7]2. Geração de Resíduos'!G116</f>
        <v>4.7E-2</v>
      </c>
      <c r="E128" s="132">
        <f t="shared" si="44"/>
        <v>4.7E-2</v>
      </c>
      <c r="F128" s="132">
        <f t="shared" si="44"/>
        <v>4.7E-2</v>
      </c>
      <c r="G128" s="132">
        <f t="shared" si="44"/>
        <v>4.7E-2</v>
      </c>
      <c r="H128" s="132">
        <f t="shared" si="44"/>
        <v>4.7E-2</v>
      </c>
      <c r="I128" s="133">
        <f t="shared" si="44"/>
        <v>4.7E-2</v>
      </c>
      <c r="J128" s="133">
        <f t="shared" si="44"/>
        <v>4.7E-2</v>
      </c>
      <c r="K128" s="133">
        <f t="shared" si="44"/>
        <v>4.7E-2</v>
      </c>
      <c r="L128" s="133">
        <f t="shared" si="44"/>
        <v>4.7E-2</v>
      </c>
      <c r="M128" s="133">
        <f t="shared" si="44"/>
        <v>4.7E-2</v>
      </c>
      <c r="N128" s="132">
        <f t="shared" si="44"/>
        <v>4.7E-2</v>
      </c>
      <c r="O128" s="132">
        <f t="shared" si="44"/>
        <v>4.7E-2</v>
      </c>
      <c r="P128" s="132">
        <f t="shared" si="44"/>
        <v>4.7E-2</v>
      </c>
      <c r="Q128" s="132">
        <f t="shared" si="44"/>
        <v>4.7E-2</v>
      </c>
      <c r="R128" s="132">
        <f t="shared" si="44"/>
        <v>4.7E-2</v>
      </c>
      <c r="S128" s="133">
        <f t="shared" si="44"/>
        <v>4.7E-2</v>
      </c>
      <c r="T128" s="133">
        <f t="shared" si="44"/>
        <v>4.7E-2</v>
      </c>
      <c r="U128" s="133">
        <f t="shared" si="41"/>
        <v>4.7E-2</v>
      </c>
      <c r="V128" s="133">
        <f t="shared" si="42"/>
        <v>4.7E-2</v>
      </c>
      <c r="W128" s="133">
        <f t="shared" si="42"/>
        <v>4.7E-2</v>
      </c>
      <c r="X128" s="132">
        <f t="shared" si="42"/>
        <v>4.7E-2</v>
      </c>
      <c r="Y128" s="132">
        <f t="shared" si="42"/>
        <v>4.7E-2</v>
      </c>
      <c r="Z128" s="132">
        <f t="shared" si="42"/>
        <v>4.7E-2</v>
      </c>
      <c r="AA128" s="132">
        <f t="shared" si="42"/>
        <v>4.7E-2</v>
      </c>
      <c r="AB128" s="132">
        <f t="shared" si="42"/>
        <v>4.7E-2</v>
      </c>
      <c r="AC128" s="133">
        <f t="shared" si="42"/>
        <v>4.7E-2</v>
      </c>
      <c r="AD128" s="133">
        <f t="shared" si="42"/>
        <v>4.7E-2</v>
      </c>
      <c r="AE128" s="133">
        <f t="shared" si="42"/>
        <v>4.7E-2</v>
      </c>
      <c r="AF128" s="133">
        <f t="shared" si="42"/>
        <v>4.7E-2</v>
      </c>
      <c r="AG128" s="133">
        <f t="shared" si="42"/>
        <v>4.7E-2</v>
      </c>
      <c r="AH128" s="132">
        <f t="shared" si="42"/>
        <v>4.7E-2</v>
      </c>
      <c r="AI128" s="132">
        <f t="shared" si="42"/>
        <v>4.7E-2</v>
      </c>
      <c r="AJ128" s="132">
        <f t="shared" si="42"/>
        <v>4.7E-2</v>
      </c>
      <c r="AK128" s="132">
        <f t="shared" si="43"/>
        <v>4.7E-2</v>
      </c>
      <c r="AL128" s="132">
        <f t="shared" si="43"/>
        <v>4.7E-2</v>
      </c>
      <c r="AM128" s="133">
        <f t="shared" si="43"/>
        <v>4.7E-2</v>
      </c>
      <c r="AN128" s="133">
        <f t="shared" si="43"/>
        <v>4.7E-2</v>
      </c>
      <c r="AO128" s="133">
        <f t="shared" si="43"/>
        <v>4.7E-2</v>
      </c>
      <c r="AP128" s="133">
        <f t="shared" si="43"/>
        <v>4.7E-2</v>
      </c>
      <c r="AQ128" s="133">
        <f t="shared" si="43"/>
        <v>4.7E-2</v>
      </c>
      <c r="AR128" s="132">
        <f t="shared" si="43"/>
        <v>4.7E-2</v>
      </c>
    </row>
    <row r="129" spans="2:44" s="78" customFormat="1" hidden="1" outlineLevel="2">
      <c r="B129" s="110" t="s">
        <v>54</v>
      </c>
      <c r="C129" s="80"/>
      <c r="D129" s="134">
        <f>'[7]2. Geração de Resíduos'!G117</f>
        <v>4.7E-2</v>
      </c>
      <c r="E129" s="135">
        <f t="shared" si="44"/>
        <v>4.7E-2</v>
      </c>
      <c r="F129" s="135">
        <f t="shared" si="44"/>
        <v>4.7E-2</v>
      </c>
      <c r="G129" s="135">
        <f t="shared" si="44"/>
        <v>4.7E-2</v>
      </c>
      <c r="H129" s="135">
        <f t="shared" si="44"/>
        <v>4.7E-2</v>
      </c>
      <c r="I129" s="136">
        <f t="shared" si="44"/>
        <v>4.7E-2</v>
      </c>
      <c r="J129" s="136">
        <f t="shared" si="44"/>
        <v>4.7E-2</v>
      </c>
      <c r="K129" s="136">
        <f t="shared" si="44"/>
        <v>4.7E-2</v>
      </c>
      <c r="L129" s="136">
        <f t="shared" si="44"/>
        <v>4.7E-2</v>
      </c>
      <c r="M129" s="136">
        <f t="shared" si="44"/>
        <v>4.7E-2</v>
      </c>
      <c r="N129" s="135">
        <f t="shared" si="44"/>
        <v>4.7E-2</v>
      </c>
      <c r="O129" s="135">
        <f t="shared" si="44"/>
        <v>4.7E-2</v>
      </c>
      <c r="P129" s="135">
        <f t="shared" si="44"/>
        <v>4.7E-2</v>
      </c>
      <c r="Q129" s="135">
        <f t="shared" si="44"/>
        <v>4.7E-2</v>
      </c>
      <c r="R129" s="135">
        <f t="shared" si="44"/>
        <v>4.7E-2</v>
      </c>
      <c r="S129" s="136">
        <f t="shared" si="44"/>
        <v>4.7E-2</v>
      </c>
      <c r="T129" s="136">
        <f t="shared" si="44"/>
        <v>4.7E-2</v>
      </c>
      <c r="U129" s="136">
        <f t="shared" si="41"/>
        <v>4.7E-2</v>
      </c>
      <c r="V129" s="136">
        <f t="shared" si="42"/>
        <v>4.7E-2</v>
      </c>
      <c r="W129" s="136">
        <f t="shared" si="42"/>
        <v>4.7E-2</v>
      </c>
      <c r="X129" s="135">
        <f t="shared" si="42"/>
        <v>4.7E-2</v>
      </c>
      <c r="Y129" s="135">
        <f t="shared" si="42"/>
        <v>4.7E-2</v>
      </c>
      <c r="Z129" s="135">
        <f t="shared" si="42"/>
        <v>4.7E-2</v>
      </c>
      <c r="AA129" s="135">
        <f t="shared" si="42"/>
        <v>4.7E-2</v>
      </c>
      <c r="AB129" s="135">
        <f t="shared" si="42"/>
        <v>4.7E-2</v>
      </c>
      <c r="AC129" s="136">
        <f t="shared" si="42"/>
        <v>4.7E-2</v>
      </c>
      <c r="AD129" s="136">
        <f t="shared" si="42"/>
        <v>4.7E-2</v>
      </c>
      <c r="AE129" s="136">
        <f t="shared" si="42"/>
        <v>4.7E-2</v>
      </c>
      <c r="AF129" s="136">
        <f t="shared" si="42"/>
        <v>4.7E-2</v>
      </c>
      <c r="AG129" s="136">
        <f t="shared" si="42"/>
        <v>4.7E-2</v>
      </c>
      <c r="AH129" s="135">
        <f t="shared" si="42"/>
        <v>4.7E-2</v>
      </c>
      <c r="AI129" s="135">
        <f t="shared" si="42"/>
        <v>4.7E-2</v>
      </c>
      <c r="AJ129" s="135">
        <f t="shared" si="42"/>
        <v>4.7E-2</v>
      </c>
      <c r="AK129" s="135">
        <f t="shared" si="43"/>
        <v>4.7E-2</v>
      </c>
      <c r="AL129" s="135">
        <f t="shared" si="43"/>
        <v>4.7E-2</v>
      </c>
      <c r="AM129" s="136">
        <f t="shared" si="43"/>
        <v>4.7E-2</v>
      </c>
      <c r="AN129" s="136">
        <f t="shared" si="43"/>
        <v>4.7E-2</v>
      </c>
      <c r="AO129" s="136">
        <f t="shared" si="43"/>
        <v>4.7E-2</v>
      </c>
      <c r="AP129" s="136">
        <f t="shared" si="43"/>
        <v>4.7E-2</v>
      </c>
      <c r="AQ129" s="136">
        <f t="shared" si="43"/>
        <v>4.7E-2</v>
      </c>
      <c r="AR129" s="135">
        <f t="shared" si="43"/>
        <v>4.7E-2</v>
      </c>
    </row>
    <row r="130" spans="2:44" s="78" customFormat="1" ht="15.75" hidden="1" outlineLevel="2" thickBot="1">
      <c r="B130" s="114" t="s">
        <v>55</v>
      </c>
      <c r="C130" s="80"/>
      <c r="D130" s="138">
        <f>'[7]2. Geração de Resíduos'!G118</f>
        <v>0</v>
      </c>
      <c r="E130" s="139">
        <f t="shared" si="44"/>
        <v>0</v>
      </c>
      <c r="F130" s="139">
        <f t="shared" si="44"/>
        <v>0</v>
      </c>
      <c r="G130" s="139">
        <f t="shared" si="44"/>
        <v>0</v>
      </c>
      <c r="H130" s="139">
        <f t="shared" si="44"/>
        <v>0</v>
      </c>
      <c r="I130" s="140">
        <f t="shared" si="44"/>
        <v>0</v>
      </c>
      <c r="J130" s="140">
        <f t="shared" si="44"/>
        <v>0</v>
      </c>
      <c r="K130" s="140">
        <f t="shared" si="44"/>
        <v>0</v>
      </c>
      <c r="L130" s="140">
        <f t="shared" si="44"/>
        <v>0</v>
      </c>
      <c r="M130" s="140">
        <f t="shared" si="44"/>
        <v>0</v>
      </c>
      <c r="N130" s="139">
        <f t="shared" si="44"/>
        <v>0</v>
      </c>
      <c r="O130" s="139">
        <f t="shared" si="44"/>
        <v>0</v>
      </c>
      <c r="P130" s="139">
        <f t="shared" si="44"/>
        <v>0</v>
      </c>
      <c r="Q130" s="139">
        <f t="shared" si="44"/>
        <v>0</v>
      </c>
      <c r="R130" s="139">
        <f t="shared" si="44"/>
        <v>0</v>
      </c>
      <c r="S130" s="140">
        <f t="shared" si="44"/>
        <v>0</v>
      </c>
      <c r="T130" s="140">
        <f t="shared" si="44"/>
        <v>0</v>
      </c>
      <c r="U130" s="140">
        <f t="shared" si="41"/>
        <v>0</v>
      </c>
      <c r="V130" s="140">
        <f t="shared" si="42"/>
        <v>0</v>
      </c>
      <c r="W130" s="140">
        <f t="shared" si="42"/>
        <v>0</v>
      </c>
      <c r="X130" s="139">
        <f t="shared" si="42"/>
        <v>0</v>
      </c>
      <c r="Y130" s="139">
        <f t="shared" si="42"/>
        <v>0</v>
      </c>
      <c r="Z130" s="139">
        <f t="shared" si="42"/>
        <v>0</v>
      </c>
      <c r="AA130" s="139">
        <f t="shared" si="42"/>
        <v>0</v>
      </c>
      <c r="AB130" s="139">
        <f t="shared" si="42"/>
        <v>0</v>
      </c>
      <c r="AC130" s="140">
        <f t="shared" si="42"/>
        <v>0</v>
      </c>
      <c r="AD130" s="140">
        <f t="shared" si="42"/>
        <v>0</v>
      </c>
      <c r="AE130" s="140">
        <f t="shared" si="42"/>
        <v>0</v>
      </c>
      <c r="AF130" s="140">
        <f t="shared" si="42"/>
        <v>0</v>
      </c>
      <c r="AG130" s="140">
        <f t="shared" si="42"/>
        <v>0</v>
      </c>
      <c r="AH130" s="139">
        <f t="shared" si="42"/>
        <v>0</v>
      </c>
      <c r="AI130" s="139">
        <f t="shared" si="42"/>
        <v>0</v>
      </c>
      <c r="AJ130" s="139">
        <f t="shared" si="42"/>
        <v>0</v>
      </c>
      <c r="AK130" s="139">
        <f t="shared" si="43"/>
        <v>0</v>
      </c>
      <c r="AL130" s="139">
        <f t="shared" si="43"/>
        <v>0</v>
      </c>
      <c r="AM130" s="140">
        <f t="shared" si="43"/>
        <v>0</v>
      </c>
      <c r="AN130" s="140">
        <f t="shared" si="43"/>
        <v>0</v>
      </c>
      <c r="AO130" s="140">
        <f t="shared" si="43"/>
        <v>0</v>
      </c>
      <c r="AP130" s="140">
        <f t="shared" si="43"/>
        <v>0</v>
      </c>
      <c r="AQ130" s="140">
        <f t="shared" si="43"/>
        <v>0</v>
      </c>
      <c r="AR130" s="139">
        <f t="shared" si="43"/>
        <v>0</v>
      </c>
    </row>
    <row r="131" spans="2:44" s="78" customFormat="1" hidden="1" outlineLevel="2">
      <c r="B131" s="82" t="s">
        <v>56</v>
      </c>
      <c r="C131" s="80"/>
      <c r="D131" s="132">
        <f>SUM(D117:D130)</f>
        <v>1.0000000000000002</v>
      </c>
      <c r="E131" s="132">
        <f t="shared" ref="E131:AR131" si="45">SUM(E117:E130)</f>
        <v>1.0000000000000002</v>
      </c>
      <c r="F131" s="132">
        <f t="shared" si="45"/>
        <v>1.0000000000000002</v>
      </c>
      <c r="G131" s="132">
        <f t="shared" si="45"/>
        <v>1.0000000000000002</v>
      </c>
      <c r="H131" s="132">
        <f t="shared" si="45"/>
        <v>1.0000000000000002</v>
      </c>
      <c r="I131" s="133">
        <f t="shared" si="45"/>
        <v>1.0000000000000002</v>
      </c>
      <c r="J131" s="133">
        <f t="shared" si="45"/>
        <v>1.0000000000000002</v>
      </c>
      <c r="K131" s="133">
        <f t="shared" si="45"/>
        <v>1.0000000000000002</v>
      </c>
      <c r="L131" s="133">
        <f t="shared" si="45"/>
        <v>1.0000000000000002</v>
      </c>
      <c r="M131" s="133">
        <f t="shared" si="45"/>
        <v>1.0000000000000002</v>
      </c>
      <c r="N131" s="132">
        <f t="shared" si="45"/>
        <v>1.0000000000000002</v>
      </c>
      <c r="O131" s="132">
        <f t="shared" si="45"/>
        <v>1.0000000000000002</v>
      </c>
      <c r="P131" s="132">
        <f t="shared" si="45"/>
        <v>1.0000000000000002</v>
      </c>
      <c r="Q131" s="132">
        <f t="shared" si="45"/>
        <v>1.0000000000000002</v>
      </c>
      <c r="R131" s="132">
        <f t="shared" si="45"/>
        <v>1.0000000000000002</v>
      </c>
      <c r="S131" s="133">
        <f t="shared" si="45"/>
        <v>1.0000000000000002</v>
      </c>
      <c r="T131" s="133">
        <f t="shared" si="45"/>
        <v>1.0000000000000002</v>
      </c>
      <c r="U131" s="133">
        <f t="shared" si="45"/>
        <v>1.0000000000000002</v>
      </c>
      <c r="V131" s="133">
        <f t="shared" si="45"/>
        <v>1.0000000000000002</v>
      </c>
      <c r="W131" s="133">
        <f t="shared" si="45"/>
        <v>1.0000000000000002</v>
      </c>
      <c r="X131" s="132">
        <f t="shared" si="45"/>
        <v>1.0000000000000002</v>
      </c>
      <c r="Y131" s="132">
        <f t="shared" si="45"/>
        <v>1.0000000000000002</v>
      </c>
      <c r="Z131" s="132">
        <f t="shared" si="45"/>
        <v>1.0000000000000002</v>
      </c>
      <c r="AA131" s="132">
        <f t="shared" si="45"/>
        <v>1.0000000000000002</v>
      </c>
      <c r="AB131" s="132">
        <f t="shared" si="45"/>
        <v>1.0000000000000002</v>
      </c>
      <c r="AC131" s="133">
        <f t="shared" si="45"/>
        <v>1.0000000000000002</v>
      </c>
      <c r="AD131" s="133">
        <f t="shared" si="45"/>
        <v>1.0000000000000002</v>
      </c>
      <c r="AE131" s="133">
        <f t="shared" si="45"/>
        <v>1.0000000000000002</v>
      </c>
      <c r="AF131" s="133">
        <f t="shared" si="45"/>
        <v>1.0000000000000002</v>
      </c>
      <c r="AG131" s="133">
        <f t="shared" si="45"/>
        <v>1.0000000000000002</v>
      </c>
      <c r="AH131" s="132">
        <f t="shared" si="45"/>
        <v>1.0000000000000002</v>
      </c>
      <c r="AI131" s="132">
        <f t="shared" si="45"/>
        <v>1.0000000000000002</v>
      </c>
      <c r="AJ131" s="132">
        <f t="shared" si="45"/>
        <v>1.0000000000000002</v>
      </c>
      <c r="AK131" s="132">
        <f t="shared" si="45"/>
        <v>1.0000000000000002</v>
      </c>
      <c r="AL131" s="132">
        <f t="shared" si="45"/>
        <v>1.0000000000000002</v>
      </c>
      <c r="AM131" s="133">
        <f t="shared" si="45"/>
        <v>1.0000000000000002</v>
      </c>
      <c r="AN131" s="133">
        <f t="shared" si="45"/>
        <v>1.0000000000000002</v>
      </c>
      <c r="AO131" s="133">
        <f t="shared" si="45"/>
        <v>1.0000000000000002</v>
      </c>
      <c r="AP131" s="133">
        <f t="shared" si="45"/>
        <v>1.0000000000000002</v>
      </c>
      <c r="AQ131" s="133">
        <f t="shared" si="45"/>
        <v>1.0000000000000002</v>
      </c>
      <c r="AR131" s="132">
        <f t="shared" si="45"/>
        <v>1.0000000000000002</v>
      </c>
    </row>
    <row r="132" spans="2:44" s="78" customFormat="1" hidden="1" outlineLevel="1">
      <c r="B132" s="82"/>
      <c r="C132" s="80"/>
      <c r="D132" s="107"/>
      <c r="E132" s="107"/>
      <c r="F132" s="107"/>
      <c r="G132" s="107"/>
      <c r="H132" s="107"/>
      <c r="I132" s="81"/>
      <c r="J132" s="81"/>
      <c r="K132" s="81"/>
      <c r="L132" s="81"/>
      <c r="M132" s="81"/>
      <c r="N132" s="107"/>
      <c r="O132" s="107"/>
      <c r="P132" s="107"/>
      <c r="Q132" s="107"/>
      <c r="R132" s="107"/>
      <c r="S132" s="81"/>
      <c r="T132" s="81"/>
      <c r="U132" s="81"/>
      <c r="V132" s="81"/>
      <c r="W132" s="81"/>
      <c r="X132" s="107"/>
      <c r="Y132" s="107"/>
      <c r="Z132" s="107"/>
      <c r="AA132" s="107"/>
      <c r="AB132" s="107"/>
      <c r="AC132" s="81"/>
      <c r="AD132" s="81"/>
      <c r="AE132" s="81"/>
      <c r="AF132" s="81"/>
      <c r="AG132" s="81"/>
      <c r="AH132" s="107"/>
      <c r="AI132" s="107"/>
      <c r="AJ132" s="107"/>
      <c r="AK132" s="107"/>
      <c r="AL132" s="107"/>
      <c r="AM132" s="81"/>
      <c r="AN132" s="81"/>
      <c r="AO132" s="81"/>
      <c r="AP132" s="81"/>
      <c r="AQ132" s="81"/>
      <c r="AR132" s="107"/>
    </row>
    <row r="133" spans="2:44" s="78" customFormat="1" hidden="1" outlineLevel="1">
      <c r="B133" s="79" t="s">
        <v>125</v>
      </c>
      <c r="C133" s="80"/>
      <c r="D133" s="108">
        <v>0</v>
      </c>
      <c r="E133" s="108">
        <v>1</v>
      </c>
      <c r="F133" s="108">
        <v>2</v>
      </c>
      <c r="G133" s="108">
        <v>3</v>
      </c>
      <c r="H133" s="108">
        <v>4</v>
      </c>
      <c r="I133" s="109">
        <v>5</v>
      </c>
      <c r="J133" s="109">
        <v>6</v>
      </c>
      <c r="K133" s="109">
        <v>7</v>
      </c>
      <c r="L133" s="109">
        <v>8</v>
      </c>
      <c r="M133" s="109">
        <v>9</v>
      </c>
      <c r="N133" s="108">
        <v>10</v>
      </c>
      <c r="O133" s="108">
        <v>11</v>
      </c>
      <c r="P133" s="108">
        <v>12</v>
      </c>
      <c r="Q133" s="108">
        <v>13</v>
      </c>
      <c r="R133" s="108">
        <v>14</v>
      </c>
      <c r="S133" s="109">
        <v>15</v>
      </c>
      <c r="T133" s="109">
        <v>16</v>
      </c>
      <c r="U133" s="109">
        <v>17</v>
      </c>
      <c r="V133" s="109">
        <v>18</v>
      </c>
      <c r="W133" s="109">
        <v>19</v>
      </c>
      <c r="X133" s="108">
        <v>20</v>
      </c>
      <c r="Y133" s="108">
        <v>21</v>
      </c>
      <c r="Z133" s="108">
        <v>22</v>
      </c>
      <c r="AA133" s="108">
        <v>23</v>
      </c>
      <c r="AB133" s="108">
        <v>24</v>
      </c>
      <c r="AC133" s="109">
        <v>25</v>
      </c>
      <c r="AD133" s="109">
        <v>26</v>
      </c>
      <c r="AE133" s="109">
        <v>27</v>
      </c>
      <c r="AF133" s="109">
        <v>28</v>
      </c>
      <c r="AG133" s="109">
        <v>29</v>
      </c>
      <c r="AH133" s="108">
        <v>30</v>
      </c>
      <c r="AI133" s="108">
        <v>31</v>
      </c>
      <c r="AJ133" s="108">
        <v>32</v>
      </c>
      <c r="AK133" s="108">
        <v>33</v>
      </c>
      <c r="AL133" s="108">
        <v>34</v>
      </c>
      <c r="AM133" s="109">
        <v>35</v>
      </c>
      <c r="AN133" s="109">
        <v>36</v>
      </c>
      <c r="AO133" s="109">
        <v>37</v>
      </c>
      <c r="AP133" s="109">
        <v>38</v>
      </c>
      <c r="AQ133" s="109">
        <v>39</v>
      </c>
      <c r="AR133" s="108">
        <v>40</v>
      </c>
    </row>
    <row r="134" spans="2:44" s="78" customFormat="1" hidden="1" outlineLevel="2">
      <c r="B134" s="82" t="s">
        <v>42</v>
      </c>
      <c r="C134" s="80"/>
      <c r="D134" s="132">
        <f>(D83-D$65/D$67*D100-D$66/D$67*D117)/(D$64/D$67)</f>
        <v>0.48399999999999999</v>
      </c>
      <c r="E134" s="132">
        <f>(E83-E$65/E$67*E100-E$66/E$67*E117)/(E$64/E$67)</f>
        <v>0.48399999999999999</v>
      </c>
      <c r="F134" s="132">
        <f>(F83-F$65/F$67*F100-F$66/F$67*F117)/(F$64/F$67)</f>
        <v>0.48399999999999999</v>
      </c>
      <c r="G134" s="132">
        <f t="shared" ref="F134:AR135" si="46">(G83-G$65/G$67*G100-G$66/G$67*G117)/(G$64/G$67)</f>
        <v>0.48399999999999999</v>
      </c>
      <c r="H134" s="132">
        <f t="shared" si="46"/>
        <v>0.48399999999999999</v>
      </c>
      <c r="I134" s="133">
        <f t="shared" si="46"/>
        <v>0.48400000000000004</v>
      </c>
      <c r="J134" s="133">
        <f t="shared" si="46"/>
        <v>0.48399999999999993</v>
      </c>
      <c r="K134" s="133">
        <f t="shared" si="46"/>
        <v>0.48400000000000004</v>
      </c>
      <c r="L134" s="133">
        <f t="shared" si="46"/>
        <v>0.48399999999999999</v>
      </c>
      <c r="M134" s="133">
        <f t="shared" si="46"/>
        <v>0.48399999999999999</v>
      </c>
      <c r="N134" s="132">
        <f t="shared" si="46"/>
        <v>0.48399999999999993</v>
      </c>
      <c r="O134" s="132">
        <f t="shared" si="46"/>
        <v>0.48399999999999999</v>
      </c>
      <c r="P134" s="132">
        <f t="shared" si="46"/>
        <v>0.48399999999999999</v>
      </c>
      <c r="Q134" s="132">
        <f t="shared" si="46"/>
        <v>0.48399999999999993</v>
      </c>
      <c r="R134" s="132">
        <f t="shared" si="46"/>
        <v>0.48399999999999993</v>
      </c>
      <c r="S134" s="133">
        <f t="shared" si="46"/>
        <v>0.4840000000000001</v>
      </c>
      <c r="T134" s="133">
        <f t="shared" si="46"/>
        <v>0.48400000000000004</v>
      </c>
      <c r="U134" s="133">
        <f t="shared" si="46"/>
        <v>0.4840000000000001</v>
      </c>
      <c r="V134" s="133">
        <f t="shared" si="46"/>
        <v>0.48399999999999999</v>
      </c>
      <c r="W134" s="133">
        <f t="shared" si="46"/>
        <v>0.48400000000000004</v>
      </c>
      <c r="X134" s="132">
        <f t="shared" si="46"/>
        <v>0.48399999999999999</v>
      </c>
      <c r="Y134" s="132">
        <f t="shared" si="46"/>
        <v>0.48399999999999987</v>
      </c>
      <c r="Z134" s="132">
        <f t="shared" si="46"/>
        <v>0.48399999999999993</v>
      </c>
      <c r="AA134" s="132">
        <f t="shared" si="46"/>
        <v>0.48399999999999999</v>
      </c>
      <c r="AB134" s="132">
        <f t="shared" si="46"/>
        <v>0.4840000000000001</v>
      </c>
      <c r="AC134" s="133">
        <f t="shared" si="46"/>
        <v>0.48399999999999987</v>
      </c>
      <c r="AD134" s="133">
        <f t="shared" si="46"/>
        <v>0.48399999999999982</v>
      </c>
      <c r="AE134" s="133">
        <f t="shared" si="46"/>
        <v>0.48399999999999993</v>
      </c>
      <c r="AF134" s="133">
        <f t="shared" si="46"/>
        <v>0.48399999999999999</v>
      </c>
      <c r="AG134" s="133">
        <f t="shared" si="46"/>
        <v>0.48399999999999993</v>
      </c>
      <c r="AH134" s="132">
        <f t="shared" si="46"/>
        <v>0.48400000000000004</v>
      </c>
      <c r="AI134" s="132">
        <f t="shared" si="46"/>
        <v>0.48399999999999999</v>
      </c>
      <c r="AJ134" s="132">
        <f t="shared" si="46"/>
        <v>0.48399999999999993</v>
      </c>
      <c r="AK134" s="132">
        <f t="shared" si="46"/>
        <v>0.48400000000000004</v>
      </c>
      <c r="AL134" s="132">
        <f t="shared" si="46"/>
        <v>0.48400000000000004</v>
      </c>
      <c r="AM134" s="133">
        <f t="shared" si="46"/>
        <v>0.48399999999999999</v>
      </c>
      <c r="AN134" s="133">
        <f t="shared" si="46"/>
        <v>0.48399999999999999</v>
      </c>
      <c r="AO134" s="133">
        <f t="shared" si="46"/>
        <v>0.48399999999999987</v>
      </c>
      <c r="AP134" s="133">
        <f t="shared" si="46"/>
        <v>0.48400000000000004</v>
      </c>
      <c r="AQ134" s="133">
        <f t="shared" si="46"/>
        <v>0.48399999999999999</v>
      </c>
      <c r="AR134" s="132">
        <f t="shared" si="46"/>
        <v>0.48399999999999987</v>
      </c>
    </row>
    <row r="135" spans="2:44" s="78" customFormat="1" hidden="1" outlineLevel="2">
      <c r="B135" s="82" t="s">
        <v>43</v>
      </c>
      <c r="C135" s="80"/>
      <c r="D135" s="132">
        <f>(D84-D$65/D$67*D101-D$66/D$67*D118)/(D$64/D$67)</f>
        <v>0.03</v>
      </c>
      <c r="E135" s="132">
        <f>(E84-E$65/E$67*E101-E$66/E$67*E118)/(E$64/E$67)</f>
        <v>0.03</v>
      </c>
      <c r="F135" s="132">
        <f t="shared" si="46"/>
        <v>2.9999999999999995E-2</v>
      </c>
      <c r="G135" s="132">
        <f t="shared" si="46"/>
        <v>0.03</v>
      </c>
      <c r="H135" s="132">
        <f t="shared" si="46"/>
        <v>0.03</v>
      </c>
      <c r="I135" s="133">
        <f t="shared" si="46"/>
        <v>0.03</v>
      </c>
      <c r="J135" s="133">
        <f t="shared" si="46"/>
        <v>2.9999999999999995E-2</v>
      </c>
      <c r="K135" s="133">
        <f t="shared" si="46"/>
        <v>0.03</v>
      </c>
      <c r="L135" s="133">
        <f t="shared" si="46"/>
        <v>3.0000000000000002E-2</v>
      </c>
      <c r="M135" s="133">
        <f t="shared" si="46"/>
        <v>3.0000000000000002E-2</v>
      </c>
      <c r="N135" s="132">
        <f t="shared" si="46"/>
        <v>0.03</v>
      </c>
      <c r="O135" s="132">
        <f t="shared" si="46"/>
        <v>2.9999999999999995E-2</v>
      </c>
      <c r="P135" s="132">
        <f t="shared" si="46"/>
        <v>0.03</v>
      </c>
      <c r="Q135" s="132">
        <f t="shared" si="46"/>
        <v>0.03</v>
      </c>
      <c r="R135" s="132">
        <f t="shared" si="46"/>
        <v>0.03</v>
      </c>
      <c r="S135" s="133">
        <f t="shared" si="46"/>
        <v>3.0000000000000009E-2</v>
      </c>
      <c r="T135" s="133">
        <f t="shared" si="46"/>
        <v>0.03</v>
      </c>
      <c r="U135" s="133">
        <f t="shared" si="46"/>
        <v>3.0000000000000002E-2</v>
      </c>
      <c r="V135" s="133">
        <f t="shared" si="46"/>
        <v>2.9999999999999995E-2</v>
      </c>
      <c r="W135" s="133">
        <f t="shared" si="46"/>
        <v>0.03</v>
      </c>
      <c r="X135" s="132">
        <f t="shared" si="46"/>
        <v>3.0000000000000002E-2</v>
      </c>
      <c r="Y135" s="132">
        <f t="shared" si="46"/>
        <v>2.9999999999999995E-2</v>
      </c>
      <c r="Z135" s="132">
        <f t="shared" si="46"/>
        <v>2.9999999999999995E-2</v>
      </c>
      <c r="AA135" s="132">
        <f t="shared" si="46"/>
        <v>0.03</v>
      </c>
      <c r="AB135" s="132">
        <f t="shared" si="46"/>
        <v>3.0000000000000002E-2</v>
      </c>
      <c r="AC135" s="133">
        <f t="shared" si="46"/>
        <v>2.9999999999999988E-2</v>
      </c>
      <c r="AD135" s="133">
        <f t="shared" si="46"/>
        <v>2.9999999999999995E-2</v>
      </c>
      <c r="AE135" s="133">
        <f t="shared" si="46"/>
        <v>0.03</v>
      </c>
      <c r="AF135" s="133">
        <f t="shared" si="46"/>
        <v>2.9999999999999995E-2</v>
      </c>
      <c r="AG135" s="133">
        <f t="shared" si="46"/>
        <v>2.9999999999999995E-2</v>
      </c>
      <c r="AH135" s="132">
        <f t="shared" si="46"/>
        <v>3.0000000000000002E-2</v>
      </c>
      <c r="AI135" s="132">
        <f t="shared" si="46"/>
        <v>2.9999999999999995E-2</v>
      </c>
      <c r="AJ135" s="132">
        <f t="shared" si="46"/>
        <v>2.9999999999999992E-2</v>
      </c>
      <c r="AK135" s="132">
        <f t="shared" si="46"/>
        <v>3.0000000000000002E-2</v>
      </c>
      <c r="AL135" s="132">
        <f t="shared" si="46"/>
        <v>3.0000000000000002E-2</v>
      </c>
      <c r="AM135" s="133">
        <f t="shared" si="46"/>
        <v>0.03</v>
      </c>
      <c r="AN135" s="133">
        <f t="shared" si="46"/>
        <v>0.03</v>
      </c>
      <c r="AO135" s="133">
        <f t="shared" si="46"/>
        <v>2.9999999999999995E-2</v>
      </c>
      <c r="AP135" s="133">
        <f t="shared" si="46"/>
        <v>3.0000000000000006E-2</v>
      </c>
      <c r="AQ135" s="133">
        <f t="shared" si="46"/>
        <v>3.0000000000000002E-2</v>
      </c>
      <c r="AR135" s="132">
        <f t="shared" si="46"/>
        <v>2.9999999999999992E-2</v>
      </c>
    </row>
    <row r="136" spans="2:44" s="78" customFormat="1" hidden="1" outlineLevel="2">
      <c r="B136" s="82" t="s">
        <v>44</v>
      </c>
      <c r="C136" s="80"/>
      <c r="D136" s="132">
        <f t="shared" ref="D136:AR140" si="47">(D85-D$65/D$67*D102-D$66/D$67*D119)/(D$64/D$67)</f>
        <v>0.13100000000000001</v>
      </c>
      <c r="E136" s="132">
        <f t="shared" si="47"/>
        <v>0.13100000000000001</v>
      </c>
      <c r="F136" s="132">
        <f t="shared" si="47"/>
        <v>0.13100000000000001</v>
      </c>
      <c r="G136" s="132">
        <f t="shared" si="47"/>
        <v>0.13100000000000001</v>
      </c>
      <c r="H136" s="132">
        <f t="shared" si="47"/>
        <v>0.13100000000000001</v>
      </c>
      <c r="I136" s="133">
        <f t="shared" si="47"/>
        <v>0.13100000000000001</v>
      </c>
      <c r="J136" s="133">
        <f t="shared" si="47"/>
        <v>0.13100000000000001</v>
      </c>
      <c r="K136" s="133">
        <f t="shared" si="47"/>
        <v>0.13100000000000001</v>
      </c>
      <c r="L136" s="133">
        <f t="shared" si="47"/>
        <v>0.13100000000000001</v>
      </c>
      <c r="M136" s="133">
        <f t="shared" si="47"/>
        <v>0.13100000000000001</v>
      </c>
      <c r="N136" s="132">
        <f t="shared" si="47"/>
        <v>0.13100000000000001</v>
      </c>
      <c r="O136" s="132">
        <f t="shared" si="47"/>
        <v>0.13100000000000001</v>
      </c>
      <c r="P136" s="132">
        <f t="shared" si="47"/>
        <v>0.13100000000000001</v>
      </c>
      <c r="Q136" s="132">
        <f t="shared" si="47"/>
        <v>0.13100000000000001</v>
      </c>
      <c r="R136" s="132">
        <f t="shared" si="47"/>
        <v>0.13100000000000001</v>
      </c>
      <c r="S136" s="133">
        <f t="shared" si="47"/>
        <v>0.13100000000000003</v>
      </c>
      <c r="T136" s="133">
        <f t="shared" si="47"/>
        <v>0.13100000000000001</v>
      </c>
      <c r="U136" s="133">
        <f t="shared" si="47"/>
        <v>0.13100000000000003</v>
      </c>
      <c r="V136" s="133">
        <f t="shared" si="47"/>
        <v>0.13100000000000001</v>
      </c>
      <c r="W136" s="133">
        <f t="shared" si="47"/>
        <v>0.13100000000000001</v>
      </c>
      <c r="X136" s="132">
        <f t="shared" si="47"/>
        <v>0.13100000000000001</v>
      </c>
      <c r="Y136" s="132">
        <f t="shared" si="47"/>
        <v>0.13100000000000001</v>
      </c>
      <c r="Z136" s="132">
        <f t="shared" si="47"/>
        <v>0.13099999999999998</v>
      </c>
      <c r="AA136" s="132">
        <f t="shared" si="47"/>
        <v>0.13100000000000001</v>
      </c>
      <c r="AB136" s="132">
        <f t="shared" si="47"/>
        <v>0.13100000000000003</v>
      </c>
      <c r="AC136" s="133">
        <f t="shared" si="47"/>
        <v>0.13099999999999998</v>
      </c>
      <c r="AD136" s="133">
        <f t="shared" si="47"/>
        <v>0.13099999999999998</v>
      </c>
      <c r="AE136" s="133">
        <f t="shared" si="47"/>
        <v>0.13100000000000001</v>
      </c>
      <c r="AF136" s="133">
        <f t="shared" si="47"/>
        <v>0.13100000000000001</v>
      </c>
      <c r="AG136" s="133">
        <f t="shared" si="47"/>
        <v>0.13100000000000001</v>
      </c>
      <c r="AH136" s="132">
        <f t="shared" si="47"/>
        <v>0.13100000000000003</v>
      </c>
      <c r="AI136" s="132">
        <f t="shared" si="47"/>
        <v>0.13100000000000001</v>
      </c>
      <c r="AJ136" s="132">
        <f t="shared" si="47"/>
        <v>0.13099999999999998</v>
      </c>
      <c r="AK136" s="132">
        <f t="shared" si="47"/>
        <v>0.13100000000000001</v>
      </c>
      <c r="AL136" s="132">
        <f t="shared" si="47"/>
        <v>0.13100000000000003</v>
      </c>
      <c r="AM136" s="133">
        <f t="shared" si="47"/>
        <v>0.13100000000000001</v>
      </c>
      <c r="AN136" s="133">
        <f t="shared" si="47"/>
        <v>0.13100000000000001</v>
      </c>
      <c r="AO136" s="133">
        <f t="shared" si="47"/>
        <v>0.13100000000000001</v>
      </c>
      <c r="AP136" s="133">
        <f t="shared" si="47"/>
        <v>0.13100000000000003</v>
      </c>
      <c r="AQ136" s="133">
        <f t="shared" si="47"/>
        <v>0.13100000000000001</v>
      </c>
      <c r="AR136" s="132">
        <f t="shared" si="47"/>
        <v>0.13099999999999998</v>
      </c>
    </row>
    <row r="137" spans="2:44" s="78" customFormat="1" hidden="1" outlineLevel="2">
      <c r="B137" s="82" t="s">
        <v>45</v>
      </c>
      <c r="C137" s="80"/>
      <c r="D137" s="132">
        <f t="shared" si="47"/>
        <v>8.8999999999999996E-2</v>
      </c>
      <c r="E137" s="132">
        <f t="shared" si="47"/>
        <v>8.8999999999999996E-2</v>
      </c>
      <c r="F137" s="132">
        <f t="shared" si="47"/>
        <v>8.8999999999999996E-2</v>
      </c>
      <c r="G137" s="132">
        <f t="shared" si="47"/>
        <v>8.8999999999999996E-2</v>
      </c>
      <c r="H137" s="132">
        <f t="shared" si="47"/>
        <v>8.8999999999999996E-2</v>
      </c>
      <c r="I137" s="133">
        <f t="shared" si="47"/>
        <v>8.8999999999999996E-2</v>
      </c>
      <c r="J137" s="133">
        <f t="shared" si="47"/>
        <v>8.8999999999999996E-2</v>
      </c>
      <c r="K137" s="133">
        <f t="shared" si="47"/>
        <v>8.900000000000001E-2</v>
      </c>
      <c r="L137" s="133">
        <f t="shared" si="47"/>
        <v>8.8999999999999996E-2</v>
      </c>
      <c r="M137" s="133">
        <f t="shared" si="47"/>
        <v>8.8999999999999996E-2</v>
      </c>
      <c r="N137" s="132">
        <f t="shared" si="47"/>
        <v>8.8999999999999996E-2</v>
      </c>
      <c r="O137" s="132">
        <f t="shared" si="47"/>
        <v>8.8999999999999982E-2</v>
      </c>
      <c r="P137" s="132">
        <f t="shared" si="47"/>
        <v>8.8999999999999996E-2</v>
      </c>
      <c r="Q137" s="132">
        <f t="shared" si="47"/>
        <v>8.8999999999999996E-2</v>
      </c>
      <c r="R137" s="132">
        <f t="shared" si="47"/>
        <v>8.8999999999999996E-2</v>
      </c>
      <c r="S137" s="133">
        <f t="shared" si="47"/>
        <v>8.900000000000001E-2</v>
      </c>
      <c r="T137" s="133">
        <f t="shared" si="47"/>
        <v>8.8999999999999996E-2</v>
      </c>
      <c r="U137" s="133">
        <f t="shared" si="47"/>
        <v>8.9000000000000024E-2</v>
      </c>
      <c r="V137" s="133">
        <f t="shared" si="47"/>
        <v>8.8999999999999982E-2</v>
      </c>
      <c r="W137" s="133">
        <f t="shared" si="47"/>
        <v>8.8999999999999996E-2</v>
      </c>
      <c r="X137" s="132">
        <f t="shared" si="47"/>
        <v>8.8999999999999996E-2</v>
      </c>
      <c r="Y137" s="132">
        <f t="shared" si="47"/>
        <v>8.8999999999999968E-2</v>
      </c>
      <c r="Z137" s="132">
        <f t="shared" si="47"/>
        <v>8.8999999999999996E-2</v>
      </c>
      <c r="AA137" s="132">
        <f t="shared" si="47"/>
        <v>8.8999999999999996E-2</v>
      </c>
      <c r="AB137" s="132">
        <f t="shared" si="47"/>
        <v>8.900000000000001E-2</v>
      </c>
      <c r="AC137" s="133">
        <f t="shared" si="47"/>
        <v>8.8999999999999982E-2</v>
      </c>
      <c r="AD137" s="133">
        <f t="shared" si="47"/>
        <v>8.8999999999999996E-2</v>
      </c>
      <c r="AE137" s="133">
        <f t="shared" si="47"/>
        <v>8.8999999999999996E-2</v>
      </c>
      <c r="AF137" s="133">
        <f t="shared" si="47"/>
        <v>8.8999999999999996E-2</v>
      </c>
      <c r="AG137" s="133">
        <f t="shared" si="47"/>
        <v>8.8999999999999996E-2</v>
      </c>
      <c r="AH137" s="132">
        <f t="shared" si="47"/>
        <v>8.8999999999999996E-2</v>
      </c>
      <c r="AI137" s="132">
        <f t="shared" si="47"/>
        <v>8.8999999999999982E-2</v>
      </c>
      <c r="AJ137" s="132">
        <f t="shared" si="47"/>
        <v>8.8999999999999982E-2</v>
      </c>
      <c r="AK137" s="132">
        <f t="shared" si="47"/>
        <v>8.900000000000001E-2</v>
      </c>
      <c r="AL137" s="132">
        <f t="shared" si="47"/>
        <v>8.900000000000001E-2</v>
      </c>
      <c r="AM137" s="133">
        <f t="shared" si="47"/>
        <v>8.8999999999999996E-2</v>
      </c>
      <c r="AN137" s="133">
        <f t="shared" si="47"/>
        <v>8.8999999999999996E-2</v>
      </c>
      <c r="AO137" s="133">
        <f t="shared" si="47"/>
        <v>8.8999999999999982E-2</v>
      </c>
      <c r="AP137" s="133">
        <f t="shared" si="47"/>
        <v>8.9000000000000024E-2</v>
      </c>
      <c r="AQ137" s="133">
        <f t="shared" si="47"/>
        <v>8.8999999999999996E-2</v>
      </c>
      <c r="AR137" s="132">
        <f t="shared" si="47"/>
        <v>8.8999999999999982E-2</v>
      </c>
    </row>
    <row r="138" spans="2:44" s="78" customFormat="1" hidden="1" outlineLevel="2">
      <c r="B138" s="82" t="s">
        <v>46</v>
      </c>
      <c r="C138" s="80"/>
      <c r="D138" s="132">
        <f t="shared" si="47"/>
        <v>4.5999999999999999E-2</v>
      </c>
      <c r="E138" s="132">
        <f t="shared" si="47"/>
        <v>4.5999999999999999E-2</v>
      </c>
      <c r="F138" s="132">
        <f t="shared" si="47"/>
        <v>4.5999999999999999E-2</v>
      </c>
      <c r="G138" s="132">
        <f t="shared" si="47"/>
        <v>4.5999999999999992E-2</v>
      </c>
      <c r="H138" s="132">
        <f t="shared" si="47"/>
        <v>4.5999999999999999E-2</v>
      </c>
      <c r="I138" s="133">
        <f t="shared" si="47"/>
        <v>4.6000000000000006E-2</v>
      </c>
      <c r="J138" s="133">
        <f t="shared" si="47"/>
        <v>4.6000000000000006E-2</v>
      </c>
      <c r="K138" s="133">
        <f t="shared" si="47"/>
        <v>4.5999999999999999E-2</v>
      </c>
      <c r="L138" s="133">
        <f t="shared" si="47"/>
        <v>4.5999999999999992E-2</v>
      </c>
      <c r="M138" s="133">
        <f t="shared" si="47"/>
        <v>4.6000000000000006E-2</v>
      </c>
      <c r="N138" s="132">
        <f t="shared" si="47"/>
        <v>4.5999999999999992E-2</v>
      </c>
      <c r="O138" s="132">
        <f t="shared" si="47"/>
        <v>4.5999999999999999E-2</v>
      </c>
      <c r="P138" s="132">
        <f t="shared" si="47"/>
        <v>4.5999999999999992E-2</v>
      </c>
      <c r="Q138" s="132">
        <f t="shared" si="47"/>
        <v>4.5999999999999999E-2</v>
      </c>
      <c r="R138" s="132">
        <f t="shared" si="47"/>
        <v>4.6000000000000006E-2</v>
      </c>
      <c r="S138" s="133">
        <f t="shared" si="47"/>
        <v>4.6000000000000013E-2</v>
      </c>
      <c r="T138" s="133">
        <f t="shared" si="47"/>
        <v>4.5999999999999999E-2</v>
      </c>
      <c r="U138" s="133">
        <f t="shared" si="47"/>
        <v>4.6000000000000006E-2</v>
      </c>
      <c r="V138" s="133">
        <f t="shared" si="47"/>
        <v>4.6000000000000006E-2</v>
      </c>
      <c r="W138" s="133">
        <f t="shared" si="47"/>
        <v>4.5999999999999992E-2</v>
      </c>
      <c r="X138" s="132">
        <f t="shared" si="47"/>
        <v>4.5999999999999992E-2</v>
      </c>
      <c r="Y138" s="132">
        <f t="shared" si="47"/>
        <v>4.5999999999999992E-2</v>
      </c>
      <c r="Z138" s="132">
        <f t="shared" si="47"/>
        <v>4.5999999999999999E-2</v>
      </c>
      <c r="AA138" s="132">
        <f t="shared" si="47"/>
        <v>4.6000000000000006E-2</v>
      </c>
      <c r="AB138" s="132">
        <f t="shared" si="47"/>
        <v>4.5999999999999999E-2</v>
      </c>
      <c r="AC138" s="133">
        <f t="shared" si="47"/>
        <v>4.5999999999999992E-2</v>
      </c>
      <c r="AD138" s="133">
        <f t="shared" si="47"/>
        <v>4.5999999999999999E-2</v>
      </c>
      <c r="AE138" s="133">
        <f t="shared" si="47"/>
        <v>4.5999999999999999E-2</v>
      </c>
      <c r="AF138" s="133">
        <f t="shared" si="47"/>
        <v>4.5999999999999999E-2</v>
      </c>
      <c r="AG138" s="133">
        <f t="shared" si="47"/>
        <v>4.5999999999999992E-2</v>
      </c>
      <c r="AH138" s="132">
        <f t="shared" si="47"/>
        <v>4.6000000000000006E-2</v>
      </c>
      <c r="AI138" s="132">
        <f t="shared" si="47"/>
        <v>4.5999999999999999E-2</v>
      </c>
      <c r="AJ138" s="132">
        <f t="shared" si="47"/>
        <v>4.5999999999999992E-2</v>
      </c>
      <c r="AK138" s="132">
        <f t="shared" si="47"/>
        <v>4.5999999999999999E-2</v>
      </c>
      <c r="AL138" s="132">
        <f t="shared" si="47"/>
        <v>4.6000000000000006E-2</v>
      </c>
      <c r="AM138" s="133">
        <f t="shared" si="47"/>
        <v>4.5999999999999999E-2</v>
      </c>
      <c r="AN138" s="133">
        <f t="shared" si="47"/>
        <v>4.5999999999999999E-2</v>
      </c>
      <c r="AO138" s="133">
        <f t="shared" si="47"/>
        <v>4.5999999999999992E-2</v>
      </c>
      <c r="AP138" s="133">
        <f t="shared" si="47"/>
        <v>4.6000000000000013E-2</v>
      </c>
      <c r="AQ138" s="133">
        <f t="shared" si="47"/>
        <v>4.6000000000000006E-2</v>
      </c>
      <c r="AR138" s="132">
        <f t="shared" si="47"/>
        <v>4.5999999999999992E-2</v>
      </c>
    </row>
    <row r="139" spans="2:44" s="78" customFormat="1" hidden="1" outlineLevel="2">
      <c r="B139" s="82" t="s">
        <v>47</v>
      </c>
      <c r="C139" s="80"/>
      <c r="D139" s="132">
        <f t="shared" si="47"/>
        <v>2.4E-2</v>
      </c>
      <c r="E139" s="132">
        <f t="shared" si="47"/>
        <v>2.4E-2</v>
      </c>
      <c r="F139" s="132">
        <f t="shared" si="47"/>
        <v>2.4E-2</v>
      </c>
      <c r="G139" s="132">
        <f t="shared" si="47"/>
        <v>2.4E-2</v>
      </c>
      <c r="H139" s="132">
        <f t="shared" si="47"/>
        <v>2.4E-2</v>
      </c>
      <c r="I139" s="133">
        <f t="shared" si="47"/>
        <v>2.4E-2</v>
      </c>
      <c r="J139" s="133">
        <f t="shared" si="47"/>
        <v>2.3999999999999997E-2</v>
      </c>
      <c r="K139" s="133">
        <f t="shared" si="47"/>
        <v>2.4000000000000004E-2</v>
      </c>
      <c r="L139" s="133">
        <f t="shared" si="47"/>
        <v>2.4E-2</v>
      </c>
      <c r="M139" s="133">
        <f t="shared" si="47"/>
        <v>2.4000000000000004E-2</v>
      </c>
      <c r="N139" s="132">
        <f t="shared" si="47"/>
        <v>2.3999999999999997E-2</v>
      </c>
      <c r="O139" s="132">
        <f t="shared" si="47"/>
        <v>2.3999999999999997E-2</v>
      </c>
      <c r="P139" s="132">
        <f t="shared" si="47"/>
        <v>2.3999999999999997E-2</v>
      </c>
      <c r="Q139" s="132">
        <f t="shared" si="47"/>
        <v>2.3999999999999997E-2</v>
      </c>
      <c r="R139" s="132">
        <f t="shared" si="47"/>
        <v>2.3999999999999997E-2</v>
      </c>
      <c r="S139" s="133">
        <f t="shared" si="47"/>
        <v>2.4000000000000004E-2</v>
      </c>
      <c r="T139" s="133">
        <f t="shared" si="47"/>
        <v>2.4E-2</v>
      </c>
      <c r="U139" s="133">
        <f t="shared" si="47"/>
        <v>2.4000000000000007E-2</v>
      </c>
      <c r="V139" s="133">
        <f t="shared" si="47"/>
        <v>2.4E-2</v>
      </c>
      <c r="W139" s="133">
        <f t="shared" si="47"/>
        <v>2.4000000000000004E-2</v>
      </c>
      <c r="X139" s="132">
        <f t="shared" si="47"/>
        <v>2.4E-2</v>
      </c>
      <c r="Y139" s="132">
        <f t="shared" si="47"/>
        <v>2.3999999999999997E-2</v>
      </c>
      <c r="Z139" s="132">
        <f t="shared" si="47"/>
        <v>2.4E-2</v>
      </c>
      <c r="AA139" s="132">
        <f t="shared" si="47"/>
        <v>2.4000000000000004E-2</v>
      </c>
      <c r="AB139" s="132">
        <f t="shared" si="47"/>
        <v>2.4000000000000004E-2</v>
      </c>
      <c r="AC139" s="133">
        <f t="shared" si="47"/>
        <v>2.4E-2</v>
      </c>
      <c r="AD139" s="133">
        <f t="shared" si="47"/>
        <v>2.4E-2</v>
      </c>
      <c r="AE139" s="133">
        <f t="shared" si="47"/>
        <v>2.4E-2</v>
      </c>
      <c r="AF139" s="133">
        <f t="shared" si="47"/>
        <v>2.4E-2</v>
      </c>
      <c r="AG139" s="133">
        <f t="shared" si="47"/>
        <v>2.3999999999999997E-2</v>
      </c>
      <c r="AH139" s="132">
        <f t="shared" si="47"/>
        <v>2.4000000000000004E-2</v>
      </c>
      <c r="AI139" s="132">
        <f t="shared" si="47"/>
        <v>2.3999999999999997E-2</v>
      </c>
      <c r="AJ139" s="132">
        <f t="shared" si="47"/>
        <v>2.3999999999999997E-2</v>
      </c>
      <c r="AK139" s="132">
        <f t="shared" si="47"/>
        <v>2.4E-2</v>
      </c>
      <c r="AL139" s="132">
        <f t="shared" si="47"/>
        <v>2.4000000000000004E-2</v>
      </c>
      <c r="AM139" s="133">
        <f t="shared" si="47"/>
        <v>2.4E-2</v>
      </c>
      <c r="AN139" s="133">
        <f t="shared" si="47"/>
        <v>2.4E-2</v>
      </c>
      <c r="AO139" s="133">
        <f t="shared" si="47"/>
        <v>2.3999999999999997E-2</v>
      </c>
      <c r="AP139" s="133">
        <f t="shared" si="47"/>
        <v>2.4000000000000004E-2</v>
      </c>
      <c r="AQ139" s="133">
        <f t="shared" si="47"/>
        <v>2.4E-2</v>
      </c>
      <c r="AR139" s="132">
        <f t="shared" si="47"/>
        <v>2.4E-2</v>
      </c>
    </row>
    <row r="140" spans="2:44" s="78" customFormat="1" hidden="1" outlineLevel="2">
      <c r="B140" s="82" t="s">
        <v>48</v>
      </c>
      <c r="C140" s="80"/>
      <c r="D140" s="132">
        <f>(D89-D$65/D$67*D106-D$66/D$67*D123)/(D$64/D$67)</f>
        <v>2.3E-2</v>
      </c>
      <c r="E140" s="132">
        <f>(E89-E$65/E$67*E106-E$66/E$67*E123)/(E$64/E$67)</f>
        <v>2.3E-2</v>
      </c>
      <c r="F140" s="132">
        <f t="shared" si="47"/>
        <v>2.3E-2</v>
      </c>
      <c r="G140" s="132">
        <f t="shared" si="47"/>
        <v>2.2999999999999996E-2</v>
      </c>
      <c r="H140" s="132">
        <f t="shared" si="47"/>
        <v>2.3E-2</v>
      </c>
      <c r="I140" s="133">
        <f t="shared" si="47"/>
        <v>2.3000000000000003E-2</v>
      </c>
      <c r="J140" s="133">
        <f t="shared" si="47"/>
        <v>2.3000000000000003E-2</v>
      </c>
      <c r="K140" s="133">
        <f t="shared" si="47"/>
        <v>2.3E-2</v>
      </c>
      <c r="L140" s="133">
        <f t="shared" si="47"/>
        <v>2.2999999999999996E-2</v>
      </c>
      <c r="M140" s="133">
        <f t="shared" si="47"/>
        <v>2.3000000000000003E-2</v>
      </c>
      <c r="N140" s="132">
        <f t="shared" si="47"/>
        <v>2.2999999999999996E-2</v>
      </c>
      <c r="O140" s="132">
        <f t="shared" si="47"/>
        <v>2.3E-2</v>
      </c>
      <c r="P140" s="132">
        <f t="shared" si="47"/>
        <v>2.2999999999999996E-2</v>
      </c>
      <c r="Q140" s="132">
        <f t="shared" si="47"/>
        <v>2.3E-2</v>
      </c>
      <c r="R140" s="132">
        <f t="shared" si="47"/>
        <v>2.3000000000000003E-2</v>
      </c>
      <c r="S140" s="133">
        <f t="shared" si="47"/>
        <v>2.3000000000000007E-2</v>
      </c>
      <c r="T140" s="133">
        <f t="shared" si="47"/>
        <v>2.3E-2</v>
      </c>
      <c r="U140" s="133">
        <f t="shared" si="47"/>
        <v>2.3000000000000003E-2</v>
      </c>
      <c r="V140" s="133">
        <f t="shared" si="47"/>
        <v>2.3000000000000003E-2</v>
      </c>
      <c r="W140" s="133">
        <f t="shared" si="47"/>
        <v>2.2999999999999996E-2</v>
      </c>
      <c r="X140" s="132">
        <f t="shared" si="47"/>
        <v>2.2999999999999996E-2</v>
      </c>
      <c r="Y140" s="132">
        <f t="shared" si="47"/>
        <v>2.2999999999999996E-2</v>
      </c>
      <c r="Z140" s="132">
        <f t="shared" si="47"/>
        <v>2.3E-2</v>
      </c>
      <c r="AA140" s="132">
        <f t="shared" si="47"/>
        <v>2.3000000000000003E-2</v>
      </c>
      <c r="AB140" s="132">
        <f t="shared" si="47"/>
        <v>2.3E-2</v>
      </c>
      <c r="AC140" s="133">
        <f t="shared" si="47"/>
        <v>2.2999999999999996E-2</v>
      </c>
      <c r="AD140" s="133">
        <f t="shared" si="47"/>
        <v>2.3E-2</v>
      </c>
      <c r="AE140" s="133">
        <f t="shared" si="47"/>
        <v>2.3E-2</v>
      </c>
      <c r="AF140" s="133">
        <f t="shared" si="47"/>
        <v>2.3E-2</v>
      </c>
      <c r="AG140" s="133">
        <f t="shared" si="47"/>
        <v>2.2999999999999996E-2</v>
      </c>
      <c r="AH140" s="132">
        <f t="shared" si="47"/>
        <v>2.3000000000000003E-2</v>
      </c>
      <c r="AI140" s="132">
        <f t="shared" si="47"/>
        <v>2.3E-2</v>
      </c>
      <c r="AJ140" s="132">
        <f t="shared" si="47"/>
        <v>2.2999999999999996E-2</v>
      </c>
      <c r="AK140" s="132">
        <f t="shared" si="47"/>
        <v>2.3E-2</v>
      </c>
      <c r="AL140" s="132">
        <f t="shared" si="47"/>
        <v>2.3000000000000003E-2</v>
      </c>
      <c r="AM140" s="133">
        <f t="shared" si="47"/>
        <v>2.3E-2</v>
      </c>
      <c r="AN140" s="133">
        <f t="shared" si="47"/>
        <v>2.3E-2</v>
      </c>
      <c r="AO140" s="133">
        <f t="shared" si="47"/>
        <v>2.2999999999999996E-2</v>
      </c>
      <c r="AP140" s="133">
        <f t="shared" si="47"/>
        <v>2.3000000000000007E-2</v>
      </c>
      <c r="AQ140" s="133">
        <f t="shared" si="47"/>
        <v>2.3000000000000003E-2</v>
      </c>
      <c r="AR140" s="132">
        <f t="shared" si="47"/>
        <v>2.2999999999999996E-2</v>
      </c>
    </row>
    <row r="141" spans="2:44" s="78" customFormat="1" hidden="1" outlineLevel="2">
      <c r="B141" s="82" t="s">
        <v>49</v>
      </c>
      <c r="C141" s="80"/>
      <c r="D141" s="132">
        <f t="shared" ref="D141:AR147" si="48">(D90-D$65/D$67*D107-D$66/D$67*D124)/(D$64/D$67)</f>
        <v>6.0000000000000001E-3</v>
      </c>
      <c r="E141" s="132">
        <f t="shared" si="48"/>
        <v>6.0000000000000001E-3</v>
      </c>
      <c r="F141" s="132">
        <f t="shared" si="48"/>
        <v>6.0000000000000001E-3</v>
      </c>
      <c r="G141" s="132">
        <f t="shared" si="48"/>
        <v>6.0000000000000001E-3</v>
      </c>
      <c r="H141" s="132">
        <f t="shared" si="48"/>
        <v>6.0000000000000001E-3</v>
      </c>
      <c r="I141" s="133">
        <f t="shared" si="48"/>
        <v>6.0000000000000001E-3</v>
      </c>
      <c r="J141" s="133">
        <f t="shared" si="48"/>
        <v>5.9999999999999993E-3</v>
      </c>
      <c r="K141" s="133">
        <f t="shared" si="48"/>
        <v>6.000000000000001E-3</v>
      </c>
      <c r="L141" s="133">
        <f t="shared" si="48"/>
        <v>6.0000000000000001E-3</v>
      </c>
      <c r="M141" s="133">
        <f t="shared" si="48"/>
        <v>6.000000000000001E-3</v>
      </c>
      <c r="N141" s="132">
        <f t="shared" si="48"/>
        <v>5.9999999999999993E-3</v>
      </c>
      <c r="O141" s="132">
        <f t="shared" si="48"/>
        <v>5.9999999999999993E-3</v>
      </c>
      <c r="P141" s="132">
        <f t="shared" si="48"/>
        <v>5.9999999999999993E-3</v>
      </c>
      <c r="Q141" s="132">
        <f t="shared" si="48"/>
        <v>5.9999999999999993E-3</v>
      </c>
      <c r="R141" s="132">
        <f t="shared" si="48"/>
        <v>5.9999999999999993E-3</v>
      </c>
      <c r="S141" s="133">
        <f t="shared" si="48"/>
        <v>6.000000000000001E-3</v>
      </c>
      <c r="T141" s="133">
        <f t="shared" si="48"/>
        <v>6.0000000000000001E-3</v>
      </c>
      <c r="U141" s="133">
        <f t="shared" si="48"/>
        <v>6.0000000000000019E-3</v>
      </c>
      <c r="V141" s="133">
        <f t="shared" si="48"/>
        <v>6.0000000000000001E-3</v>
      </c>
      <c r="W141" s="133">
        <f t="shared" si="48"/>
        <v>6.000000000000001E-3</v>
      </c>
      <c r="X141" s="132">
        <f t="shared" si="48"/>
        <v>6.0000000000000001E-3</v>
      </c>
      <c r="Y141" s="132">
        <f t="shared" si="48"/>
        <v>5.9999999999999993E-3</v>
      </c>
      <c r="Z141" s="132">
        <f t="shared" si="48"/>
        <v>6.0000000000000001E-3</v>
      </c>
      <c r="AA141" s="132">
        <f t="shared" si="48"/>
        <v>6.000000000000001E-3</v>
      </c>
      <c r="AB141" s="132">
        <f t="shared" si="48"/>
        <v>6.000000000000001E-3</v>
      </c>
      <c r="AC141" s="133">
        <f t="shared" si="48"/>
        <v>6.0000000000000001E-3</v>
      </c>
      <c r="AD141" s="133">
        <f t="shared" si="48"/>
        <v>6.0000000000000001E-3</v>
      </c>
      <c r="AE141" s="133">
        <f t="shared" si="48"/>
        <v>6.0000000000000001E-3</v>
      </c>
      <c r="AF141" s="133">
        <f t="shared" si="48"/>
        <v>6.0000000000000001E-3</v>
      </c>
      <c r="AG141" s="133">
        <f t="shared" si="48"/>
        <v>5.9999999999999993E-3</v>
      </c>
      <c r="AH141" s="132">
        <f t="shared" si="48"/>
        <v>6.000000000000001E-3</v>
      </c>
      <c r="AI141" s="132">
        <f t="shared" si="48"/>
        <v>5.9999999999999993E-3</v>
      </c>
      <c r="AJ141" s="132">
        <f t="shared" si="48"/>
        <v>5.9999999999999993E-3</v>
      </c>
      <c r="AK141" s="132">
        <f t="shared" si="48"/>
        <v>6.0000000000000001E-3</v>
      </c>
      <c r="AL141" s="132">
        <f t="shared" si="48"/>
        <v>6.000000000000001E-3</v>
      </c>
      <c r="AM141" s="133">
        <f t="shared" si="48"/>
        <v>6.0000000000000001E-3</v>
      </c>
      <c r="AN141" s="133">
        <f t="shared" si="48"/>
        <v>6.0000000000000001E-3</v>
      </c>
      <c r="AO141" s="133">
        <f t="shared" si="48"/>
        <v>5.9999999999999993E-3</v>
      </c>
      <c r="AP141" s="133">
        <f t="shared" si="48"/>
        <v>6.000000000000001E-3</v>
      </c>
      <c r="AQ141" s="133">
        <f t="shared" si="48"/>
        <v>6.0000000000000001E-3</v>
      </c>
      <c r="AR141" s="132">
        <f t="shared" si="48"/>
        <v>6.0000000000000001E-3</v>
      </c>
    </row>
    <row r="142" spans="2:44" s="78" customFormat="1" hidden="1" outlineLevel="2">
      <c r="B142" s="82" t="s">
        <v>50</v>
      </c>
      <c r="C142" s="80"/>
      <c r="D142" s="132">
        <f t="shared" si="48"/>
        <v>2.6000000000000002E-2</v>
      </c>
      <c r="E142" s="132">
        <f t="shared" si="48"/>
        <v>2.6000000000000002E-2</v>
      </c>
      <c r="F142" s="132">
        <f t="shared" si="48"/>
        <v>2.6000000000000002E-2</v>
      </c>
      <c r="G142" s="132">
        <f t="shared" si="48"/>
        <v>2.6000000000000002E-2</v>
      </c>
      <c r="H142" s="132">
        <f t="shared" si="48"/>
        <v>2.6000000000000002E-2</v>
      </c>
      <c r="I142" s="133">
        <f t="shared" si="48"/>
        <v>2.6000000000000002E-2</v>
      </c>
      <c r="J142" s="133">
        <f t="shared" si="48"/>
        <v>2.5999999999999999E-2</v>
      </c>
      <c r="K142" s="133">
        <f t="shared" si="48"/>
        <v>2.6000000000000006E-2</v>
      </c>
      <c r="L142" s="133">
        <f t="shared" si="48"/>
        <v>2.6000000000000002E-2</v>
      </c>
      <c r="M142" s="133">
        <f t="shared" si="48"/>
        <v>2.6000000000000002E-2</v>
      </c>
      <c r="N142" s="132">
        <f t="shared" si="48"/>
        <v>2.6000000000000002E-2</v>
      </c>
      <c r="O142" s="132">
        <f t="shared" si="48"/>
        <v>2.5999999999999999E-2</v>
      </c>
      <c r="P142" s="132">
        <f t="shared" si="48"/>
        <v>2.6000000000000002E-2</v>
      </c>
      <c r="Q142" s="132">
        <f t="shared" si="48"/>
        <v>2.6000000000000002E-2</v>
      </c>
      <c r="R142" s="132">
        <f t="shared" si="48"/>
        <v>2.5999999999999999E-2</v>
      </c>
      <c r="S142" s="133">
        <f t="shared" si="48"/>
        <v>2.6000000000000009E-2</v>
      </c>
      <c r="T142" s="133">
        <f t="shared" si="48"/>
        <v>2.6000000000000002E-2</v>
      </c>
      <c r="U142" s="133">
        <f t="shared" si="48"/>
        <v>2.6000000000000013E-2</v>
      </c>
      <c r="V142" s="133">
        <f t="shared" si="48"/>
        <v>2.5999999999999999E-2</v>
      </c>
      <c r="W142" s="133">
        <f t="shared" si="48"/>
        <v>2.6000000000000002E-2</v>
      </c>
      <c r="X142" s="132">
        <f t="shared" si="48"/>
        <v>2.6000000000000006E-2</v>
      </c>
      <c r="Y142" s="132">
        <f t="shared" si="48"/>
        <v>2.5999999999999995E-2</v>
      </c>
      <c r="Z142" s="132">
        <f t="shared" si="48"/>
        <v>2.5999999999999999E-2</v>
      </c>
      <c r="AA142" s="132">
        <f t="shared" si="48"/>
        <v>2.6000000000000006E-2</v>
      </c>
      <c r="AB142" s="132">
        <f t="shared" si="48"/>
        <v>2.6000000000000009E-2</v>
      </c>
      <c r="AC142" s="133">
        <f t="shared" si="48"/>
        <v>2.5999999999999999E-2</v>
      </c>
      <c r="AD142" s="133">
        <f t="shared" si="48"/>
        <v>2.6000000000000002E-2</v>
      </c>
      <c r="AE142" s="133">
        <f t="shared" si="48"/>
        <v>2.6000000000000002E-2</v>
      </c>
      <c r="AF142" s="133">
        <f t="shared" si="48"/>
        <v>2.5999999999999999E-2</v>
      </c>
      <c r="AG142" s="133">
        <f t="shared" si="48"/>
        <v>2.6000000000000002E-2</v>
      </c>
      <c r="AH142" s="132">
        <f t="shared" si="48"/>
        <v>2.6000000000000006E-2</v>
      </c>
      <c r="AI142" s="132">
        <f t="shared" si="48"/>
        <v>2.5999999999999999E-2</v>
      </c>
      <c r="AJ142" s="132">
        <f t="shared" si="48"/>
        <v>2.5999999999999999E-2</v>
      </c>
      <c r="AK142" s="132">
        <f t="shared" si="48"/>
        <v>2.6000000000000006E-2</v>
      </c>
      <c r="AL142" s="132">
        <f t="shared" si="48"/>
        <v>2.6000000000000006E-2</v>
      </c>
      <c r="AM142" s="133">
        <f t="shared" si="48"/>
        <v>2.5999999999999999E-2</v>
      </c>
      <c r="AN142" s="133">
        <f t="shared" si="48"/>
        <v>2.6000000000000006E-2</v>
      </c>
      <c r="AO142" s="133">
        <f t="shared" si="48"/>
        <v>2.5999999999999999E-2</v>
      </c>
      <c r="AP142" s="133">
        <f t="shared" si="48"/>
        <v>2.6000000000000006E-2</v>
      </c>
      <c r="AQ142" s="133">
        <f t="shared" si="48"/>
        <v>2.5999999999999999E-2</v>
      </c>
      <c r="AR142" s="132">
        <f t="shared" si="48"/>
        <v>2.5999999999999999E-2</v>
      </c>
    </row>
    <row r="143" spans="2:44" s="78" customFormat="1" hidden="1" outlineLevel="2">
      <c r="B143" s="82" t="s">
        <v>51</v>
      </c>
      <c r="C143" s="80"/>
      <c r="D143" s="132">
        <f t="shared" si="48"/>
        <v>6.9999999999999993E-3</v>
      </c>
      <c r="E143" s="132">
        <f t="shared" si="48"/>
        <v>6.9999999999999993E-3</v>
      </c>
      <c r="F143" s="132">
        <f t="shared" si="48"/>
        <v>6.9999999999999993E-3</v>
      </c>
      <c r="G143" s="132">
        <f t="shared" si="48"/>
        <v>6.9999999999999993E-3</v>
      </c>
      <c r="H143" s="132">
        <f t="shared" si="48"/>
        <v>6.9999999999999993E-3</v>
      </c>
      <c r="I143" s="133">
        <f t="shared" si="48"/>
        <v>7.0000000000000001E-3</v>
      </c>
      <c r="J143" s="133">
        <f t="shared" si="48"/>
        <v>6.9999999999999993E-3</v>
      </c>
      <c r="K143" s="133">
        <f t="shared" si="48"/>
        <v>7.0000000000000001E-3</v>
      </c>
      <c r="L143" s="133">
        <f t="shared" si="48"/>
        <v>6.9999999999999993E-3</v>
      </c>
      <c r="M143" s="133">
        <f t="shared" si="48"/>
        <v>6.9999999999999993E-3</v>
      </c>
      <c r="N143" s="132">
        <f t="shared" si="48"/>
        <v>6.9999999999999993E-3</v>
      </c>
      <c r="O143" s="132">
        <f t="shared" si="48"/>
        <v>6.9999999999999993E-3</v>
      </c>
      <c r="P143" s="132">
        <f t="shared" si="48"/>
        <v>6.9999999999999993E-3</v>
      </c>
      <c r="Q143" s="132">
        <f t="shared" si="48"/>
        <v>6.9999999999999993E-3</v>
      </c>
      <c r="R143" s="132">
        <f t="shared" si="48"/>
        <v>6.9999999999999993E-3</v>
      </c>
      <c r="S143" s="133">
        <f t="shared" si="48"/>
        <v>7.0000000000000019E-3</v>
      </c>
      <c r="T143" s="133">
        <f t="shared" si="48"/>
        <v>7.000000000000001E-3</v>
      </c>
      <c r="U143" s="133">
        <f t="shared" si="48"/>
        <v>7.000000000000001E-3</v>
      </c>
      <c r="V143" s="133">
        <f t="shared" si="48"/>
        <v>6.9999999999999993E-3</v>
      </c>
      <c r="W143" s="133">
        <f t="shared" si="48"/>
        <v>7.0000000000000001E-3</v>
      </c>
      <c r="X143" s="132">
        <f t="shared" si="48"/>
        <v>7.0000000000000001E-3</v>
      </c>
      <c r="Y143" s="132">
        <f t="shared" si="48"/>
        <v>6.9999999999999984E-3</v>
      </c>
      <c r="Z143" s="132">
        <f t="shared" si="48"/>
        <v>6.9999999999999975E-3</v>
      </c>
      <c r="AA143" s="132">
        <f t="shared" si="48"/>
        <v>7.0000000000000001E-3</v>
      </c>
      <c r="AB143" s="132">
        <f t="shared" si="48"/>
        <v>6.9999999999999993E-3</v>
      </c>
      <c r="AC143" s="133">
        <f t="shared" si="48"/>
        <v>6.9999999999999975E-3</v>
      </c>
      <c r="AD143" s="133">
        <f t="shared" si="48"/>
        <v>6.9999999999999984E-3</v>
      </c>
      <c r="AE143" s="133">
        <f t="shared" si="48"/>
        <v>6.9999999999999993E-3</v>
      </c>
      <c r="AF143" s="133">
        <f t="shared" si="48"/>
        <v>6.9999999999999984E-3</v>
      </c>
      <c r="AG143" s="133">
        <f t="shared" si="48"/>
        <v>6.9999999999999984E-3</v>
      </c>
      <c r="AH143" s="132">
        <f t="shared" si="48"/>
        <v>7.0000000000000001E-3</v>
      </c>
      <c r="AI143" s="132">
        <f t="shared" si="48"/>
        <v>6.9999999999999984E-3</v>
      </c>
      <c r="AJ143" s="132">
        <f t="shared" si="48"/>
        <v>6.9999999999999993E-3</v>
      </c>
      <c r="AK143" s="132">
        <f t="shared" si="48"/>
        <v>7.0000000000000001E-3</v>
      </c>
      <c r="AL143" s="132">
        <f t="shared" si="48"/>
        <v>7.000000000000001E-3</v>
      </c>
      <c r="AM143" s="133">
        <f t="shared" si="48"/>
        <v>6.9999999999999993E-3</v>
      </c>
      <c r="AN143" s="133">
        <f t="shared" si="48"/>
        <v>7.0000000000000001E-3</v>
      </c>
      <c r="AO143" s="133">
        <f t="shared" si="48"/>
        <v>6.9999999999999984E-3</v>
      </c>
      <c r="AP143" s="133">
        <f t="shared" si="48"/>
        <v>7.000000000000001E-3</v>
      </c>
      <c r="AQ143" s="133">
        <f t="shared" si="48"/>
        <v>6.9999999999999993E-3</v>
      </c>
      <c r="AR143" s="132">
        <f t="shared" si="48"/>
        <v>6.9999999999999984E-3</v>
      </c>
    </row>
    <row r="144" spans="2:44" s="78" customFormat="1" hidden="1" outlineLevel="2">
      <c r="B144" s="82" t="s">
        <v>52</v>
      </c>
      <c r="C144" s="80"/>
      <c r="D144" s="132">
        <f t="shared" si="48"/>
        <v>0.04</v>
      </c>
      <c r="E144" s="132">
        <f t="shared" si="48"/>
        <v>0.04</v>
      </c>
      <c r="F144" s="132">
        <f t="shared" si="48"/>
        <v>0.04</v>
      </c>
      <c r="G144" s="132">
        <f t="shared" si="48"/>
        <v>0.04</v>
      </c>
      <c r="H144" s="132">
        <f t="shared" si="48"/>
        <v>0.04</v>
      </c>
      <c r="I144" s="133">
        <f t="shared" si="48"/>
        <v>0.04</v>
      </c>
      <c r="J144" s="133">
        <f t="shared" si="48"/>
        <v>0.04</v>
      </c>
      <c r="K144" s="133">
        <f t="shared" si="48"/>
        <v>3.9999999999999994E-2</v>
      </c>
      <c r="L144" s="133">
        <f t="shared" si="48"/>
        <v>4.0000000000000008E-2</v>
      </c>
      <c r="M144" s="133">
        <f t="shared" si="48"/>
        <v>0.04</v>
      </c>
      <c r="N144" s="132">
        <f t="shared" si="48"/>
        <v>3.9999999999999994E-2</v>
      </c>
      <c r="O144" s="132">
        <f t="shared" si="48"/>
        <v>0.04</v>
      </c>
      <c r="P144" s="132">
        <f t="shared" si="48"/>
        <v>0.04</v>
      </c>
      <c r="Q144" s="132">
        <f t="shared" si="48"/>
        <v>0.04</v>
      </c>
      <c r="R144" s="132">
        <f t="shared" si="48"/>
        <v>0.04</v>
      </c>
      <c r="S144" s="133">
        <f t="shared" si="48"/>
        <v>4.0000000000000008E-2</v>
      </c>
      <c r="T144" s="133">
        <f t="shared" si="48"/>
        <v>0.04</v>
      </c>
      <c r="U144" s="133">
        <f t="shared" si="48"/>
        <v>4.0000000000000008E-2</v>
      </c>
      <c r="V144" s="133">
        <f t="shared" si="48"/>
        <v>0.04</v>
      </c>
      <c r="W144" s="133">
        <f t="shared" si="48"/>
        <v>0.04</v>
      </c>
      <c r="X144" s="132">
        <f t="shared" si="48"/>
        <v>0.04</v>
      </c>
      <c r="Y144" s="132">
        <f t="shared" si="48"/>
        <v>3.9999999999999994E-2</v>
      </c>
      <c r="Z144" s="132">
        <f t="shared" si="48"/>
        <v>3.9999999999999994E-2</v>
      </c>
      <c r="AA144" s="132">
        <f t="shared" si="48"/>
        <v>0.04</v>
      </c>
      <c r="AB144" s="132">
        <f t="shared" si="48"/>
        <v>0.04</v>
      </c>
      <c r="AC144" s="133">
        <f t="shared" si="48"/>
        <v>3.9999999999999987E-2</v>
      </c>
      <c r="AD144" s="133">
        <f t="shared" si="48"/>
        <v>3.9999999999999994E-2</v>
      </c>
      <c r="AE144" s="133">
        <f t="shared" si="48"/>
        <v>3.9999999999999994E-2</v>
      </c>
      <c r="AF144" s="133">
        <f t="shared" si="48"/>
        <v>0.04</v>
      </c>
      <c r="AG144" s="133">
        <f t="shared" si="48"/>
        <v>3.9999999999999994E-2</v>
      </c>
      <c r="AH144" s="132">
        <f t="shared" si="48"/>
        <v>4.0000000000000015E-2</v>
      </c>
      <c r="AI144" s="132">
        <f t="shared" si="48"/>
        <v>0.04</v>
      </c>
      <c r="AJ144" s="132">
        <f t="shared" si="48"/>
        <v>0.04</v>
      </c>
      <c r="AK144" s="132">
        <f t="shared" si="48"/>
        <v>0.04</v>
      </c>
      <c r="AL144" s="132">
        <f t="shared" si="48"/>
        <v>4.0000000000000008E-2</v>
      </c>
      <c r="AM144" s="133">
        <f t="shared" si="48"/>
        <v>0.04</v>
      </c>
      <c r="AN144" s="133">
        <f t="shared" si="48"/>
        <v>4.0000000000000008E-2</v>
      </c>
      <c r="AO144" s="133">
        <f t="shared" si="48"/>
        <v>3.9999999999999994E-2</v>
      </c>
      <c r="AP144" s="133">
        <f t="shared" si="48"/>
        <v>4.0000000000000008E-2</v>
      </c>
      <c r="AQ144" s="133">
        <f t="shared" si="48"/>
        <v>0.04</v>
      </c>
      <c r="AR144" s="132">
        <f t="shared" si="48"/>
        <v>0.04</v>
      </c>
    </row>
    <row r="145" spans="2:44" s="78" customFormat="1" hidden="1" outlineLevel="2">
      <c r="B145" s="82" t="s">
        <v>53</v>
      </c>
      <c r="C145" s="80"/>
      <c r="D145" s="132">
        <f t="shared" si="48"/>
        <v>4.7E-2</v>
      </c>
      <c r="E145" s="132">
        <f t="shared" si="48"/>
        <v>4.7E-2</v>
      </c>
      <c r="F145" s="132">
        <f t="shared" si="48"/>
        <v>4.7E-2</v>
      </c>
      <c r="G145" s="132">
        <f t="shared" si="48"/>
        <v>4.7E-2</v>
      </c>
      <c r="H145" s="132">
        <f t="shared" si="48"/>
        <v>4.7E-2</v>
      </c>
      <c r="I145" s="133">
        <f t="shared" si="48"/>
        <v>4.7E-2</v>
      </c>
      <c r="J145" s="133">
        <f t="shared" si="48"/>
        <v>4.6999999999999993E-2</v>
      </c>
      <c r="K145" s="133">
        <f t="shared" si="48"/>
        <v>4.7E-2</v>
      </c>
      <c r="L145" s="133">
        <f t="shared" si="48"/>
        <v>4.6999999999999993E-2</v>
      </c>
      <c r="M145" s="133">
        <f t="shared" si="48"/>
        <v>4.7000000000000007E-2</v>
      </c>
      <c r="N145" s="132">
        <f t="shared" si="48"/>
        <v>4.6999999999999993E-2</v>
      </c>
      <c r="O145" s="132">
        <f t="shared" si="48"/>
        <v>4.7E-2</v>
      </c>
      <c r="P145" s="132">
        <f t="shared" si="48"/>
        <v>4.7E-2</v>
      </c>
      <c r="Q145" s="132">
        <f t="shared" si="48"/>
        <v>4.7E-2</v>
      </c>
      <c r="R145" s="132">
        <f t="shared" si="48"/>
        <v>4.7E-2</v>
      </c>
      <c r="S145" s="133">
        <f t="shared" si="48"/>
        <v>4.7000000000000014E-2</v>
      </c>
      <c r="T145" s="133">
        <f t="shared" si="48"/>
        <v>4.7000000000000007E-2</v>
      </c>
      <c r="U145" s="133">
        <f t="shared" si="48"/>
        <v>4.7000000000000014E-2</v>
      </c>
      <c r="V145" s="133">
        <f t="shared" si="48"/>
        <v>4.7E-2</v>
      </c>
      <c r="W145" s="133">
        <f t="shared" si="48"/>
        <v>4.7000000000000007E-2</v>
      </c>
      <c r="X145" s="132">
        <f t="shared" si="48"/>
        <v>4.7E-2</v>
      </c>
      <c r="Y145" s="132">
        <f t="shared" si="48"/>
        <v>4.6999999999999993E-2</v>
      </c>
      <c r="Z145" s="132">
        <f t="shared" si="48"/>
        <v>4.6999999999999993E-2</v>
      </c>
      <c r="AA145" s="132">
        <f t="shared" si="48"/>
        <v>4.7E-2</v>
      </c>
      <c r="AB145" s="132">
        <f t="shared" si="48"/>
        <v>4.7000000000000014E-2</v>
      </c>
      <c r="AC145" s="133">
        <f t="shared" si="48"/>
        <v>4.6999999999999993E-2</v>
      </c>
      <c r="AD145" s="133">
        <f t="shared" si="48"/>
        <v>4.7E-2</v>
      </c>
      <c r="AE145" s="133">
        <f t="shared" si="48"/>
        <v>4.6999999999999993E-2</v>
      </c>
      <c r="AF145" s="133">
        <f t="shared" si="48"/>
        <v>4.7E-2</v>
      </c>
      <c r="AG145" s="133">
        <f t="shared" si="48"/>
        <v>4.7E-2</v>
      </c>
      <c r="AH145" s="132">
        <f t="shared" si="48"/>
        <v>4.7000000000000014E-2</v>
      </c>
      <c r="AI145" s="132">
        <f t="shared" si="48"/>
        <v>4.7E-2</v>
      </c>
      <c r="AJ145" s="132">
        <f t="shared" si="48"/>
        <v>4.7E-2</v>
      </c>
      <c r="AK145" s="132">
        <f t="shared" si="48"/>
        <v>4.7E-2</v>
      </c>
      <c r="AL145" s="132">
        <f t="shared" si="48"/>
        <v>4.7000000000000007E-2</v>
      </c>
      <c r="AM145" s="133">
        <f t="shared" si="48"/>
        <v>4.7E-2</v>
      </c>
      <c r="AN145" s="133">
        <f t="shared" si="48"/>
        <v>4.7E-2</v>
      </c>
      <c r="AO145" s="133">
        <f t="shared" si="48"/>
        <v>4.7E-2</v>
      </c>
      <c r="AP145" s="133">
        <f t="shared" si="48"/>
        <v>4.7000000000000007E-2</v>
      </c>
      <c r="AQ145" s="133">
        <f t="shared" si="48"/>
        <v>4.7E-2</v>
      </c>
      <c r="AR145" s="132">
        <f t="shared" si="48"/>
        <v>4.6999999999999993E-2</v>
      </c>
    </row>
    <row r="146" spans="2:44" s="78" customFormat="1" hidden="1" outlineLevel="2">
      <c r="B146" s="82" t="s">
        <v>54</v>
      </c>
      <c r="C146" s="80"/>
      <c r="D146" s="132">
        <f t="shared" si="48"/>
        <v>4.7E-2</v>
      </c>
      <c r="E146" s="132">
        <f t="shared" si="48"/>
        <v>4.7E-2</v>
      </c>
      <c r="F146" s="132">
        <f t="shared" si="48"/>
        <v>4.7E-2</v>
      </c>
      <c r="G146" s="132">
        <f t="shared" si="48"/>
        <v>4.7E-2</v>
      </c>
      <c r="H146" s="132">
        <f t="shared" si="48"/>
        <v>4.7E-2</v>
      </c>
      <c r="I146" s="133">
        <f t="shared" si="48"/>
        <v>4.7E-2</v>
      </c>
      <c r="J146" s="133">
        <f t="shared" si="48"/>
        <v>4.6999999999999993E-2</v>
      </c>
      <c r="K146" s="133">
        <f t="shared" si="48"/>
        <v>4.7E-2</v>
      </c>
      <c r="L146" s="133">
        <f t="shared" si="48"/>
        <v>4.6999999999999993E-2</v>
      </c>
      <c r="M146" s="133">
        <f t="shared" si="48"/>
        <v>4.7000000000000007E-2</v>
      </c>
      <c r="N146" s="132">
        <f t="shared" si="48"/>
        <v>4.6999999999999993E-2</v>
      </c>
      <c r="O146" s="132">
        <f t="shared" si="48"/>
        <v>4.7E-2</v>
      </c>
      <c r="P146" s="132">
        <f t="shared" si="48"/>
        <v>4.7E-2</v>
      </c>
      <c r="Q146" s="132">
        <f t="shared" si="48"/>
        <v>4.7E-2</v>
      </c>
      <c r="R146" s="132">
        <f t="shared" si="48"/>
        <v>4.7E-2</v>
      </c>
      <c r="S146" s="133">
        <f t="shared" si="48"/>
        <v>4.7000000000000014E-2</v>
      </c>
      <c r="T146" s="133">
        <f t="shared" si="48"/>
        <v>4.7000000000000007E-2</v>
      </c>
      <c r="U146" s="133">
        <f t="shared" si="48"/>
        <v>4.7000000000000014E-2</v>
      </c>
      <c r="V146" s="133">
        <f t="shared" si="48"/>
        <v>4.7E-2</v>
      </c>
      <c r="W146" s="133">
        <f t="shared" si="48"/>
        <v>4.7000000000000007E-2</v>
      </c>
      <c r="X146" s="132">
        <f t="shared" si="48"/>
        <v>4.7E-2</v>
      </c>
      <c r="Y146" s="132">
        <f t="shared" si="48"/>
        <v>4.6999999999999993E-2</v>
      </c>
      <c r="Z146" s="132">
        <f t="shared" si="48"/>
        <v>4.6999999999999993E-2</v>
      </c>
      <c r="AA146" s="132">
        <f t="shared" si="48"/>
        <v>4.7E-2</v>
      </c>
      <c r="AB146" s="132">
        <f t="shared" si="48"/>
        <v>4.7000000000000014E-2</v>
      </c>
      <c r="AC146" s="133">
        <f t="shared" si="48"/>
        <v>4.6999999999999993E-2</v>
      </c>
      <c r="AD146" s="133">
        <f t="shared" si="48"/>
        <v>4.7E-2</v>
      </c>
      <c r="AE146" s="133">
        <f t="shared" si="48"/>
        <v>4.6999999999999993E-2</v>
      </c>
      <c r="AF146" s="133">
        <f t="shared" si="48"/>
        <v>4.7E-2</v>
      </c>
      <c r="AG146" s="133">
        <f t="shared" si="48"/>
        <v>4.7E-2</v>
      </c>
      <c r="AH146" s="132">
        <f t="shared" si="48"/>
        <v>4.7000000000000014E-2</v>
      </c>
      <c r="AI146" s="132">
        <f t="shared" si="48"/>
        <v>4.7E-2</v>
      </c>
      <c r="AJ146" s="132">
        <f t="shared" si="48"/>
        <v>4.7E-2</v>
      </c>
      <c r="AK146" s="132">
        <f t="shared" si="48"/>
        <v>4.7E-2</v>
      </c>
      <c r="AL146" s="132">
        <f t="shared" si="48"/>
        <v>4.7000000000000007E-2</v>
      </c>
      <c r="AM146" s="133">
        <f t="shared" si="48"/>
        <v>4.7E-2</v>
      </c>
      <c r="AN146" s="133">
        <f t="shared" si="48"/>
        <v>4.7E-2</v>
      </c>
      <c r="AO146" s="133">
        <f t="shared" si="48"/>
        <v>4.7E-2</v>
      </c>
      <c r="AP146" s="133">
        <f t="shared" si="48"/>
        <v>4.7000000000000007E-2</v>
      </c>
      <c r="AQ146" s="133">
        <f t="shared" si="48"/>
        <v>4.7E-2</v>
      </c>
      <c r="AR146" s="132">
        <f t="shared" si="48"/>
        <v>4.6999999999999993E-2</v>
      </c>
    </row>
    <row r="147" spans="2:44" s="78" customFormat="1" hidden="1" outlineLevel="2">
      <c r="B147" s="82" t="s">
        <v>55</v>
      </c>
      <c r="C147" s="80"/>
      <c r="D147" s="132">
        <f t="shared" si="48"/>
        <v>0</v>
      </c>
      <c r="E147" s="132">
        <f t="shared" si="48"/>
        <v>0</v>
      </c>
      <c r="F147" s="132">
        <f t="shared" si="48"/>
        <v>0</v>
      </c>
      <c r="G147" s="132">
        <f t="shared" si="48"/>
        <v>0</v>
      </c>
      <c r="H147" s="132">
        <f t="shared" si="48"/>
        <v>0</v>
      </c>
      <c r="I147" s="133">
        <f t="shared" si="48"/>
        <v>0</v>
      </c>
      <c r="J147" s="133">
        <f t="shared" si="48"/>
        <v>0</v>
      </c>
      <c r="K147" s="133">
        <f t="shared" si="48"/>
        <v>0</v>
      </c>
      <c r="L147" s="133">
        <f t="shared" si="48"/>
        <v>0</v>
      </c>
      <c r="M147" s="133">
        <f t="shared" ref="M147:AR147" si="49">(M96-M$65/M$67*M113-M$66/M$67*M130)/(M$64/M$67)</f>
        <v>0</v>
      </c>
      <c r="N147" s="132">
        <f t="shared" si="49"/>
        <v>0</v>
      </c>
      <c r="O147" s="132">
        <f t="shared" si="49"/>
        <v>0</v>
      </c>
      <c r="P147" s="132">
        <f t="shared" si="49"/>
        <v>0</v>
      </c>
      <c r="Q147" s="132">
        <f t="shared" si="49"/>
        <v>0</v>
      </c>
      <c r="R147" s="132">
        <f t="shared" si="49"/>
        <v>0</v>
      </c>
      <c r="S147" s="133">
        <f t="shared" si="49"/>
        <v>0</v>
      </c>
      <c r="T147" s="133">
        <f t="shared" si="49"/>
        <v>0</v>
      </c>
      <c r="U147" s="133">
        <f t="shared" si="49"/>
        <v>0</v>
      </c>
      <c r="V147" s="133">
        <f t="shared" si="49"/>
        <v>0</v>
      </c>
      <c r="W147" s="133">
        <f t="shared" si="49"/>
        <v>0</v>
      </c>
      <c r="X147" s="132">
        <f t="shared" si="49"/>
        <v>0</v>
      </c>
      <c r="Y147" s="132">
        <f t="shared" si="49"/>
        <v>0</v>
      </c>
      <c r="Z147" s="132">
        <f t="shared" si="49"/>
        <v>0</v>
      </c>
      <c r="AA147" s="132">
        <f t="shared" si="49"/>
        <v>0</v>
      </c>
      <c r="AB147" s="132">
        <f t="shared" si="49"/>
        <v>0</v>
      </c>
      <c r="AC147" s="133">
        <f t="shared" si="49"/>
        <v>0</v>
      </c>
      <c r="AD147" s="133">
        <f t="shared" si="49"/>
        <v>0</v>
      </c>
      <c r="AE147" s="133">
        <f t="shared" si="49"/>
        <v>0</v>
      </c>
      <c r="AF147" s="133">
        <f t="shared" si="49"/>
        <v>0</v>
      </c>
      <c r="AG147" s="133">
        <f t="shared" si="49"/>
        <v>0</v>
      </c>
      <c r="AH147" s="132">
        <f t="shared" si="49"/>
        <v>0</v>
      </c>
      <c r="AI147" s="132">
        <f t="shared" si="49"/>
        <v>0</v>
      </c>
      <c r="AJ147" s="132">
        <f t="shared" si="49"/>
        <v>0</v>
      </c>
      <c r="AK147" s="132">
        <f t="shared" si="49"/>
        <v>0</v>
      </c>
      <c r="AL147" s="132">
        <f t="shared" si="49"/>
        <v>0</v>
      </c>
      <c r="AM147" s="133">
        <f t="shared" si="49"/>
        <v>0</v>
      </c>
      <c r="AN147" s="133">
        <f t="shared" si="49"/>
        <v>0</v>
      </c>
      <c r="AO147" s="133">
        <f t="shared" si="49"/>
        <v>0</v>
      </c>
      <c r="AP147" s="133">
        <f t="shared" si="49"/>
        <v>0</v>
      </c>
      <c r="AQ147" s="133">
        <f t="shared" si="49"/>
        <v>0</v>
      </c>
      <c r="AR147" s="132">
        <f t="shared" si="49"/>
        <v>0</v>
      </c>
    </row>
    <row r="148" spans="2:44" s="78" customFormat="1" hidden="1" outlineLevel="2">
      <c r="B148" s="82" t="s">
        <v>56</v>
      </c>
      <c r="C148" s="80"/>
      <c r="D148" s="132">
        <f>SUM(D134:D147)</f>
        <v>1.0000000000000002</v>
      </c>
      <c r="E148" s="132">
        <f t="shared" ref="E148:AR148" si="50">SUM(E134:E147)</f>
        <v>1.0000000000000002</v>
      </c>
      <c r="F148" s="132">
        <f t="shared" si="50"/>
        <v>1.0000000000000002</v>
      </c>
      <c r="G148" s="132">
        <f t="shared" si="50"/>
        <v>1.0000000000000002</v>
      </c>
      <c r="H148" s="132">
        <f t="shared" si="50"/>
        <v>1.0000000000000002</v>
      </c>
      <c r="I148" s="133">
        <f t="shared" si="50"/>
        <v>1.0000000000000002</v>
      </c>
      <c r="J148" s="133">
        <f t="shared" si="50"/>
        <v>1</v>
      </c>
      <c r="K148" s="133">
        <f t="shared" si="50"/>
        <v>1.0000000000000002</v>
      </c>
      <c r="L148" s="133">
        <f t="shared" si="50"/>
        <v>1.0000000000000002</v>
      </c>
      <c r="M148" s="133">
        <f t="shared" si="50"/>
        <v>1.0000000000000002</v>
      </c>
      <c r="N148" s="132">
        <f t="shared" si="50"/>
        <v>1</v>
      </c>
      <c r="O148" s="132">
        <f t="shared" si="50"/>
        <v>1.0000000000000002</v>
      </c>
      <c r="P148" s="132">
        <f t="shared" si="50"/>
        <v>1.0000000000000002</v>
      </c>
      <c r="Q148" s="132">
        <f t="shared" si="50"/>
        <v>1</v>
      </c>
      <c r="R148" s="132">
        <f t="shared" si="50"/>
        <v>1</v>
      </c>
      <c r="S148" s="133">
        <f t="shared" si="50"/>
        <v>1.0000000000000002</v>
      </c>
      <c r="T148" s="133">
        <f t="shared" si="50"/>
        <v>1.0000000000000002</v>
      </c>
      <c r="U148" s="133">
        <f t="shared" si="50"/>
        <v>1.0000000000000004</v>
      </c>
      <c r="V148" s="133">
        <f t="shared" si="50"/>
        <v>1.0000000000000002</v>
      </c>
      <c r="W148" s="133">
        <f t="shared" si="50"/>
        <v>1.0000000000000002</v>
      </c>
      <c r="X148" s="132">
        <f t="shared" si="50"/>
        <v>1.0000000000000002</v>
      </c>
      <c r="Y148" s="132">
        <f t="shared" si="50"/>
        <v>1</v>
      </c>
      <c r="Z148" s="132">
        <f t="shared" si="50"/>
        <v>1</v>
      </c>
      <c r="AA148" s="132">
        <f t="shared" si="50"/>
        <v>1.0000000000000002</v>
      </c>
      <c r="AB148" s="132">
        <f t="shared" si="50"/>
        <v>1.0000000000000002</v>
      </c>
      <c r="AC148" s="133">
        <f t="shared" si="50"/>
        <v>1</v>
      </c>
      <c r="AD148" s="133">
        <f t="shared" si="50"/>
        <v>1</v>
      </c>
      <c r="AE148" s="133">
        <f t="shared" si="50"/>
        <v>1</v>
      </c>
      <c r="AF148" s="133">
        <f t="shared" si="50"/>
        <v>1.0000000000000002</v>
      </c>
      <c r="AG148" s="133">
        <f t="shared" si="50"/>
        <v>1</v>
      </c>
      <c r="AH148" s="132">
        <f t="shared" si="50"/>
        <v>1.0000000000000002</v>
      </c>
      <c r="AI148" s="132">
        <f t="shared" si="50"/>
        <v>1.0000000000000002</v>
      </c>
      <c r="AJ148" s="132">
        <f t="shared" si="50"/>
        <v>1</v>
      </c>
      <c r="AK148" s="132">
        <f t="shared" si="50"/>
        <v>1.0000000000000002</v>
      </c>
      <c r="AL148" s="132">
        <f t="shared" si="50"/>
        <v>1.0000000000000002</v>
      </c>
      <c r="AM148" s="133">
        <f t="shared" si="50"/>
        <v>1.0000000000000002</v>
      </c>
      <c r="AN148" s="133">
        <f t="shared" si="50"/>
        <v>1.0000000000000002</v>
      </c>
      <c r="AO148" s="133">
        <f t="shared" si="50"/>
        <v>1</v>
      </c>
      <c r="AP148" s="133">
        <f t="shared" si="50"/>
        <v>1.0000000000000002</v>
      </c>
      <c r="AQ148" s="133">
        <f t="shared" si="50"/>
        <v>1.0000000000000002</v>
      </c>
      <c r="AR148" s="132">
        <f t="shared" si="50"/>
        <v>1</v>
      </c>
    </row>
    <row r="149" spans="2:44" s="78" customFormat="1" hidden="1" outlineLevel="1">
      <c r="B149" s="82"/>
      <c r="C149" s="80"/>
      <c r="D149" s="107"/>
      <c r="E149" s="107"/>
      <c r="F149" s="107"/>
      <c r="G149" s="107"/>
      <c r="H149" s="107"/>
      <c r="I149" s="81"/>
      <c r="J149" s="81"/>
      <c r="K149" s="81"/>
      <c r="L149" s="81"/>
      <c r="M149" s="81"/>
      <c r="N149" s="107"/>
      <c r="O149" s="107"/>
      <c r="P149" s="107"/>
      <c r="Q149" s="107"/>
      <c r="R149" s="107"/>
      <c r="S149" s="81"/>
      <c r="T149" s="81"/>
      <c r="U149" s="81"/>
      <c r="V149" s="81"/>
      <c r="W149" s="81"/>
      <c r="X149" s="107"/>
      <c r="Y149" s="107"/>
      <c r="Z149" s="107"/>
      <c r="AA149" s="107"/>
      <c r="AB149" s="107"/>
      <c r="AC149" s="81"/>
      <c r="AD149" s="81"/>
      <c r="AE149" s="81"/>
      <c r="AF149" s="81"/>
      <c r="AG149" s="81"/>
      <c r="AH149" s="107"/>
      <c r="AI149" s="107"/>
      <c r="AJ149" s="107"/>
      <c r="AK149" s="107"/>
      <c r="AL149" s="107"/>
      <c r="AM149" s="81"/>
      <c r="AN149" s="81"/>
      <c r="AO149" s="81"/>
      <c r="AP149" s="81"/>
      <c r="AQ149" s="81"/>
      <c r="AR149" s="107"/>
    </row>
    <row r="150" spans="2:44" s="78" customFormat="1" hidden="1" outlineLevel="1" collapsed="1">
      <c r="B150" s="79" t="s">
        <v>126</v>
      </c>
      <c r="C150" s="80"/>
      <c r="D150" s="108">
        <v>0</v>
      </c>
      <c r="E150" s="108">
        <v>1</v>
      </c>
      <c r="F150" s="108">
        <v>2</v>
      </c>
      <c r="G150" s="108">
        <v>3</v>
      </c>
      <c r="H150" s="108">
        <v>4</v>
      </c>
      <c r="I150" s="109">
        <v>5</v>
      </c>
      <c r="J150" s="109">
        <v>6</v>
      </c>
      <c r="K150" s="109">
        <v>7</v>
      </c>
      <c r="L150" s="109">
        <v>8</v>
      </c>
      <c r="M150" s="109">
        <v>9</v>
      </c>
      <c r="N150" s="108">
        <v>10</v>
      </c>
      <c r="O150" s="108">
        <v>11</v>
      </c>
      <c r="P150" s="108">
        <v>12</v>
      </c>
      <c r="Q150" s="108">
        <v>13</v>
      </c>
      <c r="R150" s="108">
        <v>14</v>
      </c>
      <c r="S150" s="109">
        <v>15</v>
      </c>
      <c r="T150" s="109">
        <v>16</v>
      </c>
      <c r="U150" s="109">
        <v>17</v>
      </c>
      <c r="V150" s="109">
        <v>18</v>
      </c>
      <c r="W150" s="109">
        <v>19</v>
      </c>
      <c r="X150" s="108">
        <v>20</v>
      </c>
      <c r="Y150" s="108">
        <v>21</v>
      </c>
      <c r="Z150" s="108">
        <v>22</v>
      </c>
      <c r="AA150" s="108">
        <v>23</v>
      </c>
      <c r="AB150" s="108">
        <v>24</v>
      </c>
      <c r="AC150" s="109">
        <v>25</v>
      </c>
      <c r="AD150" s="109">
        <v>26</v>
      </c>
      <c r="AE150" s="109">
        <v>27</v>
      </c>
      <c r="AF150" s="109">
        <v>28</v>
      </c>
      <c r="AG150" s="109">
        <v>29</v>
      </c>
      <c r="AH150" s="108">
        <v>30</v>
      </c>
      <c r="AI150" s="108">
        <v>31</v>
      </c>
      <c r="AJ150" s="108">
        <v>32</v>
      </c>
      <c r="AK150" s="108">
        <v>33</v>
      </c>
      <c r="AL150" s="108">
        <v>34</v>
      </c>
      <c r="AM150" s="109">
        <v>35</v>
      </c>
      <c r="AN150" s="109">
        <v>36</v>
      </c>
      <c r="AO150" s="109">
        <v>37</v>
      </c>
      <c r="AP150" s="109">
        <v>38</v>
      </c>
      <c r="AQ150" s="109">
        <v>39</v>
      </c>
      <c r="AR150" s="108">
        <v>40</v>
      </c>
    </row>
    <row r="151" spans="2:44" s="78" customFormat="1" hidden="1" outlineLevel="1">
      <c r="B151" s="82" t="s">
        <v>42</v>
      </c>
      <c r="C151" s="80"/>
      <c r="D151" s="131">
        <f>'[7]2. Geração de Resíduos'!G157</f>
        <v>0.48399999999999999</v>
      </c>
      <c r="E151" s="132">
        <f>D151</f>
        <v>0.48399999999999999</v>
      </c>
      <c r="F151" s="132">
        <f t="shared" ref="F151:U165" si="51">E151</f>
        <v>0.48399999999999999</v>
      </c>
      <c r="G151" s="132">
        <f t="shared" si="51"/>
        <v>0.48399999999999999</v>
      </c>
      <c r="H151" s="132">
        <f t="shared" si="51"/>
        <v>0.48399999999999999</v>
      </c>
      <c r="I151" s="133">
        <f t="shared" si="51"/>
        <v>0.48399999999999999</v>
      </c>
      <c r="J151" s="133">
        <f t="shared" si="51"/>
        <v>0.48399999999999999</v>
      </c>
      <c r="K151" s="133">
        <f t="shared" si="51"/>
        <v>0.48399999999999999</v>
      </c>
      <c r="L151" s="133">
        <f t="shared" si="51"/>
        <v>0.48399999999999999</v>
      </c>
      <c r="M151" s="133">
        <f t="shared" si="51"/>
        <v>0.48399999999999999</v>
      </c>
      <c r="N151" s="132">
        <f t="shared" si="51"/>
        <v>0.48399999999999999</v>
      </c>
      <c r="O151" s="132">
        <f t="shared" si="51"/>
        <v>0.48399999999999999</v>
      </c>
      <c r="P151" s="132">
        <f t="shared" si="51"/>
        <v>0.48399999999999999</v>
      </c>
      <c r="Q151" s="132">
        <f t="shared" si="51"/>
        <v>0.48399999999999999</v>
      </c>
      <c r="R151" s="132">
        <f t="shared" si="51"/>
        <v>0.48399999999999999</v>
      </c>
      <c r="S151" s="133">
        <f t="shared" si="51"/>
        <v>0.48399999999999999</v>
      </c>
      <c r="T151" s="133">
        <f t="shared" si="51"/>
        <v>0.48399999999999999</v>
      </c>
      <c r="U151" s="133">
        <f t="shared" si="51"/>
        <v>0.48399999999999999</v>
      </c>
      <c r="V151" s="133">
        <f t="shared" ref="V151:AK165" si="52">U151</f>
        <v>0.48399999999999999</v>
      </c>
      <c r="W151" s="133">
        <f t="shared" si="52"/>
        <v>0.48399999999999999</v>
      </c>
      <c r="X151" s="132">
        <f t="shared" si="52"/>
        <v>0.48399999999999999</v>
      </c>
      <c r="Y151" s="132">
        <f t="shared" si="52"/>
        <v>0.48399999999999999</v>
      </c>
      <c r="Z151" s="132">
        <f t="shared" si="52"/>
        <v>0.48399999999999999</v>
      </c>
      <c r="AA151" s="132">
        <f t="shared" si="52"/>
        <v>0.48399999999999999</v>
      </c>
      <c r="AB151" s="132">
        <f t="shared" si="52"/>
        <v>0.48399999999999999</v>
      </c>
      <c r="AC151" s="133">
        <f t="shared" si="52"/>
        <v>0.48399999999999999</v>
      </c>
      <c r="AD151" s="133">
        <f t="shared" si="52"/>
        <v>0.48399999999999999</v>
      </c>
      <c r="AE151" s="133">
        <f t="shared" si="52"/>
        <v>0.48399999999999999</v>
      </c>
      <c r="AF151" s="133">
        <f t="shared" si="52"/>
        <v>0.48399999999999999</v>
      </c>
      <c r="AG151" s="133">
        <f t="shared" si="52"/>
        <v>0.48399999999999999</v>
      </c>
      <c r="AH151" s="132">
        <f t="shared" si="52"/>
        <v>0.48399999999999999</v>
      </c>
      <c r="AI151" s="132">
        <f t="shared" si="52"/>
        <v>0.48399999999999999</v>
      </c>
      <c r="AJ151" s="132">
        <f t="shared" si="52"/>
        <v>0.48399999999999999</v>
      </c>
      <c r="AK151" s="132">
        <f t="shared" si="52"/>
        <v>0.48399999999999999</v>
      </c>
      <c r="AL151" s="132">
        <f t="shared" ref="AK151:AR165" si="53">AK151</f>
        <v>0.48399999999999999</v>
      </c>
      <c r="AM151" s="133">
        <f t="shared" si="53"/>
        <v>0.48399999999999999</v>
      </c>
      <c r="AN151" s="133">
        <f t="shared" si="53"/>
        <v>0.48399999999999999</v>
      </c>
      <c r="AO151" s="133">
        <f t="shared" si="53"/>
        <v>0.48399999999999999</v>
      </c>
      <c r="AP151" s="133">
        <f t="shared" si="53"/>
        <v>0.48399999999999999</v>
      </c>
      <c r="AQ151" s="133">
        <f t="shared" si="53"/>
        <v>0.48399999999999999</v>
      </c>
      <c r="AR151" s="132">
        <f t="shared" si="53"/>
        <v>0.48399999999999999</v>
      </c>
    </row>
    <row r="152" spans="2:44" s="78" customFormat="1" hidden="1" outlineLevel="1">
      <c r="B152" s="82" t="s">
        <v>43</v>
      </c>
      <c r="C152" s="80"/>
      <c r="D152" s="131">
        <f>'[7]2. Geração de Resíduos'!G158</f>
        <v>0.03</v>
      </c>
      <c r="E152" s="132">
        <f t="shared" ref="E152:T165" si="54">D152</f>
        <v>0.03</v>
      </c>
      <c r="F152" s="132">
        <f t="shared" si="54"/>
        <v>0.03</v>
      </c>
      <c r="G152" s="132">
        <f t="shared" si="54"/>
        <v>0.03</v>
      </c>
      <c r="H152" s="132">
        <f t="shared" si="54"/>
        <v>0.03</v>
      </c>
      <c r="I152" s="133">
        <f t="shared" si="54"/>
        <v>0.03</v>
      </c>
      <c r="J152" s="133">
        <f t="shared" si="54"/>
        <v>0.03</v>
      </c>
      <c r="K152" s="133">
        <f t="shared" si="54"/>
        <v>0.03</v>
      </c>
      <c r="L152" s="133">
        <f t="shared" si="54"/>
        <v>0.03</v>
      </c>
      <c r="M152" s="133">
        <f t="shared" si="54"/>
        <v>0.03</v>
      </c>
      <c r="N152" s="132">
        <f t="shared" si="54"/>
        <v>0.03</v>
      </c>
      <c r="O152" s="132">
        <f t="shared" si="54"/>
        <v>0.03</v>
      </c>
      <c r="P152" s="132">
        <f t="shared" si="54"/>
        <v>0.03</v>
      </c>
      <c r="Q152" s="132">
        <f t="shared" si="54"/>
        <v>0.03</v>
      </c>
      <c r="R152" s="132">
        <f t="shared" si="54"/>
        <v>0.03</v>
      </c>
      <c r="S152" s="133">
        <f t="shared" si="54"/>
        <v>0.03</v>
      </c>
      <c r="T152" s="133">
        <f t="shared" si="54"/>
        <v>0.03</v>
      </c>
      <c r="U152" s="133">
        <f t="shared" si="51"/>
        <v>0.03</v>
      </c>
      <c r="V152" s="133">
        <f t="shared" si="52"/>
        <v>0.03</v>
      </c>
      <c r="W152" s="133">
        <f t="shared" si="52"/>
        <v>0.03</v>
      </c>
      <c r="X152" s="132">
        <f t="shared" si="52"/>
        <v>0.03</v>
      </c>
      <c r="Y152" s="132">
        <f t="shared" si="52"/>
        <v>0.03</v>
      </c>
      <c r="Z152" s="132">
        <f t="shared" si="52"/>
        <v>0.03</v>
      </c>
      <c r="AA152" s="132">
        <f t="shared" si="52"/>
        <v>0.03</v>
      </c>
      <c r="AB152" s="132">
        <f t="shared" si="52"/>
        <v>0.03</v>
      </c>
      <c r="AC152" s="133">
        <f t="shared" si="52"/>
        <v>0.03</v>
      </c>
      <c r="AD152" s="133">
        <f t="shared" si="52"/>
        <v>0.03</v>
      </c>
      <c r="AE152" s="133">
        <f t="shared" si="52"/>
        <v>0.03</v>
      </c>
      <c r="AF152" s="133">
        <f t="shared" si="52"/>
        <v>0.03</v>
      </c>
      <c r="AG152" s="133">
        <f t="shared" si="52"/>
        <v>0.03</v>
      </c>
      <c r="AH152" s="132">
        <f t="shared" si="52"/>
        <v>0.03</v>
      </c>
      <c r="AI152" s="132">
        <f t="shared" si="52"/>
        <v>0.03</v>
      </c>
      <c r="AJ152" s="132">
        <f t="shared" si="52"/>
        <v>0.03</v>
      </c>
      <c r="AK152" s="132">
        <f t="shared" si="52"/>
        <v>0.03</v>
      </c>
      <c r="AL152" s="132">
        <f t="shared" si="53"/>
        <v>0.03</v>
      </c>
      <c r="AM152" s="133">
        <f t="shared" si="53"/>
        <v>0.03</v>
      </c>
      <c r="AN152" s="133">
        <f t="shared" si="53"/>
        <v>0.03</v>
      </c>
      <c r="AO152" s="133">
        <f t="shared" si="53"/>
        <v>0.03</v>
      </c>
      <c r="AP152" s="133">
        <f t="shared" si="53"/>
        <v>0.03</v>
      </c>
      <c r="AQ152" s="133">
        <f t="shared" si="53"/>
        <v>0.03</v>
      </c>
      <c r="AR152" s="132">
        <f t="shared" si="53"/>
        <v>0.03</v>
      </c>
    </row>
    <row r="153" spans="2:44" s="78" customFormat="1" hidden="1" outlineLevel="1">
      <c r="B153" s="110" t="s">
        <v>44</v>
      </c>
      <c r="C153" s="80"/>
      <c r="D153" s="134">
        <f>'[7]2. Geração de Resíduos'!G159</f>
        <v>0.13100000000000001</v>
      </c>
      <c r="E153" s="135">
        <f t="shared" si="54"/>
        <v>0.13100000000000001</v>
      </c>
      <c r="F153" s="135">
        <f t="shared" si="54"/>
        <v>0.13100000000000001</v>
      </c>
      <c r="G153" s="135">
        <f t="shared" si="54"/>
        <v>0.13100000000000001</v>
      </c>
      <c r="H153" s="135">
        <f t="shared" si="54"/>
        <v>0.13100000000000001</v>
      </c>
      <c r="I153" s="136">
        <f t="shared" si="54"/>
        <v>0.13100000000000001</v>
      </c>
      <c r="J153" s="136">
        <f t="shared" si="54"/>
        <v>0.13100000000000001</v>
      </c>
      <c r="K153" s="136">
        <f t="shared" si="54"/>
        <v>0.13100000000000001</v>
      </c>
      <c r="L153" s="136">
        <f t="shared" si="54"/>
        <v>0.13100000000000001</v>
      </c>
      <c r="M153" s="136">
        <f t="shared" si="54"/>
        <v>0.13100000000000001</v>
      </c>
      <c r="N153" s="135">
        <f t="shared" si="54"/>
        <v>0.13100000000000001</v>
      </c>
      <c r="O153" s="135">
        <f t="shared" si="54"/>
        <v>0.13100000000000001</v>
      </c>
      <c r="P153" s="135">
        <f t="shared" si="54"/>
        <v>0.13100000000000001</v>
      </c>
      <c r="Q153" s="135">
        <f t="shared" si="54"/>
        <v>0.13100000000000001</v>
      </c>
      <c r="R153" s="135">
        <f t="shared" si="54"/>
        <v>0.13100000000000001</v>
      </c>
      <c r="S153" s="136">
        <f t="shared" si="54"/>
        <v>0.13100000000000001</v>
      </c>
      <c r="T153" s="136">
        <f t="shared" si="54"/>
        <v>0.13100000000000001</v>
      </c>
      <c r="U153" s="136">
        <f t="shared" si="51"/>
        <v>0.13100000000000001</v>
      </c>
      <c r="V153" s="136">
        <f t="shared" si="52"/>
        <v>0.13100000000000001</v>
      </c>
      <c r="W153" s="136">
        <f t="shared" si="52"/>
        <v>0.13100000000000001</v>
      </c>
      <c r="X153" s="135">
        <f t="shared" si="52"/>
        <v>0.13100000000000001</v>
      </c>
      <c r="Y153" s="135">
        <f t="shared" si="52"/>
        <v>0.13100000000000001</v>
      </c>
      <c r="Z153" s="135">
        <f t="shared" si="52"/>
        <v>0.13100000000000001</v>
      </c>
      <c r="AA153" s="135">
        <f t="shared" si="52"/>
        <v>0.13100000000000001</v>
      </c>
      <c r="AB153" s="135">
        <f t="shared" si="52"/>
        <v>0.13100000000000001</v>
      </c>
      <c r="AC153" s="136">
        <f t="shared" si="52"/>
        <v>0.13100000000000001</v>
      </c>
      <c r="AD153" s="136">
        <f t="shared" si="52"/>
        <v>0.13100000000000001</v>
      </c>
      <c r="AE153" s="136">
        <f t="shared" si="52"/>
        <v>0.13100000000000001</v>
      </c>
      <c r="AF153" s="136">
        <f t="shared" si="52"/>
        <v>0.13100000000000001</v>
      </c>
      <c r="AG153" s="136">
        <f t="shared" si="52"/>
        <v>0.13100000000000001</v>
      </c>
      <c r="AH153" s="135">
        <f t="shared" si="52"/>
        <v>0.13100000000000001</v>
      </c>
      <c r="AI153" s="135">
        <f t="shared" si="52"/>
        <v>0.13100000000000001</v>
      </c>
      <c r="AJ153" s="135">
        <f t="shared" si="52"/>
        <v>0.13100000000000001</v>
      </c>
      <c r="AK153" s="135">
        <f t="shared" si="52"/>
        <v>0.13100000000000001</v>
      </c>
      <c r="AL153" s="135">
        <f t="shared" si="53"/>
        <v>0.13100000000000001</v>
      </c>
      <c r="AM153" s="136">
        <f t="shared" si="53"/>
        <v>0.13100000000000001</v>
      </c>
      <c r="AN153" s="136">
        <f t="shared" si="53"/>
        <v>0.13100000000000001</v>
      </c>
      <c r="AO153" s="136">
        <f t="shared" si="53"/>
        <v>0.13100000000000001</v>
      </c>
      <c r="AP153" s="136">
        <f t="shared" si="53"/>
        <v>0.13100000000000001</v>
      </c>
      <c r="AQ153" s="136">
        <f t="shared" si="53"/>
        <v>0.13100000000000001</v>
      </c>
      <c r="AR153" s="135">
        <f t="shared" si="53"/>
        <v>0.13100000000000001</v>
      </c>
    </row>
    <row r="154" spans="2:44" s="78" customFormat="1" hidden="1" outlineLevel="1">
      <c r="B154" s="82" t="s">
        <v>45</v>
      </c>
      <c r="C154" s="80"/>
      <c r="D154" s="137">
        <f>'[7]2. Geração de Resíduos'!G160</f>
        <v>8.8999999999999996E-2</v>
      </c>
      <c r="E154" s="132">
        <f t="shared" si="54"/>
        <v>8.8999999999999996E-2</v>
      </c>
      <c r="F154" s="132">
        <f t="shared" si="54"/>
        <v>8.8999999999999996E-2</v>
      </c>
      <c r="G154" s="132">
        <f t="shared" si="54"/>
        <v>8.8999999999999996E-2</v>
      </c>
      <c r="H154" s="132">
        <f t="shared" si="54"/>
        <v>8.8999999999999996E-2</v>
      </c>
      <c r="I154" s="133">
        <f t="shared" si="54"/>
        <v>8.8999999999999996E-2</v>
      </c>
      <c r="J154" s="133">
        <f t="shared" si="54"/>
        <v>8.8999999999999996E-2</v>
      </c>
      <c r="K154" s="133">
        <f t="shared" si="54"/>
        <v>8.8999999999999996E-2</v>
      </c>
      <c r="L154" s="133">
        <f t="shared" si="54"/>
        <v>8.8999999999999996E-2</v>
      </c>
      <c r="M154" s="133">
        <f t="shared" si="54"/>
        <v>8.8999999999999996E-2</v>
      </c>
      <c r="N154" s="132">
        <f t="shared" si="54"/>
        <v>8.8999999999999996E-2</v>
      </c>
      <c r="O154" s="132">
        <f t="shared" si="54"/>
        <v>8.8999999999999996E-2</v>
      </c>
      <c r="P154" s="132">
        <f t="shared" si="54"/>
        <v>8.8999999999999996E-2</v>
      </c>
      <c r="Q154" s="132">
        <f t="shared" si="54"/>
        <v>8.8999999999999996E-2</v>
      </c>
      <c r="R154" s="132">
        <f t="shared" si="54"/>
        <v>8.8999999999999996E-2</v>
      </c>
      <c r="S154" s="133">
        <f t="shared" si="54"/>
        <v>8.8999999999999996E-2</v>
      </c>
      <c r="T154" s="133">
        <f t="shared" si="54"/>
        <v>8.8999999999999996E-2</v>
      </c>
      <c r="U154" s="133">
        <f t="shared" si="51"/>
        <v>8.8999999999999996E-2</v>
      </c>
      <c r="V154" s="133">
        <f t="shared" si="52"/>
        <v>8.8999999999999996E-2</v>
      </c>
      <c r="W154" s="133">
        <f t="shared" si="52"/>
        <v>8.8999999999999996E-2</v>
      </c>
      <c r="X154" s="132">
        <f t="shared" si="52"/>
        <v>8.8999999999999996E-2</v>
      </c>
      <c r="Y154" s="132">
        <f t="shared" si="52"/>
        <v>8.8999999999999996E-2</v>
      </c>
      <c r="Z154" s="132">
        <f t="shared" si="52"/>
        <v>8.8999999999999996E-2</v>
      </c>
      <c r="AA154" s="132">
        <f t="shared" si="52"/>
        <v>8.8999999999999996E-2</v>
      </c>
      <c r="AB154" s="132">
        <f t="shared" si="52"/>
        <v>8.8999999999999996E-2</v>
      </c>
      <c r="AC154" s="133">
        <f t="shared" si="52"/>
        <v>8.8999999999999996E-2</v>
      </c>
      <c r="AD154" s="133">
        <f t="shared" si="52"/>
        <v>8.8999999999999996E-2</v>
      </c>
      <c r="AE154" s="133">
        <f t="shared" si="52"/>
        <v>8.8999999999999996E-2</v>
      </c>
      <c r="AF154" s="133">
        <f t="shared" si="52"/>
        <v>8.8999999999999996E-2</v>
      </c>
      <c r="AG154" s="133">
        <f t="shared" si="52"/>
        <v>8.8999999999999996E-2</v>
      </c>
      <c r="AH154" s="132">
        <f t="shared" si="52"/>
        <v>8.8999999999999996E-2</v>
      </c>
      <c r="AI154" s="132">
        <f t="shared" si="52"/>
        <v>8.8999999999999996E-2</v>
      </c>
      <c r="AJ154" s="132">
        <f t="shared" si="52"/>
        <v>8.8999999999999996E-2</v>
      </c>
      <c r="AK154" s="132">
        <f t="shared" si="52"/>
        <v>8.8999999999999996E-2</v>
      </c>
      <c r="AL154" s="132">
        <f t="shared" si="53"/>
        <v>8.8999999999999996E-2</v>
      </c>
      <c r="AM154" s="133">
        <f t="shared" si="53"/>
        <v>8.8999999999999996E-2</v>
      </c>
      <c r="AN154" s="133">
        <f t="shared" si="53"/>
        <v>8.8999999999999996E-2</v>
      </c>
      <c r="AO154" s="133">
        <f t="shared" si="53"/>
        <v>8.8999999999999996E-2</v>
      </c>
      <c r="AP154" s="133">
        <f t="shared" si="53"/>
        <v>8.8999999999999996E-2</v>
      </c>
      <c r="AQ154" s="133">
        <f t="shared" si="53"/>
        <v>8.8999999999999996E-2</v>
      </c>
      <c r="AR154" s="132">
        <f t="shared" si="53"/>
        <v>8.8999999999999996E-2</v>
      </c>
    </row>
    <row r="155" spans="2:44" s="78" customFormat="1" hidden="1" outlineLevel="1">
      <c r="B155" s="82" t="s">
        <v>46</v>
      </c>
      <c r="C155" s="80"/>
      <c r="D155" s="137">
        <f>'[7]2. Geração de Resíduos'!G161</f>
        <v>4.5999999999999999E-2</v>
      </c>
      <c r="E155" s="132">
        <f t="shared" si="54"/>
        <v>4.5999999999999999E-2</v>
      </c>
      <c r="F155" s="132">
        <f t="shared" si="54"/>
        <v>4.5999999999999999E-2</v>
      </c>
      <c r="G155" s="132">
        <f t="shared" si="54"/>
        <v>4.5999999999999999E-2</v>
      </c>
      <c r="H155" s="132">
        <f t="shared" si="54"/>
        <v>4.5999999999999999E-2</v>
      </c>
      <c r="I155" s="133">
        <f t="shared" si="54"/>
        <v>4.5999999999999999E-2</v>
      </c>
      <c r="J155" s="133">
        <f t="shared" si="54"/>
        <v>4.5999999999999999E-2</v>
      </c>
      <c r="K155" s="133">
        <f t="shared" si="54"/>
        <v>4.5999999999999999E-2</v>
      </c>
      <c r="L155" s="133">
        <f t="shared" si="54"/>
        <v>4.5999999999999999E-2</v>
      </c>
      <c r="M155" s="133">
        <f t="shared" si="54"/>
        <v>4.5999999999999999E-2</v>
      </c>
      <c r="N155" s="132">
        <f t="shared" si="54"/>
        <v>4.5999999999999999E-2</v>
      </c>
      <c r="O155" s="132">
        <f t="shared" si="54"/>
        <v>4.5999999999999999E-2</v>
      </c>
      <c r="P155" s="132">
        <f t="shared" si="54"/>
        <v>4.5999999999999999E-2</v>
      </c>
      <c r="Q155" s="132">
        <f t="shared" si="54"/>
        <v>4.5999999999999999E-2</v>
      </c>
      <c r="R155" s="132">
        <f t="shared" si="54"/>
        <v>4.5999999999999999E-2</v>
      </c>
      <c r="S155" s="133">
        <f t="shared" si="54"/>
        <v>4.5999999999999999E-2</v>
      </c>
      <c r="T155" s="133">
        <f t="shared" si="54"/>
        <v>4.5999999999999999E-2</v>
      </c>
      <c r="U155" s="133">
        <f t="shared" si="51"/>
        <v>4.5999999999999999E-2</v>
      </c>
      <c r="V155" s="133">
        <f t="shared" si="52"/>
        <v>4.5999999999999999E-2</v>
      </c>
      <c r="W155" s="133">
        <f t="shared" si="52"/>
        <v>4.5999999999999999E-2</v>
      </c>
      <c r="X155" s="132">
        <f t="shared" si="52"/>
        <v>4.5999999999999999E-2</v>
      </c>
      <c r="Y155" s="132">
        <f t="shared" si="52"/>
        <v>4.5999999999999999E-2</v>
      </c>
      <c r="Z155" s="132">
        <f t="shared" si="52"/>
        <v>4.5999999999999999E-2</v>
      </c>
      <c r="AA155" s="132">
        <f t="shared" si="52"/>
        <v>4.5999999999999999E-2</v>
      </c>
      <c r="AB155" s="132">
        <f t="shared" si="52"/>
        <v>4.5999999999999999E-2</v>
      </c>
      <c r="AC155" s="133">
        <f t="shared" si="52"/>
        <v>4.5999999999999999E-2</v>
      </c>
      <c r="AD155" s="133">
        <f t="shared" si="52"/>
        <v>4.5999999999999999E-2</v>
      </c>
      <c r="AE155" s="133">
        <f t="shared" si="52"/>
        <v>4.5999999999999999E-2</v>
      </c>
      <c r="AF155" s="133">
        <f t="shared" si="52"/>
        <v>4.5999999999999999E-2</v>
      </c>
      <c r="AG155" s="133">
        <f t="shared" si="52"/>
        <v>4.5999999999999999E-2</v>
      </c>
      <c r="AH155" s="132">
        <f t="shared" si="52"/>
        <v>4.5999999999999999E-2</v>
      </c>
      <c r="AI155" s="132">
        <f t="shared" si="52"/>
        <v>4.5999999999999999E-2</v>
      </c>
      <c r="AJ155" s="132">
        <f t="shared" si="52"/>
        <v>4.5999999999999999E-2</v>
      </c>
      <c r="AK155" s="132">
        <f t="shared" si="52"/>
        <v>4.5999999999999999E-2</v>
      </c>
      <c r="AL155" s="132">
        <f t="shared" si="53"/>
        <v>4.5999999999999999E-2</v>
      </c>
      <c r="AM155" s="133">
        <f t="shared" si="53"/>
        <v>4.5999999999999999E-2</v>
      </c>
      <c r="AN155" s="133">
        <f t="shared" si="53"/>
        <v>4.5999999999999999E-2</v>
      </c>
      <c r="AO155" s="133">
        <f t="shared" si="53"/>
        <v>4.5999999999999999E-2</v>
      </c>
      <c r="AP155" s="133">
        <f t="shared" si="53"/>
        <v>4.5999999999999999E-2</v>
      </c>
      <c r="AQ155" s="133">
        <f t="shared" si="53"/>
        <v>4.5999999999999999E-2</v>
      </c>
      <c r="AR155" s="132">
        <f t="shared" si="53"/>
        <v>4.5999999999999999E-2</v>
      </c>
    </row>
    <row r="156" spans="2:44" s="78" customFormat="1" hidden="1" outlineLevel="1">
      <c r="B156" s="82" t="s">
        <v>47</v>
      </c>
      <c r="C156" s="80"/>
      <c r="D156" s="137">
        <f>'[7]2. Geração de Resíduos'!G162</f>
        <v>2.4E-2</v>
      </c>
      <c r="E156" s="132">
        <f t="shared" si="54"/>
        <v>2.4E-2</v>
      </c>
      <c r="F156" s="132">
        <f t="shared" si="54"/>
        <v>2.4E-2</v>
      </c>
      <c r="G156" s="132">
        <f t="shared" si="54"/>
        <v>2.4E-2</v>
      </c>
      <c r="H156" s="132">
        <f t="shared" si="54"/>
        <v>2.4E-2</v>
      </c>
      <c r="I156" s="133">
        <f t="shared" si="54"/>
        <v>2.4E-2</v>
      </c>
      <c r="J156" s="133">
        <f t="shared" si="54"/>
        <v>2.4E-2</v>
      </c>
      <c r="K156" s="133">
        <f t="shared" si="54"/>
        <v>2.4E-2</v>
      </c>
      <c r="L156" s="133">
        <f t="shared" si="54"/>
        <v>2.4E-2</v>
      </c>
      <c r="M156" s="133">
        <f t="shared" si="54"/>
        <v>2.4E-2</v>
      </c>
      <c r="N156" s="132">
        <f t="shared" si="54"/>
        <v>2.4E-2</v>
      </c>
      <c r="O156" s="132">
        <f t="shared" si="54"/>
        <v>2.4E-2</v>
      </c>
      <c r="P156" s="132">
        <f t="shared" si="54"/>
        <v>2.4E-2</v>
      </c>
      <c r="Q156" s="132">
        <f t="shared" si="54"/>
        <v>2.4E-2</v>
      </c>
      <c r="R156" s="132">
        <f t="shared" si="54"/>
        <v>2.4E-2</v>
      </c>
      <c r="S156" s="133">
        <f t="shared" si="54"/>
        <v>2.4E-2</v>
      </c>
      <c r="T156" s="133">
        <f t="shared" si="54"/>
        <v>2.4E-2</v>
      </c>
      <c r="U156" s="133">
        <f t="shared" si="51"/>
        <v>2.4E-2</v>
      </c>
      <c r="V156" s="133">
        <f t="shared" si="52"/>
        <v>2.4E-2</v>
      </c>
      <c r="W156" s="133">
        <f t="shared" si="52"/>
        <v>2.4E-2</v>
      </c>
      <c r="X156" s="132">
        <f t="shared" si="52"/>
        <v>2.4E-2</v>
      </c>
      <c r="Y156" s="132">
        <f t="shared" si="52"/>
        <v>2.4E-2</v>
      </c>
      <c r="Z156" s="132">
        <f t="shared" si="52"/>
        <v>2.4E-2</v>
      </c>
      <c r="AA156" s="132">
        <f t="shared" si="52"/>
        <v>2.4E-2</v>
      </c>
      <c r="AB156" s="132">
        <f t="shared" si="52"/>
        <v>2.4E-2</v>
      </c>
      <c r="AC156" s="133">
        <f t="shared" si="52"/>
        <v>2.4E-2</v>
      </c>
      <c r="AD156" s="133">
        <f t="shared" si="52"/>
        <v>2.4E-2</v>
      </c>
      <c r="AE156" s="133">
        <f t="shared" si="52"/>
        <v>2.4E-2</v>
      </c>
      <c r="AF156" s="133">
        <f t="shared" si="52"/>
        <v>2.4E-2</v>
      </c>
      <c r="AG156" s="133">
        <f t="shared" si="52"/>
        <v>2.4E-2</v>
      </c>
      <c r="AH156" s="132">
        <f t="shared" si="52"/>
        <v>2.4E-2</v>
      </c>
      <c r="AI156" s="132">
        <f t="shared" si="52"/>
        <v>2.4E-2</v>
      </c>
      <c r="AJ156" s="132">
        <f t="shared" si="52"/>
        <v>2.4E-2</v>
      </c>
      <c r="AK156" s="132">
        <f t="shared" si="52"/>
        <v>2.4E-2</v>
      </c>
      <c r="AL156" s="132">
        <f t="shared" si="53"/>
        <v>2.4E-2</v>
      </c>
      <c r="AM156" s="133">
        <f t="shared" si="53"/>
        <v>2.4E-2</v>
      </c>
      <c r="AN156" s="133">
        <f t="shared" si="53"/>
        <v>2.4E-2</v>
      </c>
      <c r="AO156" s="133">
        <f t="shared" si="53"/>
        <v>2.4E-2</v>
      </c>
      <c r="AP156" s="133">
        <f t="shared" si="53"/>
        <v>2.4E-2</v>
      </c>
      <c r="AQ156" s="133">
        <f t="shared" si="53"/>
        <v>2.4E-2</v>
      </c>
      <c r="AR156" s="132">
        <f t="shared" si="53"/>
        <v>2.4E-2</v>
      </c>
    </row>
    <row r="157" spans="2:44" s="78" customFormat="1" hidden="1" outlineLevel="1">
      <c r="B157" s="82" t="s">
        <v>48</v>
      </c>
      <c r="C157" s="80"/>
      <c r="D157" s="137">
        <f>'[7]2. Geração de Resíduos'!G163</f>
        <v>2.3E-2</v>
      </c>
      <c r="E157" s="132">
        <f t="shared" si="54"/>
        <v>2.3E-2</v>
      </c>
      <c r="F157" s="132">
        <f t="shared" si="54"/>
        <v>2.3E-2</v>
      </c>
      <c r="G157" s="132">
        <f t="shared" si="54"/>
        <v>2.3E-2</v>
      </c>
      <c r="H157" s="132">
        <f t="shared" si="54"/>
        <v>2.3E-2</v>
      </c>
      <c r="I157" s="133">
        <f t="shared" si="54"/>
        <v>2.3E-2</v>
      </c>
      <c r="J157" s="133">
        <f t="shared" si="54"/>
        <v>2.3E-2</v>
      </c>
      <c r="K157" s="133">
        <f t="shared" si="54"/>
        <v>2.3E-2</v>
      </c>
      <c r="L157" s="133">
        <f t="shared" si="54"/>
        <v>2.3E-2</v>
      </c>
      <c r="M157" s="133">
        <f t="shared" si="54"/>
        <v>2.3E-2</v>
      </c>
      <c r="N157" s="132">
        <f t="shared" si="54"/>
        <v>2.3E-2</v>
      </c>
      <c r="O157" s="132">
        <f t="shared" si="54"/>
        <v>2.3E-2</v>
      </c>
      <c r="P157" s="132">
        <f t="shared" si="54"/>
        <v>2.3E-2</v>
      </c>
      <c r="Q157" s="132">
        <f t="shared" si="54"/>
        <v>2.3E-2</v>
      </c>
      <c r="R157" s="132">
        <f t="shared" si="54"/>
        <v>2.3E-2</v>
      </c>
      <c r="S157" s="133">
        <f t="shared" si="54"/>
        <v>2.3E-2</v>
      </c>
      <c r="T157" s="133">
        <f t="shared" si="54"/>
        <v>2.3E-2</v>
      </c>
      <c r="U157" s="133">
        <f t="shared" si="51"/>
        <v>2.3E-2</v>
      </c>
      <c r="V157" s="133">
        <f t="shared" si="52"/>
        <v>2.3E-2</v>
      </c>
      <c r="W157" s="133">
        <f t="shared" si="52"/>
        <v>2.3E-2</v>
      </c>
      <c r="X157" s="132">
        <f t="shared" si="52"/>
        <v>2.3E-2</v>
      </c>
      <c r="Y157" s="132">
        <f t="shared" si="52"/>
        <v>2.3E-2</v>
      </c>
      <c r="Z157" s="132">
        <f t="shared" si="52"/>
        <v>2.3E-2</v>
      </c>
      <c r="AA157" s="132">
        <f t="shared" si="52"/>
        <v>2.3E-2</v>
      </c>
      <c r="AB157" s="132">
        <f t="shared" si="52"/>
        <v>2.3E-2</v>
      </c>
      <c r="AC157" s="133">
        <f t="shared" si="52"/>
        <v>2.3E-2</v>
      </c>
      <c r="AD157" s="133">
        <f t="shared" si="52"/>
        <v>2.3E-2</v>
      </c>
      <c r="AE157" s="133">
        <f t="shared" si="52"/>
        <v>2.3E-2</v>
      </c>
      <c r="AF157" s="133">
        <f t="shared" si="52"/>
        <v>2.3E-2</v>
      </c>
      <c r="AG157" s="133">
        <f t="shared" si="52"/>
        <v>2.3E-2</v>
      </c>
      <c r="AH157" s="132">
        <f t="shared" si="52"/>
        <v>2.3E-2</v>
      </c>
      <c r="AI157" s="132">
        <f t="shared" si="52"/>
        <v>2.3E-2</v>
      </c>
      <c r="AJ157" s="132">
        <f t="shared" si="52"/>
        <v>2.3E-2</v>
      </c>
      <c r="AK157" s="132">
        <f t="shared" si="52"/>
        <v>2.3E-2</v>
      </c>
      <c r="AL157" s="132">
        <f t="shared" si="53"/>
        <v>2.3E-2</v>
      </c>
      <c r="AM157" s="133">
        <f t="shared" si="53"/>
        <v>2.3E-2</v>
      </c>
      <c r="AN157" s="133">
        <f t="shared" si="53"/>
        <v>2.3E-2</v>
      </c>
      <c r="AO157" s="133">
        <f t="shared" si="53"/>
        <v>2.3E-2</v>
      </c>
      <c r="AP157" s="133">
        <f t="shared" si="53"/>
        <v>2.3E-2</v>
      </c>
      <c r="AQ157" s="133">
        <f t="shared" si="53"/>
        <v>2.3E-2</v>
      </c>
      <c r="AR157" s="132">
        <f t="shared" si="53"/>
        <v>2.3E-2</v>
      </c>
    </row>
    <row r="158" spans="2:44" s="78" customFormat="1" ht="15.75" hidden="1" outlineLevel="1" thickBot="1">
      <c r="B158" s="114" t="s">
        <v>49</v>
      </c>
      <c r="C158" s="80"/>
      <c r="D158" s="138">
        <f>'[7]2. Geração de Resíduos'!G164</f>
        <v>6.0000000000000001E-3</v>
      </c>
      <c r="E158" s="139">
        <f t="shared" si="54"/>
        <v>6.0000000000000001E-3</v>
      </c>
      <c r="F158" s="139">
        <f t="shared" si="54"/>
        <v>6.0000000000000001E-3</v>
      </c>
      <c r="G158" s="139">
        <f t="shared" si="54"/>
        <v>6.0000000000000001E-3</v>
      </c>
      <c r="H158" s="139">
        <f t="shared" si="54"/>
        <v>6.0000000000000001E-3</v>
      </c>
      <c r="I158" s="140">
        <f t="shared" si="54"/>
        <v>6.0000000000000001E-3</v>
      </c>
      <c r="J158" s="140">
        <f t="shared" si="54"/>
        <v>6.0000000000000001E-3</v>
      </c>
      <c r="K158" s="140">
        <f t="shared" si="54"/>
        <v>6.0000000000000001E-3</v>
      </c>
      <c r="L158" s="140">
        <f t="shared" si="54"/>
        <v>6.0000000000000001E-3</v>
      </c>
      <c r="M158" s="140">
        <f t="shared" si="54"/>
        <v>6.0000000000000001E-3</v>
      </c>
      <c r="N158" s="139">
        <f t="shared" si="54"/>
        <v>6.0000000000000001E-3</v>
      </c>
      <c r="O158" s="139">
        <f t="shared" si="54"/>
        <v>6.0000000000000001E-3</v>
      </c>
      <c r="P158" s="139">
        <f t="shared" si="54"/>
        <v>6.0000000000000001E-3</v>
      </c>
      <c r="Q158" s="139">
        <f t="shared" si="54"/>
        <v>6.0000000000000001E-3</v>
      </c>
      <c r="R158" s="139">
        <f t="shared" si="54"/>
        <v>6.0000000000000001E-3</v>
      </c>
      <c r="S158" s="140">
        <f t="shared" si="54"/>
        <v>6.0000000000000001E-3</v>
      </c>
      <c r="T158" s="140">
        <f t="shared" si="54"/>
        <v>6.0000000000000001E-3</v>
      </c>
      <c r="U158" s="140">
        <f t="shared" si="51"/>
        <v>6.0000000000000001E-3</v>
      </c>
      <c r="V158" s="140">
        <f t="shared" si="52"/>
        <v>6.0000000000000001E-3</v>
      </c>
      <c r="W158" s="140">
        <f t="shared" si="52"/>
        <v>6.0000000000000001E-3</v>
      </c>
      <c r="X158" s="139">
        <f t="shared" si="52"/>
        <v>6.0000000000000001E-3</v>
      </c>
      <c r="Y158" s="139">
        <f t="shared" si="52"/>
        <v>6.0000000000000001E-3</v>
      </c>
      <c r="Z158" s="139">
        <f t="shared" si="52"/>
        <v>6.0000000000000001E-3</v>
      </c>
      <c r="AA158" s="139">
        <f t="shared" si="52"/>
        <v>6.0000000000000001E-3</v>
      </c>
      <c r="AB158" s="139">
        <f t="shared" si="52"/>
        <v>6.0000000000000001E-3</v>
      </c>
      <c r="AC158" s="140">
        <f t="shared" si="52"/>
        <v>6.0000000000000001E-3</v>
      </c>
      <c r="AD158" s="140">
        <f t="shared" si="52"/>
        <v>6.0000000000000001E-3</v>
      </c>
      <c r="AE158" s="140">
        <f t="shared" si="52"/>
        <v>6.0000000000000001E-3</v>
      </c>
      <c r="AF158" s="140">
        <f t="shared" si="52"/>
        <v>6.0000000000000001E-3</v>
      </c>
      <c r="AG158" s="140">
        <f t="shared" si="52"/>
        <v>6.0000000000000001E-3</v>
      </c>
      <c r="AH158" s="139">
        <f t="shared" si="52"/>
        <v>6.0000000000000001E-3</v>
      </c>
      <c r="AI158" s="139">
        <f t="shared" si="52"/>
        <v>6.0000000000000001E-3</v>
      </c>
      <c r="AJ158" s="139">
        <f t="shared" si="52"/>
        <v>6.0000000000000001E-3</v>
      </c>
      <c r="AK158" s="139">
        <f t="shared" si="52"/>
        <v>6.0000000000000001E-3</v>
      </c>
      <c r="AL158" s="139">
        <f t="shared" si="53"/>
        <v>6.0000000000000001E-3</v>
      </c>
      <c r="AM158" s="140">
        <f t="shared" si="53"/>
        <v>6.0000000000000001E-3</v>
      </c>
      <c r="AN158" s="140">
        <f t="shared" si="53"/>
        <v>6.0000000000000001E-3</v>
      </c>
      <c r="AO158" s="140">
        <f t="shared" si="53"/>
        <v>6.0000000000000001E-3</v>
      </c>
      <c r="AP158" s="140">
        <f t="shared" si="53"/>
        <v>6.0000000000000001E-3</v>
      </c>
      <c r="AQ158" s="140">
        <f t="shared" si="53"/>
        <v>6.0000000000000001E-3</v>
      </c>
      <c r="AR158" s="139">
        <f t="shared" si="53"/>
        <v>6.0000000000000001E-3</v>
      </c>
    </row>
    <row r="159" spans="2:44" s="78" customFormat="1" hidden="1" outlineLevel="1">
      <c r="B159" s="82" t="s">
        <v>50</v>
      </c>
      <c r="C159" s="80"/>
      <c r="D159" s="131">
        <f>'[7]2. Geração de Resíduos'!G165</f>
        <v>2.6000000000000002E-2</v>
      </c>
      <c r="E159" s="132">
        <f t="shared" si="54"/>
        <v>2.6000000000000002E-2</v>
      </c>
      <c r="F159" s="132">
        <f t="shared" si="54"/>
        <v>2.6000000000000002E-2</v>
      </c>
      <c r="G159" s="132">
        <f t="shared" si="54"/>
        <v>2.6000000000000002E-2</v>
      </c>
      <c r="H159" s="132">
        <f t="shared" si="54"/>
        <v>2.6000000000000002E-2</v>
      </c>
      <c r="I159" s="133">
        <f t="shared" si="54"/>
        <v>2.6000000000000002E-2</v>
      </c>
      <c r="J159" s="133">
        <f t="shared" si="54"/>
        <v>2.6000000000000002E-2</v>
      </c>
      <c r="K159" s="133">
        <f t="shared" si="54"/>
        <v>2.6000000000000002E-2</v>
      </c>
      <c r="L159" s="133">
        <f t="shared" si="54"/>
        <v>2.6000000000000002E-2</v>
      </c>
      <c r="M159" s="133">
        <f t="shared" si="54"/>
        <v>2.6000000000000002E-2</v>
      </c>
      <c r="N159" s="132">
        <f t="shared" si="54"/>
        <v>2.6000000000000002E-2</v>
      </c>
      <c r="O159" s="132">
        <f t="shared" si="54"/>
        <v>2.6000000000000002E-2</v>
      </c>
      <c r="P159" s="132">
        <f t="shared" si="54"/>
        <v>2.6000000000000002E-2</v>
      </c>
      <c r="Q159" s="132">
        <f t="shared" si="54"/>
        <v>2.6000000000000002E-2</v>
      </c>
      <c r="R159" s="132">
        <f t="shared" si="54"/>
        <v>2.6000000000000002E-2</v>
      </c>
      <c r="S159" s="133">
        <f t="shared" si="54"/>
        <v>2.6000000000000002E-2</v>
      </c>
      <c r="T159" s="133">
        <f t="shared" si="54"/>
        <v>2.6000000000000002E-2</v>
      </c>
      <c r="U159" s="133">
        <f t="shared" si="51"/>
        <v>2.6000000000000002E-2</v>
      </c>
      <c r="V159" s="133">
        <f t="shared" si="52"/>
        <v>2.6000000000000002E-2</v>
      </c>
      <c r="W159" s="133">
        <f t="shared" si="52"/>
        <v>2.6000000000000002E-2</v>
      </c>
      <c r="X159" s="132">
        <f t="shared" si="52"/>
        <v>2.6000000000000002E-2</v>
      </c>
      <c r="Y159" s="132">
        <f t="shared" si="52"/>
        <v>2.6000000000000002E-2</v>
      </c>
      <c r="Z159" s="132">
        <f t="shared" si="52"/>
        <v>2.6000000000000002E-2</v>
      </c>
      <c r="AA159" s="132">
        <f t="shared" si="52"/>
        <v>2.6000000000000002E-2</v>
      </c>
      <c r="AB159" s="132">
        <f t="shared" si="52"/>
        <v>2.6000000000000002E-2</v>
      </c>
      <c r="AC159" s="133">
        <f t="shared" si="52"/>
        <v>2.6000000000000002E-2</v>
      </c>
      <c r="AD159" s="133">
        <f t="shared" si="52"/>
        <v>2.6000000000000002E-2</v>
      </c>
      <c r="AE159" s="133">
        <f t="shared" si="52"/>
        <v>2.6000000000000002E-2</v>
      </c>
      <c r="AF159" s="133">
        <f t="shared" si="52"/>
        <v>2.6000000000000002E-2</v>
      </c>
      <c r="AG159" s="133">
        <f t="shared" si="52"/>
        <v>2.6000000000000002E-2</v>
      </c>
      <c r="AH159" s="132">
        <f t="shared" si="52"/>
        <v>2.6000000000000002E-2</v>
      </c>
      <c r="AI159" s="132">
        <f t="shared" si="52"/>
        <v>2.6000000000000002E-2</v>
      </c>
      <c r="AJ159" s="132">
        <f t="shared" si="52"/>
        <v>2.6000000000000002E-2</v>
      </c>
      <c r="AK159" s="132">
        <f t="shared" si="52"/>
        <v>2.6000000000000002E-2</v>
      </c>
      <c r="AL159" s="132">
        <f t="shared" si="53"/>
        <v>2.6000000000000002E-2</v>
      </c>
      <c r="AM159" s="133">
        <f t="shared" si="53"/>
        <v>2.6000000000000002E-2</v>
      </c>
      <c r="AN159" s="133">
        <f t="shared" si="53"/>
        <v>2.6000000000000002E-2</v>
      </c>
      <c r="AO159" s="133">
        <f t="shared" si="53"/>
        <v>2.6000000000000002E-2</v>
      </c>
      <c r="AP159" s="133">
        <f t="shared" si="53"/>
        <v>2.6000000000000002E-2</v>
      </c>
      <c r="AQ159" s="133">
        <f t="shared" si="53"/>
        <v>2.6000000000000002E-2</v>
      </c>
      <c r="AR159" s="132">
        <f t="shared" si="53"/>
        <v>2.6000000000000002E-2</v>
      </c>
    </row>
    <row r="160" spans="2:44" s="78" customFormat="1" hidden="1" outlineLevel="1">
      <c r="B160" s="82" t="s">
        <v>51</v>
      </c>
      <c r="C160" s="80"/>
      <c r="D160" s="131">
        <f>'[7]2. Geração de Resíduos'!G166</f>
        <v>6.9999999999999993E-3</v>
      </c>
      <c r="E160" s="132">
        <f t="shared" si="54"/>
        <v>6.9999999999999993E-3</v>
      </c>
      <c r="F160" s="132">
        <f t="shared" si="54"/>
        <v>6.9999999999999993E-3</v>
      </c>
      <c r="G160" s="132">
        <f t="shared" si="54"/>
        <v>6.9999999999999993E-3</v>
      </c>
      <c r="H160" s="132">
        <f t="shared" si="54"/>
        <v>6.9999999999999993E-3</v>
      </c>
      <c r="I160" s="133">
        <f t="shared" si="54"/>
        <v>6.9999999999999993E-3</v>
      </c>
      <c r="J160" s="133">
        <f t="shared" si="54"/>
        <v>6.9999999999999993E-3</v>
      </c>
      <c r="K160" s="133">
        <f t="shared" si="54"/>
        <v>6.9999999999999993E-3</v>
      </c>
      <c r="L160" s="133">
        <f t="shared" si="54"/>
        <v>6.9999999999999993E-3</v>
      </c>
      <c r="M160" s="133">
        <f t="shared" si="54"/>
        <v>6.9999999999999993E-3</v>
      </c>
      <c r="N160" s="132">
        <f t="shared" si="54"/>
        <v>6.9999999999999993E-3</v>
      </c>
      <c r="O160" s="132">
        <f t="shared" si="54"/>
        <v>6.9999999999999993E-3</v>
      </c>
      <c r="P160" s="132">
        <f t="shared" si="54"/>
        <v>6.9999999999999993E-3</v>
      </c>
      <c r="Q160" s="132">
        <f t="shared" si="54"/>
        <v>6.9999999999999993E-3</v>
      </c>
      <c r="R160" s="132">
        <f t="shared" si="54"/>
        <v>6.9999999999999993E-3</v>
      </c>
      <c r="S160" s="133">
        <f t="shared" si="54"/>
        <v>6.9999999999999993E-3</v>
      </c>
      <c r="T160" s="133">
        <f t="shared" si="54"/>
        <v>6.9999999999999993E-3</v>
      </c>
      <c r="U160" s="133">
        <f t="shared" si="51"/>
        <v>6.9999999999999993E-3</v>
      </c>
      <c r="V160" s="133">
        <f t="shared" si="52"/>
        <v>6.9999999999999993E-3</v>
      </c>
      <c r="W160" s="133">
        <f t="shared" si="52"/>
        <v>6.9999999999999993E-3</v>
      </c>
      <c r="X160" s="132">
        <f t="shared" si="52"/>
        <v>6.9999999999999993E-3</v>
      </c>
      <c r="Y160" s="132">
        <f t="shared" si="52"/>
        <v>6.9999999999999993E-3</v>
      </c>
      <c r="Z160" s="132">
        <f t="shared" si="52"/>
        <v>6.9999999999999993E-3</v>
      </c>
      <c r="AA160" s="132">
        <f t="shared" si="52"/>
        <v>6.9999999999999993E-3</v>
      </c>
      <c r="AB160" s="132">
        <f t="shared" si="52"/>
        <v>6.9999999999999993E-3</v>
      </c>
      <c r="AC160" s="133">
        <f t="shared" si="52"/>
        <v>6.9999999999999993E-3</v>
      </c>
      <c r="AD160" s="133">
        <f t="shared" si="52"/>
        <v>6.9999999999999993E-3</v>
      </c>
      <c r="AE160" s="133">
        <f t="shared" si="52"/>
        <v>6.9999999999999993E-3</v>
      </c>
      <c r="AF160" s="133">
        <f t="shared" si="52"/>
        <v>6.9999999999999993E-3</v>
      </c>
      <c r="AG160" s="133">
        <f t="shared" si="52"/>
        <v>6.9999999999999993E-3</v>
      </c>
      <c r="AH160" s="132">
        <f t="shared" si="52"/>
        <v>6.9999999999999993E-3</v>
      </c>
      <c r="AI160" s="132">
        <f t="shared" si="52"/>
        <v>6.9999999999999993E-3</v>
      </c>
      <c r="AJ160" s="132">
        <f t="shared" si="52"/>
        <v>6.9999999999999993E-3</v>
      </c>
      <c r="AK160" s="132">
        <f t="shared" si="52"/>
        <v>6.9999999999999993E-3</v>
      </c>
      <c r="AL160" s="132">
        <f t="shared" si="53"/>
        <v>6.9999999999999993E-3</v>
      </c>
      <c r="AM160" s="133">
        <f t="shared" si="53"/>
        <v>6.9999999999999993E-3</v>
      </c>
      <c r="AN160" s="133">
        <f t="shared" si="53"/>
        <v>6.9999999999999993E-3</v>
      </c>
      <c r="AO160" s="133">
        <f t="shared" si="53"/>
        <v>6.9999999999999993E-3</v>
      </c>
      <c r="AP160" s="133">
        <f t="shared" si="53"/>
        <v>6.9999999999999993E-3</v>
      </c>
      <c r="AQ160" s="133">
        <f t="shared" si="53"/>
        <v>6.9999999999999993E-3</v>
      </c>
      <c r="AR160" s="132">
        <f t="shared" si="53"/>
        <v>6.9999999999999993E-3</v>
      </c>
    </row>
    <row r="161" spans="1:44" s="78" customFormat="1" hidden="1" outlineLevel="1">
      <c r="B161" s="82" t="s">
        <v>52</v>
      </c>
      <c r="C161" s="80"/>
      <c r="D161" s="131">
        <f>'[7]2. Geração de Resíduos'!G167</f>
        <v>0.04</v>
      </c>
      <c r="E161" s="132">
        <f t="shared" si="54"/>
        <v>0.04</v>
      </c>
      <c r="F161" s="132">
        <f t="shared" si="54"/>
        <v>0.04</v>
      </c>
      <c r="G161" s="132">
        <f t="shared" si="54"/>
        <v>0.04</v>
      </c>
      <c r="H161" s="132">
        <f t="shared" si="54"/>
        <v>0.04</v>
      </c>
      <c r="I161" s="133">
        <f t="shared" si="54"/>
        <v>0.04</v>
      </c>
      <c r="J161" s="133">
        <f t="shared" si="54"/>
        <v>0.04</v>
      </c>
      <c r="K161" s="133">
        <f t="shared" si="54"/>
        <v>0.04</v>
      </c>
      <c r="L161" s="133">
        <f t="shared" si="54"/>
        <v>0.04</v>
      </c>
      <c r="M161" s="133">
        <f t="shared" si="54"/>
        <v>0.04</v>
      </c>
      <c r="N161" s="132">
        <f t="shared" si="54"/>
        <v>0.04</v>
      </c>
      <c r="O161" s="132">
        <f t="shared" si="54"/>
        <v>0.04</v>
      </c>
      <c r="P161" s="132">
        <f t="shared" si="54"/>
        <v>0.04</v>
      </c>
      <c r="Q161" s="132">
        <f t="shared" si="54"/>
        <v>0.04</v>
      </c>
      <c r="R161" s="132">
        <f t="shared" si="54"/>
        <v>0.04</v>
      </c>
      <c r="S161" s="133">
        <f t="shared" si="54"/>
        <v>0.04</v>
      </c>
      <c r="T161" s="133">
        <f t="shared" si="54"/>
        <v>0.04</v>
      </c>
      <c r="U161" s="133">
        <f t="shared" si="51"/>
        <v>0.04</v>
      </c>
      <c r="V161" s="133">
        <f t="shared" si="52"/>
        <v>0.04</v>
      </c>
      <c r="W161" s="133">
        <f t="shared" si="52"/>
        <v>0.04</v>
      </c>
      <c r="X161" s="132">
        <f t="shared" si="52"/>
        <v>0.04</v>
      </c>
      <c r="Y161" s="132">
        <f t="shared" si="52"/>
        <v>0.04</v>
      </c>
      <c r="Z161" s="132">
        <f t="shared" si="52"/>
        <v>0.04</v>
      </c>
      <c r="AA161" s="132">
        <f t="shared" si="52"/>
        <v>0.04</v>
      </c>
      <c r="AB161" s="132">
        <f t="shared" si="52"/>
        <v>0.04</v>
      </c>
      <c r="AC161" s="133">
        <f t="shared" si="52"/>
        <v>0.04</v>
      </c>
      <c r="AD161" s="133">
        <f t="shared" si="52"/>
        <v>0.04</v>
      </c>
      <c r="AE161" s="133">
        <f t="shared" si="52"/>
        <v>0.04</v>
      </c>
      <c r="AF161" s="133">
        <f t="shared" si="52"/>
        <v>0.04</v>
      </c>
      <c r="AG161" s="133">
        <f t="shared" si="52"/>
        <v>0.04</v>
      </c>
      <c r="AH161" s="132">
        <f t="shared" si="52"/>
        <v>0.04</v>
      </c>
      <c r="AI161" s="132">
        <f t="shared" si="52"/>
        <v>0.04</v>
      </c>
      <c r="AJ161" s="132">
        <f t="shared" si="52"/>
        <v>0.04</v>
      </c>
      <c r="AK161" s="132">
        <f t="shared" si="52"/>
        <v>0.04</v>
      </c>
      <c r="AL161" s="132">
        <f t="shared" si="53"/>
        <v>0.04</v>
      </c>
      <c r="AM161" s="133">
        <f t="shared" si="53"/>
        <v>0.04</v>
      </c>
      <c r="AN161" s="133">
        <f t="shared" si="53"/>
        <v>0.04</v>
      </c>
      <c r="AO161" s="133">
        <f t="shared" si="53"/>
        <v>0.04</v>
      </c>
      <c r="AP161" s="133">
        <f t="shared" si="53"/>
        <v>0.04</v>
      </c>
      <c r="AQ161" s="133">
        <f t="shared" si="53"/>
        <v>0.04</v>
      </c>
      <c r="AR161" s="132">
        <f t="shared" si="53"/>
        <v>0.04</v>
      </c>
    </row>
    <row r="162" spans="1:44" s="78" customFormat="1" hidden="1" outlineLevel="1">
      <c r="B162" s="82" t="s">
        <v>53</v>
      </c>
      <c r="C162" s="80"/>
      <c r="D162" s="131">
        <f>'[7]2. Geração de Resíduos'!G168</f>
        <v>4.7E-2</v>
      </c>
      <c r="E162" s="132">
        <f t="shared" si="54"/>
        <v>4.7E-2</v>
      </c>
      <c r="F162" s="132">
        <f t="shared" si="54"/>
        <v>4.7E-2</v>
      </c>
      <c r="G162" s="132">
        <f t="shared" si="54"/>
        <v>4.7E-2</v>
      </c>
      <c r="H162" s="132">
        <f t="shared" si="54"/>
        <v>4.7E-2</v>
      </c>
      <c r="I162" s="133">
        <f t="shared" si="54"/>
        <v>4.7E-2</v>
      </c>
      <c r="J162" s="133">
        <f t="shared" si="54"/>
        <v>4.7E-2</v>
      </c>
      <c r="K162" s="133">
        <f t="shared" si="54"/>
        <v>4.7E-2</v>
      </c>
      <c r="L162" s="133">
        <f t="shared" si="54"/>
        <v>4.7E-2</v>
      </c>
      <c r="M162" s="133">
        <f t="shared" si="54"/>
        <v>4.7E-2</v>
      </c>
      <c r="N162" s="132">
        <f t="shared" si="54"/>
        <v>4.7E-2</v>
      </c>
      <c r="O162" s="132">
        <f t="shared" si="54"/>
        <v>4.7E-2</v>
      </c>
      <c r="P162" s="132">
        <f t="shared" si="54"/>
        <v>4.7E-2</v>
      </c>
      <c r="Q162" s="132">
        <f t="shared" si="54"/>
        <v>4.7E-2</v>
      </c>
      <c r="R162" s="132">
        <f t="shared" si="54"/>
        <v>4.7E-2</v>
      </c>
      <c r="S162" s="133">
        <f t="shared" si="54"/>
        <v>4.7E-2</v>
      </c>
      <c r="T162" s="133">
        <f t="shared" si="54"/>
        <v>4.7E-2</v>
      </c>
      <c r="U162" s="133">
        <f t="shared" si="51"/>
        <v>4.7E-2</v>
      </c>
      <c r="V162" s="133">
        <f t="shared" si="52"/>
        <v>4.7E-2</v>
      </c>
      <c r="W162" s="133">
        <f t="shared" si="52"/>
        <v>4.7E-2</v>
      </c>
      <c r="X162" s="132">
        <f t="shared" si="52"/>
        <v>4.7E-2</v>
      </c>
      <c r="Y162" s="132">
        <f t="shared" si="52"/>
        <v>4.7E-2</v>
      </c>
      <c r="Z162" s="132">
        <f t="shared" si="52"/>
        <v>4.7E-2</v>
      </c>
      <c r="AA162" s="132">
        <f t="shared" si="52"/>
        <v>4.7E-2</v>
      </c>
      <c r="AB162" s="132">
        <f t="shared" si="52"/>
        <v>4.7E-2</v>
      </c>
      <c r="AC162" s="133">
        <f t="shared" si="52"/>
        <v>4.7E-2</v>
      </c>
      <c r="AD162" s="133">
        <f t="shared" si="52"/>
        <v>4.7E-2</v>
      </c>
      <c r="AE162" s="133">
        <f t="shared" si="52"/>
        <v>4.7E-2</v>
      </c>
      <c r="AF162" s="133">
        <f t="shared" si="52"/>
        <v>4.7E-2</v>
      </c>
      <c r="AG162" s="133">
        <f t="shared" si="52"/>
        <v>4.7E-2</v>
      </c>
      <c r="AH162" s="132">
        <f t="shared" si="52"/>
        <v>4.7E-2</v>
      </c>
      <c r="AI162" s="132">
        <f t="shared" si="52"/>
        <v>4.7E-2</v>
      </c>
      <c r="AJ162" s="132">
        <f t="shared" si="52"/>
        <v>4.7E-2</v>
      </c>
      <c r="AK162" s="132">
        <f t="shared" si="53"/>
        <v>4.7E-2</v>
      </c>
      <c r="AL162" s="132">
        <f t="shared" si="53"/>
        <v>4.7E-2</v>
      </c>
      <c r="AM162" s="133">
        <f t="shared" si="53"/>
        <v>4.7E-2</v>
      </c>
      <c r="AN162" s="133">
        <f t="shared" si="53"/>
        <v>4.7E-2</v>
      </c>
      <c r="AO162" s="133">
        <f t="shared" si="53"/>
        <v>4.7E-2</v>
      </c>
      <c r="AP162" s="133">
        <f t="shared" si="53"/>
        <v>4.7E-2</v>
      </c>
      <c r="AQ162" s="133">
        <f t="shared" si="53"/>
        <v>4.7E-2</v>
      </c>
      <c r="AR162" s="132">
        <f t="shared" si="53"/>
        <v>4.7E-2</v>
      </c>
    </row>
    <row r="163" spans="1:44" s="78" customFormat="1" hidden="1" outlineLevel="1">
      <c r="B163" s="110" t="s">
        <v>54</v>
      </c>
      <c r="C163" s="80"/>
      <c r="D163" s="134">
        <f>'[7]2. Geração de Resíduos'!G169</f>
        <v>4.7E-2</v>
      </c>
      <c r="E163" s="135">
        <f t="shared" si="54"/>
        <v>4.7E-2</v>
      </c>
      <c r="F163" s="135">
        <f t="shared" si="54"/>
        <v>4.7E-2</v>
      </c>
      <c r="G163" s="135">
        <f t="shared" si="54"/>
        <v>4.7E-2</v>
      </c>
      <c r="H163" s="135">
        <f t="shared" si="54"/>
        <v>4.7E-2</v>
      </c>
      <c r="I163" s="136">
        <f t="shared" si="54"/>
        <v>4.7E-2</v>
      </c>
      <c r="J163" s="136">
        <f t="shared" si="54"/>
        <v>4.7E-2</v>
      </c>
      <c r="K163" s="136">
        <f t="shared" si="54"/>
        <v>4.7E-2</v>
      </c>
      <c r="L163" s="136">
        <f t="shared" si="54"/>
        <v>4.7E-2</v>
      </c>
      <c r="M163" s="136">
        <f t="shared" si="54"/>
        <v>4.7E-2</v>
      </c>
      <c r="N163" s="135">
        <f t="shared" si="54"/>
        <v>4.7E-2</v>
      </c>
      <c r="O163" s="135">
        <f t="shared" si="54"/>
        <v>4.7E-2</v>
      </c>
      <c r="P163" s="135">
        <f t="shared" si="54"/>
        <v>4.7E-2</v>
      </c>
      <c r="Q163" s="135">
        <f t="shared" si="54"/>
        <v>4.7E-2</v>
      </c>
      <c r="R163" s="135">
        <f t="shared" si="54"/>
        <v>4.7E-2</v>
      </c>
      <c r="S163" s="136">
        <f t="shared" si="54"/>
        <v>4.7E-2</v>
      </c>
      <c r="T163" s="136">
        <f t="shared" si="54"/>
        <v>4.7E-2</v>
      </c>
      <c r="U163" s="136">
        <f t="shared" si="51"/>
        <v>4.7E-2</v>
      </c>
      <c r="V163" s="136">
        <f t="shared" si="52"/>
        <v>4.7E-2</v>
      </c>
      <c r="W163" s="136">
        <f t="shared" si="52"/>
        <v>4.7E-2</v>
      </c>
      <c r="X163" s="135">
        <f t="shared" si="52"/>
        <v>4.7E-2</v>
      </c>
      <c r="Y163" s="135">
        <f t="shared" si="52"/>
        <v>4.7E-2</v>
      </c>
      <c r="Z163" s="135">
        <f t="shared" si="52"/>
        <v>4.7E-2</v>
      </c>
      <c r="AA163" s="135">
        <f t="shared" si="52"/>
        <v>4.7E-2</v>
      </c>
      <c r="AB163" s="135">
        <f t="shared" si="52"/>
        <v>4.7E-2</v>
      </c>
      <c r="AC163" s="136">
        <f t="shared" si="52"/>
        <v>4.7E-2</v>
      </c>
      <c r="AD163" s="136">
        <f t="shared" si="52"/>
        <v>4.7E-2</v>
      </c>
      <c r="AE163" s="136">
        <f t="shared" si="52"/>
        <v>4.7E-2</v>
      </c>
      <c r="AF163" s="136">
        <f t="shared" si="52"/>
        <v>4.7E-2</v>
      </c>
      <c r="AG163" s="136">
        <f t="shared" si="52"/>
        <v>4.7E-2</v>
      </c>
      <c r="AH163" s="135">
        <f t="shared" si="52"/>
        <v>4.7E-2</v>
      </c>
      <c r="AI163" s="135">
        <f t="shared" si="52"/>
        <v>4.7E-2</v>
      </c>
      <c r="AJ163" s="135">
        <f t="shared" si="52"/>
        <v>4.7E-2</v>
      </c>
      <c r="AK163" s="135">
        <f t="shared" si="53"/>
        <v>4.7E-2</v>
      </c>
      <c r="AL163" s="135">
        <f t="shared" si="53"/>
        <v>4.7E-2</v>
      </c>
      <c r="AM163" s="136">
        <f t="shared" si="53"/>
        <v>4.7E-2</v>
      </c>
      <c r="AN163" s="136">
        <f t="shared" si="53"/>
        <v>4.7E-2</v>
      </c>
      <c r="AO163" s="136">
        <f t="shared" si="53"/>
        <v>4.7E-2</v>
      </c>
      <c r="AP163" s="136">
        <f t="shared" si="53"/>
        <v>4.7E-2</v>
      </c>
      <c r="AQ163" s="136">
        <f t="shared" si="53"/>
        <v>4.7E-2</v>
      </c>
      <c r="AR163" s="135">
        <f t="shared" si="53"/>
        <v>4.7E-2</v>
      </c>
    </row>
    <row r="164" spans="1:44" s="78" customFormat="1" ht="15.75" hidden="1" outlineLevel="1" thickBot="1">
      <c r="B164" s="114" t="s">
        <v>55</v>
      </c>
      <c r="C164" s="80"/>
      <c r="D164" s="138">
        <f>'[7]2. Geração de Resíduos'!G170</f>
        <v>0</v>
      </c>
      <c r="E164" s="139">
        <f t="shared" si="54"/>
        <v>0</v>
      </c>
      <c r="F164" s="139">
        <f t="shared" si="54"/>
        <v>0</v>
      </c>
      <c r="G164" s="139">
        <f t="shared" si="54"/>
        <v>0</v>
      </c>
      <c r="H164" s="139">
        <f t="shared" si="54"/>
        <v>0</v>
      </c>
      <c r="I164" s="140">
        <f t="shared" si="54"/>
        <v>0</v>
      </c>
      <c r="J164" s="140">
        <f t="shared" si="54"/>
        <v>0</v>
      </c>
      <c r="K164" s="140">
        <f t="shared" si="54"/>
        <v>0</v>
      </c>
      <c r="L164" s="140">
        <f t="shared" si="54"/>
        <v>0</v>
      </c>
      <c r="M164" s="140">
        <f t="shared" si="54"/>
        <v>0</v>
      </c>
      <c r="N164" s="139">
        <f t="shared" si="54"/>
        <v>0</v>
      </c>
      <c r="O164" s="139">
        <f t="shared" si="54"/>
        <v>0</v>
      </c>
      <c r="P164" s="139">
        <f t="shared" si="54"/>
        <v>0</v>
      </c>
      <c r="Q164" s="139">
        <f t="shared" si="54"/>
        <v>0</v>
      </c>
      <c r="R164" s="139">
        <f t="shared" si="54"/>
        <v>0</v>
      </c>
      <c r="S164" s="140">
        <f t="shared" si="54"/>
        <v>0</v>
      </c>
      <c r="T164" s="140">
        <f t="shared" si="54"/>
        <v>0</v>
      </c>
      <c r="U164" s="140">
        <f t="shared" si="51"/>
        <v>0</v>
      </c>
      <c r="V164" s="140">
        <f t="shared" si="52"/>
        <v>0</v>
      </c>
      <c r="W164" s="140">
        <f t="shared" si="52"/>
        <v>0</v>
      </c>
      <c r="X164" s="139">
        <f t="shared" si="52"/>
        <v>0</v>
      </c>
      <c r="Y164" s="139">
        <f t="shared" si="52"/>
        <v>0</v>
      </c>
      <c r="Z164" s="139">
        <f t="shared" si="52"/>
        <v>0</v>
      </c>
      <c r="AA164" s="139">
        <f t="shared" si="52"/>
        <v>0</v>
      </c>
      <c r="AB164" s="139">
        <f t="shared" si="52"/>
        <v>0</v>
      </c>
      <c r="AC164" s="140">
        <f t="shared" si="52"/>
        <v>0</v>
      </c>
      <c r="AD164" s="140">
        <f t="shared" si="52"/>
        <v>0</v>
      </c>
      <c r="AE164" s="140">
        <f t="shared" si="52"/>
        <v>0</v>
      </c>
      <c r="AF164" s="140">
        <f t="shared" si="52"/>
        <v>0</v>
      </c>
      <c r="AG164" s="140">
        <f t="shared" si="52"/>
        <v>0</v>
      </c>
      <c r="AH164" s="139">
        <f t="shared" si="52"/>
        <v>0</v>
      </c>
      <c r="AI164" s="139">
        <f t="shared" si="52"/>
        <v>0</v>
      </c>
      <c r="AJ164" s="139">
        <f t="shared" si="52"/>
        <v>0</v>
      </c>
      <c r="AK164" s="139">
        <f t="shared" si="53"/>
        <v>0</v>
      </c>
      <c r="AL164" s="139">
        <f t="shared" si="53"/>
        <v>0</v>
      </c>
      <c r="AM164" s="140">
        <f t="shared" si="53"/>
        <v>0</v>
      </c>
      <c r="AN164" s="140">
        <f t="shared" si="53"/>
        <v>0</v>
      </c>
      <c r="AO164" s="140">
        <f t="shared" si="53"/>
        <v>0</v>
      </c>
      <c r="AP164" s="140">
        <f t="shared" si="53"/>
        <v>0</v>
      </c>
      <c r="AQ164" s="140">
        <f t="shared" si="53"/>
        <v>0</v>
      </c>
      <c r="AR164" s="139">
        <f t="shared" si="53"/>
        <v>0</v>
      </c>
    </row>
    <row r="165" spans="1:44" s="78" customFormat="1" hidden="1" outlineLevel="1">
      <c r="B165" s="82" t="s">
        <v>56</v>
      </c>
      <c r="C165" s="80"/>
      <c r="D165" s="152">
        <f>SUM(C150:C164)</f>
        <v>0</v>
      </c>
      <c r="E165" s="132">
        <f t="shared" si="54"/>
        <v>0</v>
      </c>
      <c r="F165" s="132">
        <f t="shared" si="54"/>
        <v>0</v>
      </c>
      <c r="G165" s="132">
        <f t="shared" si="54"/>
        <v>0</v>
      </c>
      <c r="H165" s="132">
        <f t="shared" si="54"/>
        <v>0</v>
      </c>
      <c r="I165" s="133">
        <f t="shared" si="54"/>
        <v>0</v>
      </c>
      <c r="J165" s="133">
        <f t="shared" si="54"/>
        <v>0</v>
      </c>
      <c r="K165" s="133">
        <f t="shared" si="54"/>
        <v>0</v>
      </c>
      <c r="L165" s="133">
        <f t="shared" si="54"/>
        <v>0</v>
      </c>
      <c r="M165" s="133">
        <f t="shared" si="54"/>
        <v>0</v>
      </c>
      <c r="N165" s="132">
        <f t="shared" si="54"/>
        <v>0</v>
      </c>
      <c r="O165" s="132">
        <f t="shared" si="54"/>
        <v>0</v>
      </c>
      <c r="P165" s="132">
        <f t="shared" si="54"/>
        <v>0</v>
      </c>
      <c r="Q165" s="132">
        <f t="shared" si="54"/>
        <v>0</v>
      </c>
      <c r="R165" s="132">
        <f t="shared" si="54"/>
        <v>0</v>
      </c>
      <c r="S165" s="133">
        <f t="shared" si="54"/>
        <v>0</v>
      </c>
      <c r="T165" s="133">
        <f t="shared" si="54"/>
        <v>0</v>
      </c>
      <c r="U165" s="133">
        <f t="shared" si="51"/>
        <v>0</v>
      </c>
      <c r="V165" s="133">
        <f t="shared" si="52"/>
        <v>0</v>
      </c>
      <c r="W165" s="133">
        <f t="shared" si="52"/>
        <v>0</v>
      </c>
      <c r="X165" s="132">
        <f t="shared" si="52"/>
        <v>0</v>
      </c>
      <c r="Y165" s="132">
        <f t="shared" si="52"/>
        <v>0</v>
      </c>
      <c r="Z165" s="132">
        <f t="shared" si="52"/>
        <v>0</v>
      </c>
      <c r="AA165" s="132">
        <f t="shared" si="52"/>
        <v>0</v>
      </c>
      <c r="AB165" s="132">
        <f t="shared" si="52"/>
        <v>0</v>
      </c>
      <c r="AC165" s="133">
        <f t="shared" si="52"/>
        <v>0</v>
      </c>
      <c r="AD165" s="133">
        <f t="shared" si="52"/>
        <v>0</v>
      </c>
      <c r="AE165" s="133">
        <f t="shared" si="52"/>
        <v>0</v>
      </c>
      <c r="AF165" s="133">
        <f t="shared" si="52"/>
        <v>0</v>
      </c>
      <c r="AG165" s="133">
        <f t="shared" si="52"/>
        <v>0</v>
      </c>
      <c r="AH165" s="132">
        <f t="shared" si="52"/>
        <v>0</v>
      </c>
      <c r="AI165" s="132">
        <f t="shared" si="52"/>
        <v>0</v>
      </c>
      <c r="AJ165" s="132">
        <f t="shared" si="52"/>
        <v>0</v>
      </c>
      <c r="AK165" s="132">
        <f t="shared" si="53"/>
        <v>0</v>
      </c>
      <c r="AL165" s="132">
        <f t="shared" si="53"/>
        <v>0</v>
      </c>
      <c r="AM165" s="133">
        <f t="shared" si="53"/>
        <v>0</v>
      </c>
      <c r="AN165" s="133">
        <f t="shared" si="53"/>
        <v>0</v>
      </c>
      <c r="AO165" s="133">
        <f t="shared" si="53"/>
        <v>0</v>
      </c>
      <c r="AP165" s="133">
        <f t="shared" si="53"/>
        <v>0</v>
      </c>
      <c r="AQ165" s="133">
        <f t="shared" si="53"/>
        <v>0</v>
      </c>
      <c r="AR165" s="132">
        <f t="shared" si="53"/>
        <v>0</v>
      </c>
    </row>
    <row r="166" spans="1:44" s="78" customFormat="1">
      <c r="B166" s="82"/>
      <c r="C166" s="80"/>
      <c r="D166" s="81"/>
      <c r="E166" s="81"/>
      <c r="F166" s="81"/>
      <c r="G166" s="81"/>
      <c r="H166" s="81"/>
      <c r="I166" s="81"/>
      <c r="J166" s="81"/>
      <c r="K166" s="81"/>
      <c r="L166" s="81"/>
      <c r="M166" s="81"/>
      <c r="N166" s="81"/>
      <c r="O166" s="81"/>
      <c r="P166" s="81"/>
      <c r="Q166" s="81"/>
      <c r="R166" s="81"/>
      <c r="S166" s="81"/>
      <c r="T166" s="81"/>
      <c r="U166" s="81"/>
      <c r="V166" s="81"/>
      <c r="W166" s="81"/>
      <c r="X166" s="81"/>
      <c r="Y166" s="81"/>
      <c r="Z166" s="81"/>
      <c r="AA166" s="81"/>
      <c r="AB166" s="81"/>
      <c r="AC166" s="81"/>
      <c r="AD166" s="81"/>
      <c r="AE166" s="81"/>
      <c r="AF166" s="81"/>
      <c r="AG166" s="81"/>
      <c r="AH166" s="81"/>
      <c r="AI166" s="81"/>
      <c r="AJ166" s="81"/>
      <c r="AK166" s="81"/>
      <c r="AL166" s="81"/>
      <c r="AM166" s="81"/>
      <c r="AN166" s="81"/>
      <c r="AO166" s="81"/>
      <c r="AP166" s="81"/>
      <c r="AQ166" s="81"/>
    </row>
    <row r="167" spans="1:44" s="78" customFormat="1" ht="16.350000000000001" customHeight="1" thickBot="1">
      <c r="A167" s="105"/>
      <c r="B167" s="82"/>
      <c r="C167" s="80"/>
      <c r="D167" s="80"/>
      <c r="E167" s="80"/>
      <c r="F167" s="80"/>
      <c r="G167" s="80"/>
      <c r="H167" s="80"/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80"/>
      <c r="AO167" s="80"/>
      <c r="AP167" s="80"/>
      <c r="AQ167" s="80"/>
      <c r="AR167" s="80"/>
    </row>
    <row r="168" spans="1:44" s="78" customFormat="1" ht="15" customHeight="1" thickTop="1">
      <c r="A168" s="363" t="s">
        <v>127</v>
      </c>
      <c r="B168" s="364"/>
      <c r="C168" s="80"/>
      <c r="D168" s="80"/>
      <c r="E168" s="80"/>
      <c r="F168" s="80"/>
      <c r="G168" s="80"/>
      <c r="H168" s="80"/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0"/>
      <c r="AM168" s="80"/>
      <c r="AN168" s="80"/>
      <c r="AO168" s="80"/>
      <c r="AP168" s="80"/>
      <c r="AQ168" s="80"/>
      <c r="AR168" s="80"/>
    </row>
    <row r="169" spans="1:44" s="78" customFormat="1" ht="14.45" customHeight="1" thickBot="1">
      <c r="A169" s="365"/>
      <c r="B169" s="366"/>
      <c r="C169" s="80"/>
      <c r="D169" s="80"/>
      <c r="E169" s="80"/>
      <c r="F169" s="80"/>
      <c r="G169" s="80"/>
      <c r="H169" s="80"/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</row>
    <row r="170" spans="1:44" s="78" customFormat="1" ht="16.5" thickTop="1">
      <c r="A170" s="105"/>
      <c r="B170" s="80"/>
      <c r="C170" s="80"/>
      <c r="D170" s="80"/>
      <c r="E170" s="80"/>
      <c r="F170" s="80"/>
      <c r="G170" s="80"/>
      <c r="H170" s="80"/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</row>
    <row r="171" spans="1:44" s="78" customFormat="1" ht="15.75">
      <c r="B171" s="103" t="s">
        <v>90</v>
      </c>
      <c r="C171" s="80"/>
      <c r="D171" s="104">
        <v>0</v>
      </c>
      <c r="E171" s="104">
        <v>1</v>
      </c>
      <c r="F171" s="104">
        <v>2</v>
      </c>
      <c r="G171" s="104">
        <v>3</v>
      </c>
      <c r="H171" s="104">
        <v>4</v>
      </c>
      <c r="I171" s="105">
        <v>5</v>
      </c>
      <c r="J171" s="105">
        <v>6</v>
      </c>
      <c r="K171" s="105">
        <v>7</v>
      </c>
      <c r="L171" s="105">
        <v>8</v>
      </c>
      <c r="M171" s="105">
        <v>9</v>
      </c>
      <c r="N171" s="104">
        <v>10</v>
      </c>
      <c r="O171" s="104">
        <v>11</v>
      </c>
      <c r="P171" s="104">
        <v>12</v>
      </c>
      <c r="Q171" s="104">
        <v>13</v>
      </c>
      <c r="R171" s="104">
        <v>14</v>
      </c>
      <c r="S171" s="105">
        <v>15</v>
      </c>
      <c r="T171" s="105">
        <v>16</v>
      </c>
      <c r="U171" s="105">
        <v>17</v>
      </c>
      <c r="V171" s="105">
        <v>18</v>
      </c>
      <c r="W171" s="105">
        <v>19</v>
      </c>
      <c r="X171" s="104">
        <v>20</v>
      </c>
      <c r="Y171" s="104">
        <v>21</v>
      </c>
      <c r="Z171" s="104">
        <v>22</v>
      </c>
      <c r="AA171" s="104">
        <v>23</v>
      </c>
      <c r="AB171" s="104">
        <v>24</v>
      </c>
      <c r="AC171" s="105">
        <v>25</v>
      </c>
      <c r="AD171" s="105">
        <v>26</v>
      </c>
      <c r="AE171" s="105">
        <v>27</v>
      </c>
      <c r="AF171" s="105">
        <v>28</v>
      </c>
      <c r="AG171" s="105">
        <v>29</v>
      </c>
      <c r="AH171" s="104">
        <v>30</v>
      </c>
      <c r="AI171" s="104">
        <v>31</v>
      </c>
      <c r="AJ171" s="104">
        <v>32</v>
      </c>
      <c r="AK171" s="104">
        <v>33</v>
      </c>
      <c r="AL171" s="104">
        <v>34</v>
      </c>
      <c r="AM171" s="105">
        <v>35</v>
      </c>
      <c r="AN171" s="105">
        <v>36</v>
      </c>
      <c r="AO171" s="105">
        <v>37</v>
      </c>
      <c r="AP171" s="105">
        <v>38</v>
      </c>
      <c r="AQ171" s="105">
        <v>39</v>
      </c>
      <c r="AR171" s="104">
        <v>40</v>
      </c>
    </row>
    <row r="172" spans="1:44" s="78" customFormat="1" ht="15.6" customHeight="1">
      <c r="A172" s="367" t="s">
        <v>128</v>
      </c>
      <c r="B172" s="367"/>
      <c r="C172" s="80"/>
      <c r="D172" s="80"/>
      <c r="E172" s="80"/>
      <c r="F172" s="80"/>
      <c r="G172" s="80"/>
      <c r="H172" s="80"/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  <c r="AD172" s="80"/>
      <c r="AE172" s="80"/>
      <c r="AF172" s="80"/>
      <c r="AG172" s="80"/>
      <c r="AH172" s="80"/>
      <c r="AI172" s="80"/>
      <c r="AJ172" s="80"/>
      <c r="AK172" s="80"/>
      <c r="AL172" s="80"/>
      <c r="AM172" s="80"/>
      <c r="AN172" s="80"/>
      <c r="AO172" s="80"/>
      <c r="AP172" s="80"/>
      <c r="AQ172" s="80"/>
      <c r="AR172" s="80"/>
    </row>
    <row r="173" spans="1:44" s="78" customFormat="1" ht="14.45" customHeight="1" collapsed="1">
      <c r="A173" s="367"/>
      <c r="B173" s="367"/>
      <c r="C173" s="153" t="s">
        <v>129</v>
      </c>
      <c r="D173" s="154">
        <f>D271</f>
        <v>41428.215633600012</v>
      </c>
      <c r="E173" s="154">
        <f t="shared" ref="E173:AR173" si="55">E271</f>
        <v>41635.356711768</v>
      </c>
      <c r="F173" s="154">
        <f t="shared" si="55"/>
        <v>41843.533495326839</v>
      </c>
      <c r="G173" s="154">
        <f t="shared" si="55"/>
        <v>42052.75116280347</v>
      </c>
      <c r="H173" s="154">
        <f t="shared" si="55"/>
        <v>42263.014918617482</v>
      </c>
      <c r="I173" s="154">
        <f t="shared" si="55"/>
        <v>42474.329993210558</v>
      </c>
      <c r="J173" s="154">
        <f t="shared" si="55"/>
        <v>42686.70164317661</v>
      </c>
      <c r="K173" s="154">
        <f t="shared" si="55"/>
        <v>42900.135151392489</v>
      </c>
      <c r="L173" s="154">
        <f t="shared" si="55"/>
        <v>43114.635827149439</v>
      </c>
      <c r="M173" s="154">
        <f t="shared" si="55"/>
        <v>43330.209006285193</v>
      </c>
      <c r="N173" s="154">
        <f t="shared" si="55"/>
        <v>43546.860051316609</v>
      </c>
      <c r="O173" s="154">
        <f t="shared" si="55"/>
        <v>43764.594351573185</v>
      </c>
      <c r="P173" s="154">
        <f t="shared" si="55"/>
        <v>43983.417323331043</v>
      </c>
      <c r="Q173" s="154">
        <f t="shared" si="55"/>
        <v>44203.334409947704</v>
      </c>
      <c r="R173" s="154">
        <f t="shared" si="55"/>
        <v>44424.351081997433</v>
      </c>
      <c r="S173" s="154">
        <f t="shared" si="55"/>
        <v>44646.472837407411</v>
      </c>
      <c r="T173" s="154">
        <f t="shared" si="55"/>
        <v>44869.70520159445</v>
      </c>
      <c r="U173" s="154">
        <f t="shared" si="55"/>
        <v>45094.053727602412</v>
      </c>
      <c r="V173" s="154">
        <f t="shared" si="55"/>
        <v>45319.523996240423</v>
      </c>
      <c r="W173" s="154">
        <f t="shared" si="55"/>
        <v>45546.121616221615</v>
      </c>
      <c r="X173" s="154">
        <f t="shared" si="55"/>
        <v>45773.852224302726</v>
      </c>
      <c r="Y173" s="154">
        <f t="shared" si="55"/>
        <v>46002.721485424227</v>
      </c>
      <c r="Z173" s="154">
        <f t="shared" si="55"/>
        <v>46232.735092851348</v>
      </c>
      <c r="AA173" s="154">
        <f t="shared" si="55"/>
        <v>46463.898768315586</v>
      </c>
      <c r="AB173" s="154">
        <f t="shared" si="55"/>
        <v>46696.21826215717</v>
      </c>
      <c r="AC173" s="154">
        <f t="shared" si="55"/>
        <v>46929.69935346795</v>
      </c>
      <c r="AD173" s="154">
        <f t="shared" si="55"/>
        <v>47164.347850235295</v>
      </c>
      <c r="AE173" s="154">
        <f t="shared" si="55"/>
        <v>47400.169589486461</v>
      </c>
      <c r="AF173" s="154">
        <f t="shared" si="55"/>
        <v>47637.170437433881</v>
      </c>
      <c r="AG173" s="154">
        <f t="shared" si="55"/>
        <v>47875.356289621064</v>
      </c>
      <c r="AH173" s="154">
        <f t="shared" si="55"/>
        <v>48114.733071069153</v>
      </c>
      <c r="AI173" s="154">
        <f t="shared" si="55"/>
        <v>48355.3067364245</v>
      </c>
      <c r="AJ173" s="154">
        <f t="shared" si="55"/>
        <v>48597.083270106617</v>
      </c>
      <c r="AK173" s="154">
        <f t="shared" si="55"/>
        <v>48840.068686457147</v>
      </c>
      <c r="AL173" s="154">
        <f t="shared" si="55"/>
        <v>49084.269029889423</v>
      </c>
      <c r="AM173" s="154">
        <f t="shared" si="55"/>
        <v>49329.690375038874</v>
      </c>
      <c r="AN173" s="154">
        <f t="shared" si="55"/>
        <v>49576.338826914056</v>
      </c>
      <c r="AO173" s="154">
        <f t="shared" si="55"/>
        <v>49824.220521048621</v>
      </c>
      <c r="AP173" s="154">
        <f t="shared" si="55"/>
        <v>50073.341623653861</v>
      </c>
      <c r="AQ173" s="154">
        <f t="shared" si="55"/>
        <v>50323.708331772134</v>
      </c>
      <c r="AR173" s="154">
        <f t="shared" si="55"/>
        <v>50575.32687343099</v>
      </c>
    </row>
    <row r="174" spans="1:44" s="78" customFormat="1" ht="15.75" hidden="1" outlineLevel="1">
      <c r="A174" s="105"/>
      <c r="B174" s="155" t="s">
        <v>130</v>
      </c>
      <c r="C174" s="156"/>
      <c r="D174" s="156"/>
      <c r="E174" s="156"/>
      <c r="F174" s="156"/>
      <c r="G174" s="156"/>
      <c r="H174" s="156"/>
      <c r="I174" s="156"/>
      <c r="J174" s="156"/>
      <c r="K174" s="156"/>
      <c r="L174" s="156"/>
      <c r="M174" s="156"/>
      <c r="N174" s="156"/>
      <c r="O174" s="156"/>
      <c r="P174" s="156"/>
      <c r="Q174" s="156"/>
      <c r="R174" s="156"/>
      <c r="S174" s="156"/>
      <c r="T174" s="156"/>
      <c r="U174" s="156"/>
      <c r="V174" s="156"/>
      <c r="W174" s="156"/>
      <c r="X174" s="156"/>
      <c r="Y174" s="156"/>
      <c r="Z174" s="156"/>
      <c r="AA174" s="156"/>
      <c r="AB174" s="156"/>
      <c r="AC174" s="156"/>
      <c r="AD174" s="156"/>
      <c r="AE174" s="156"/>
      <c r="AF174" s="156"/>
      <c r="AG174" s="156"/>
      <c r="AH174" s="156"/>
      <c r="AI174" s="156"/>
      <c r="AJ174" s="156"/>
      <c r="AK174" s="156"/>
      <c r="AL174" s="156"/>
      <c r="AM174" s="156"/>
      <c r="AN174" s="156"/>
      <c r="AO174" s="156"/>
      <c r="AP174" s="156"/>
      <c r="AQ174" s="156"/>
      <c r="AR174" s="156"/>
    </row>
    <row r="175" spans="1:44" s="260" customFormat="1" ht="15.75" hidden="1" outlineLevel="1">
      <c r="A175" s="105"/>
      <c r="B175" s="84" t="s">
        <v>131</v>
      </c>
      <c r="C175" s="157" t="s">
        <v>129</v>
      </c>
      <c r="D175" s="158">
        <f>D75</f>
        <v>970.9738039125001</v>
      </c>
      <c r="E175" s="158">
        <f t="shared" ref="E175:AR175" si="56">E75</f>
        <v>970.9738039125001</v>
      </c>
      <c r="F175" s="158">
        <f t="shared" si="56"/>
        <v>970.9738039125001</v>
      </c>
      <c r="G175" s="158">
        <f t="shared" si="56"/>
        <v>970.9738039125001</v>
      </c>
      <c r="H175" s="158">
        <f t="shared" si="56"/>
        <v>970.9738039125001</v>
      </c>
      <c r="I175" s="158">
        <f t="shared" si="56"/>
        <v>1971.320782147935</v>
      </c>
      <c r="J175" s="158">
        <f t="shared" si="56"/>
        <v>1971.320782147935</v>
      </c>
      <c r="K175" s="158">
        <f t="shared" si="56"/>
        <v>1971.320782147935</v>
      </c>
      <c r="L175" s="158">
        <f t="shared" si="56"/>
        <v>1971.320782147935</v>
      </c>
      <c r="M175" s="158">
        <f t="shared" si="56"/>
        <v>1971.320782147935</v>
      </c>
      <c r="N175" s="158">
        <f t="shared" si="56"/>
        <v>3001.8069185114073</v>
      </c>
      <c r="O175" s="158">
        <f t="shared" si="56"/>
        <v>3001.8069185114073</v>
      </c>
      <c r="P175" s="158">
        <f t="shared" si="56"/>
        <v>3001.8069185114073</v>
      </c>
      <c r="Q175" s="158">
        <f t="shared" si="56"/>
        <v>3001.8069185114073</v>
      </c>
      <c r="R175" s="158">
        <f t="shared" si="56"/>
        <v>3001.8069185114073</v>
      </c>
      <c r="S175" s="158">
        <f t="shared" si="56"/>
        <v>4063.2176602307004</v>
      </c>
      <c r="T175" s="158">
        <f t="shared" si="56"/>
        <v>4063.2176602307004</v>
      </c>
      <c r="U175" s="158">
        <f t="shared" si="56"/>
        <v>4063.2176602307004</v>
      </c>
      <c r="V175" s="158">
        <f t="shared" si="56"/>
        <v>4063.2176602307004</v>
      </c>
      <c r="W175" s="158">
        <f t="shared" si="56"/>
        <v>4063.2176602307004</v>
      </c>
      <c r="X175" s="158">
        <f t="shared" si="56"/>
        <v>5156.3584100389498</v>
      </c>
      <c r="Y175" s="158">
        <f t="shared" si="56"/>
        <v>5156.3584100389498</v>
      </c>
      <c r="Z175" s="158">
        <f t="shared" si="56"/>
        <v>5156.3584100389498</v>
      </c>
      <c r="AA175" s="158">
        <f t="shared" si="56"/>
        <v>5156.3584100389498</v>
      </c>
      <c r="AB175" s="158">
        <f t="shared" si="56"/>
        <v>5156.3584100389498</v>
      </c>
      <c r="AC175" s="158">
        <f t="shared" si="56"/>
        <v>6282.0550306860487</v>
      </c>
      <c r="AD175" s="158">
        <f t="shared" si="56"/>
        <v>6282.0550306860487</v>
      </c>
      <c r="AE175" s="158">
        <f t="shared" si="56"/>
        <v>6282.0550306860487</v>
      </c>
      <c r="AF175" s="158">
        <f t="shared" si="56"/>
        <v>6282.0550306860487</v>
      </c>
      <c r="AG175" s="158">
        <f t="shared" si="56"/>
        <v>6282.0550306860487</v>
      </c>
      <c r="AH175" s="158">
        <f t="shared" si="56"/>
        <v>7441.1543621926594</v>
      </c>
      <c r="AI175" s="158">
        <f t="shared" si="56"/>
        <v>7441.1543621926594</v>
      </c>
      <c r="AJ175" s="158">
        <f t="shared" si="56"/>
        <v>7441.1543621926594</v>
      </c>
      <c r="AK175" s="158">
        <f t="shared" si="56"/>
        <v>7441.1543621926594</v>
      </c>
      <c r="AL175" s="158">
        <f t="shared" si="56"/>
        <v>7441.1543621926594</v>
      </c>
      <c r="AM175" s="158">
        <f t="shared" si="56"/>
        <v>8634.524752168596</v>
      </c>
      <c r="AN175" s="158">
        <f t="shared" si="56"/>
        <v>8634.524752168596</v>
      </c>
      <c r="AO175" s="158">
        <f t="shared" si="56"/>
        <v>8634.524752168596</v>
      </c>
      <c r="AP175" s="158">
        <f t="shared" si="56"/>
        <v>8634.524752168596</v>
      </c>
      <c r="AQ175" s="158">
        <f t="shared" si="56"/>
        <v>8634.524752168596</v>
      </c>
      <c r="AR175" s="158">
        <f t="shared" si="56"/>
        <v>9863.0565995254765</v>
      </c>
    </row>
    <row r="176" spans="1:44" s="261" customFormat="1" ht="15.75" hidden="1" outlineLevel="1">
      <c r="A176" s="105"/>
      <c r="B176" s="159" t="s">
        <v>132</v>
      </c>
      <c r="C176" s="160" t="s">
        <v>73</v>
      </c>
      <c r="D176" s="161">
        <f>IF(A433="SIM",D26,0%)</f>
        <v>0</v>
      </c>
      <c r="E176" s="161">
        <f>D176</f>
        <v>0</v>
      </c>
      <c r="F176" s="161">
        <f t="shared" ref="F176:AR176" si="57">E176</f>
        <v>0</v>
      </c>
      <c r="G176" s="161">
        <f t="shared" si="57"/>
        <v>0</v>
      </c>
      <c r="H176" s="161">
        <f t="shared" si="57"/>
        <v>0</v>
      </c>
      <c r="I176" s="161">
        <f t="shared" si="57"/>
        <v>0</v>
      </c>
      <c r="J176" s="161">
        <f t="shared" si="57"/>
        <v>0</v>
      </c>
      <c r="K176" s="161">
        <f t="shared" si="57"/>
        <v>0</v>
      </c>
      <c r="L176" s="161">
        <f t="shared" si="57"/>
        <v>0</v>
      </c>
      <c r="M176" s="161">
        <f t="shared" si="57"/>
        <v>0</v>
      </c>
      <c r="N176" s="161">
        <f t="shared" si="57"/>
        <v>0</v>
      </c>
      <c r="O176" s="161">
        <f t="shared" si="57"/>
        <v>0</v>
      </c>
      <c r="P176" s="161">
        <f t="shared" si="57"/>
        <v>0</v>
      </c>
      <c r="Q176" s="161">
        <f t="shared" si="57"/>
        <v>0</v>
      </c>
      <c r="R176" s="161">
        <f t="shared" si="57"/>
        <v>0</v>
      </c>
      <c r="S176" s="161">
        <f t="shared" si="57"/>
        <v>0</v>
      </c>
      <c r="T176" s="161">
        <f t="shared" si="57"/>
        <v>0</v>
      </c>
      <c r="U176" s="161">
        <f t="shared" si="57"/>
        <v>0</v>
      </c>
      <c r="V176" s="161">
        <f t="shared" si="57"/>
        <v>0</v>
      </c>
      <c r="W176" s="161">
        <f t="shared" si="57"/>
        <v>0</v>
      </c>
      <c r="X176" s="161">
        <f t="shared" si="57"/>
        <v>0</v>
      </c>
      <c r="Y176" s="161">
        <f t="shared" si="57"/>
        <v>0</v>
      </c>
      <c r="Z176" s="161">
        <f t="shared" si="57"/>
        <v>0</v>
      </c>
      <c r="AA176" s="161">
        <f t="shared" si="57"/>
        <v>0</v>
      </c>
      <c r="AB176" s="161">
        <f t="shared" si="57"/>
        <v>0</v>
      </c>
      <c r="AC176" s="161">
        <f t="shared" si="57"/>
        <v>0</v>
      </c>
      <c r="AD176" s="161">
        <f t="shared" si="57"/>
        <v>0</v>
      </c>
      <c r="AE176" s="161">
        <f t="shared" si="57"/>
        <v>0</v>
      </c>
      <c r="AF176" s="161">
        <f t="shared" si="57"/>
        <v>0</v>
      </c>
      <c r="AG176" s="161">
        <f t="shared" si="57"/>
        <v>0</v>
      </c>
      <c r="AH176" s="161">
        <f t="shared" si="57"/>
        <v>0</v>
      </c>
      <c r="AI176" s="161">
        <f t="shared" si="57"/>
        <v>0</v>
      </c>
      <c r="AJ176" s="161">
        <f t="shared" si="57"/>
        <v>0</v>
      </c>
      <c r="AK176" s="161">
        <f t="shared" si="57"/>
        <v>0</v>
      </c>
      <c r="AL176" s="161">
        <f t="shared" si="57"/>
        <v>0</v>
      </c>
      <c r="AM176" s="161">
        <f t="shared" si="57"/>
        <v>0</v>
      </c>
      <c r="AN176" s="161">
        <f t="shared" si="57"/>
        <v>0</v>
      </c>
      <c r="AO176" s="161">
        <f t="shared" si="57"/>
        <v>0</v>
      </c>
      <c r="AP176" s="161">
        <f t="shared" si="57"/>
        <v>0</v>
      </c>
      <c r="AQ176" s="161">
        <f t="shared" si="57"/>
        <v>0</v>
      </c>
      <c r="AR176" s="161">
        <f t="shared" si="57"/>
        <v>0</v>
      </c>
    </row>
    <row r="177" spans="1:44" s="262" customFormat="1" ht="15.75" hidden="1" outlineLevel="2">
      <c r="A177" s="105"/>
      <c r="B177" s="162" t="s">
        <v>133</v>
      </c>
      <c r="C177" s="160"/>
      <c r="D177" s="160"/>
      <c r="E177" s="160"/>
      <c r="F177" s="160"/>
      <c r="G177" s="160"/>
      <c r="H177" s="160"/>
      <c r="I177" s="160"/>
      <c r="J177" s="160"/>
      <c r="K177" s="160"/>
      <c r="L177" s="160"/>
      <c r="M177" s="160"/>
      <c r="N177" s="160"/>
      <c r="O177" s="160"/>
      <c r="P177" s="160"/>
      <c r="Q177" s="160"/>
      <c r="R177" s="160"/>
      <c r="S177" s="160"/>
      <c r="T177" s="160"/>
      <c r="U177" s="160"/>
      <c r="V177" s="160"/>
      <c r="W177" s="160"/>
      <c r="X177" s="160"/>
      <c r="Y177" s="160"/>
      <c r="Z177" s="160"/>
      <c r="AA177" s="160"/>
      <c r="AB177" s="160"/>
      <c r="AC177" s="160"/>
      <c r="AD177" s="160"/>
      <c r="AE177" s="160"/>
      <c r="AF177" s="160"/>
      <c r="AG177" s="160"/>
      <c r="AH177" s="160"/>
      <c r="AI177" s="160"/>
      <c r="AJ177" s="160"/>
      <c r="AK177" s="160"/>
      <c r="AL177" s="160"/>
      <c r="AM177" s="160"/>
      <c r="AN177" s="160"/>
      <c r="AO177" s="160"/>
      <c r="AP177" s="160"/>
      <c r="AQ177" s="160"/>
      <c r="AR177" s="160"/>
    </row>
    <row r="178" spans="1:44" s="262" customFormat="1" ht="15.75" hidden="1" outlineLevel="2">
      <c r="A178" s="105"/>
      <c r="B178" s="162" t="s">
        <v>42</v>
      </c>
      <c r="C178" s="160"/>
      <c r="D178" s="163">
        <f t="shared" ref="D178:AR184" si="58">D100</f>
        <v>0.48399999999999999</v>
      </c>
      <c r="E178" s="163">
        <f t="shared" si="58"/>
        <v>0.48399999999999999</v>
      </c>
      <c r="F178" s="163">
        <f t="shared" si="58"/>
        <v>0.48399999999999999</v>
      </c>
      <c r="G178" s="163">
        <f t="shared" si="58"/>
        <v>0.48399999999999999</v>
      </c>
      <c r="H178" s="163">
        <f t="shared" si="58"/>
        <v>0.48399999999999999</v>
      </c>
      <c r="I178" s="163">
        <f t="shared" si="58"/>
        <v>0.48399999999999999</v>
      </c>
      <c r="J178" s="163">
        <f t="shared" si="58"/>
        <v>0.48399999999999999</v>
      </c>
      <c r="K178" s="163">
        <f t="shared" si="58"/>
        <v>0.48399999999999999</v>
      </c>
      <c r="L178" s="163">
        <f t="shared" si="58"/>
        <v>0.48399999999999999</v>
      </c>
      <c r="M178" s="163">
        <f t="shared" si="58"/>
        <v>0.48399999999999999</v>
      </c>
      <c r="N178" s="163">
        <f t="shared" si="58"/>
        <v>0.48399999999999999</v>
      </c>
      <c r="O178" s="163">
        <f t="shared" si="58"/>
        <v>0.48399999999999999</v>
      </c>
      <c r="P178" s="163">
        <f t="shared" si="58"/>
        <v>0.48399999999999999</v>
      </c>
      <c r="Q178" s="163">
        <f t="shared" si="58"/>
        <v>0.48399999999999999</v>
      </c>
      <c r="R178" s="163">
        <f t="shared" si="58"/>
        <v>0.48399999999999999</v>
      </c>
      <c r="S178" s="163">
        <f t="shared" si="58"/>
        <v>0.48399999999999999</v>
      </c>
      <c r="T178" s="163">
        <f t="shared" si="58"/>
        <v>0.48399999999999999</v>
      </c>
      <c r="U178" s="163">
        <f t="shared" si="58"/>
        <v>0.48399999999999999</v>
      </c>
      <c r="V178" s="163">
        <f t="shared" si="58"/>
        <v>0.48399999999999999</v>
      </c>
      <c r="W178" s="163">
        <f t="shared" si="58"/>
        <v>0.48399999999999999</v>
      </c>
      <c r="X178" s="163">
        <f t="shared" si="58"/>
        <v>0.48399999999999999</v>
      </c>
      <c r="Y178" s="163">
        <f t="shared" si="58"/>
        <v>0.48399999999999999</v>
      </c>
      <c r="Z178" s="163">
        <f t="shared" si="58"/>
        <v>0.48399999999999999</v>
      </c>
      <c r="AA178" s="163">
        <f t="shared" si="58"/>
        <v>0.48399999999999999</v>
      </c>
      <c r="AB178" s="163">
        <f t="shared" si="58"/>
        <v>0.48399999999999999</v>
      </c>
      <c r="AC178" s="163">
        <f t="shared" si="58"/>
        <v>0.48399999999999999</v>
      </c>
      <c r="AD178" s="163">
        <f t="shared" si="58"/>
        <v>0.48399999999999999</v>
      </c>
      <c r="AE178" s="163">
        <f t="shared" si="58"/>
        <v>0.48399999999999999</v>
      </c>
      <c r="AF178" s="163">
        <f t="shared" si="58"/>
        <v>0.48399999999999999</v>
      </c>
      <c r="AG178" s="163">
        <f t="shared" si="58"/>
        <v>0.48399999999999999</v>
      </c>
      <c r="AH178" s="163">
        <f t="shared" si="58"/>
        <v>0.48399999999999999</v>
      </c>
      <c r="AI178" s="163">
        <f t="shared" si="58"/>
        <v>0.48399999999999999</v>
      </c>
      <c r="AJ178" s="163">
        <f t="shared" si="58"/>
        <v>0.48399999999999999</v>
      </c>
      <c r="AK178" s="163">
        <f t="shared" si="58"/>
        <v>0.48399999999999999</v>
      </c>
      <c r="AL178" s="163">
        <f t="shared" si="58"/>
        <v>0.48399999999999999</v>
      </c>
      <c r="AM178" s="163">
        <f t="shared" si="58"/>
        <v>0.48399999999999999</v>
      </c>
      <c r="AN178" s="163">
        <f t="shared" si="58"/>
        <v>0.48399999999999999</v>
      </c>
      <c r="AO178" s="163">
        <f t="shared" si="58"/>
        <v>0.48399999999999999</v>
      </c>
      <c r="AP178" s="163">
        <f t="shared" si="58"/>
        <v>0.48399999999999999</v>
      </c>
      <c r="AQ178" s="163">
        <f t="shared" si="58"/>
        <v>0.48399999999999999</v>
      </c>
      <c r="AR178" s="163">
        <f t="shared" si="58"/>
        <v>0.48399999999999999</v>
      </c>
    </row>
    <row r="179" spans="1:44" s="262" customFormat="1" ht="15.75" hidden="1" outlineLevel="2">
      <c r="A179" s="105"/>
      <c r="B179" s="162" t="s">
        <v>43</v>
      </c>
      <c r="C179" s="160"/>
      <c r="D179" s="163">
        <f t="shared" si="58"/>
        <v>0.03</v>
      </c>
      <c r="E179" s="163">
        <f t="shared" si="58"/>
        <v>0.03</v>
      </c>
      <c r="F179" s="163">
        <f t="shared" si="58"/>
        <v>0.03</v>
      </c>
      <c r="G179" s="163">
        <f t="shared" si="58"/>
        <v>0.03</v>
      </c>
      <c r="H179" s="163">
        <f t="shared" si="58"/>
        <v>0.03</v>
      </c>
      <c r="I179" s="163">
        <f t="shared" si="58"/>
        <v>0.03</v>
      </c>
      <c r="J179" s="163">
        <f t="shared" si="58"/>
        <v>0.03</v>
      </c>
      <c r="K179" s="163">
        <f t="shared" si="58"/>
        <v>0.03</v>
      </c>
      <c r="L179" s="163">
        <f t="shared" si="58"/>
        <v>0.03</v>
      </c>
      <c r="M179" s="163">
        <f t="shared" si="58"/>
        <v>0.03</v>
      </c>
      <c r="N179" s="163">
        <f t="shared" si="58"/>
        <v>0.03</v>
      </c>
      <c r="O179" s="163">
        <f t="shared" si="58"/>
        <v>0.03</v>
      </c>
      <c r="P179" s="163">
        <f t="shared" si="58"/>
        <v>0.03</v>
      </c>
      <c r="Q179" s="163">
        <f t="shared" si="58"/>
        <v>0.03</v>
      </c>
      <c r="R179" s="163">
        <f t="shared" si="58"/>
        <v>0.03</v>
      </c>
      <c r="S179" s="163">
        <f t="shared" si="58"/>
        <v>0.03</v>
      </c>
      <c r="T179" s="163">
        <f t="shared" si="58"/>
        <v>0.03</v>
      </c>
      <c r="U179" s="163">
        <f t="shared" si="58"/>
        <v>0.03</v>
      </c>
      <c r="V179" s="163">
        <f t="shared" si="58"/>
        <v>0.03</v>
      </c>
      <c r="W179" s="163">
        <f t="shared" si="58"/>
        <v>0.03</v>
      </c>
      <c r="X179" s="163">
        <f t="shared" si="58"/>
        <v>0.03</v>
      </c>
      <c r="Y179" s="163">
        <f t="shared" si="58"/>
        <v>0.03</v>
      </c>
      <c r="Z179" s="163">
        <f t="shared" si="58"/>
        <v>0.03</v>
      </c>
      <c r="AA179" s="163">
        <f t="shared" si="58"/>
        <v>0.03</v>
      </c>
      <c r="AB179" s="163">
        <f t="shared" si="58"/>
        <v>0.03</v>
      </c>
      <c r="AC179" s="163">
        <f t="shared" si="58"/>
        <v>0.03</v>
      </c>
      <c r="AD179" s="163">
        <f t="shared" si="58"/>
        <v>0.03</v>
      </c>
      <c r="AE179" s="163">
        <f t="shared" si="58"/>
        <v>0.03</v>
      </c>
      <c r="AF179" s="163">
        <f t="shared" si="58"/>
        <v>0.03</v>
      </c>
      <c r="AG179" s="163">
        <f t="shared" si="58"/>
        <v>0.03</v>
      </c>
      <c r="AH179" s="163">
        <f t="shared" si="58"/>
        <v>0.03</v>
      </c>
      <c r="AI179" s="163">
        <f t="shared" si="58"/>
        <v>0.03</v>
      </c>
      <c r="AJ179" s="163">
        <f t="shared" si="58"/>
        <v>0.03</v>
      </c>
      <c r="AK179" s="163">
        <f t="shared" si="58"/>
        <v>0.03</v>
      </c>
      <c r="AL179" s="163">
        <f t="shared" si="58"/>
        <v>0.03</v>
      </c>
      <c r="AM179" s="163">
        <f t="shared" si="58"/>
        <v>0.03</v>
      </c>
      <c r="AN179" s="163">
        <f t="shared" si="58"/>
        <v>0.03</v>
      </c>
      <c r="AO179" s="163">
        <f t="shared" si="58"/>
        <v>0.03</v>
      </c>
      <c r="AP179" s="163">
        <f t="shared" si="58"/>
        <v>0.03</v>
      </c>
      <c r="AQ179" s="163">
        <f t="shared" si="58"/>
        <v>0.03</v>
      </c>
      <c r="AR179" s="163">
        <f t="shared" si="58"/>
        <v>0.03</v>
      </c>
    </row>
    <row r="180" spans="1:44" s="262" customFormat="1" ht="15.75" hidden="1" outlineLevel="2">
      <c r="A180" s="105"/>
      <c r="B180" s="162" t="s">
        <v>44</v>
      </c>
      <c r="C180" s="164"/>
      <c r="D180" s="163">
        <f t="shared" si="58"/>
        <v>0.13100000000000001</v>
      </c>
      <c r="E180" s="163">
        <f t="shared" si="58"/>
        <v>0.13100000000000001</v>
      </c>
      <c r="F180" s="163">
        <f t="shared" si="58"/>
        <v>0.13100000000000001</v>
      </c>
      <c r="G180" s="163">
        <f t="shared" si="58"/>
        <v>0.13100000000000001</v>
      </c>
      <c r="H180" s="163">
        <f t="shared" si="58"/>
        <v>0.13100000000000001</v>
      </c>
      <c r="I180" s="163">
        <f t="shared" si="58"/>
        <v>0.13100000000000001</v>
      </c>
      <c r="J180" s="163">
        <f t="shared" si="58"/>
        <v>0.13100000000000001</v>
      </c>
      <c r="K180" s="163">
        <f t="shared" si="58"/>
        <v>0.13100000000000001</v>
      </c>
      <c r="L180" s="163">
        <f t="shared" si="58"/>
        <v>0.13100000000000001</v>
      </c>
      <c r="M180" s="163">
        <f t="shared" si="58"/>
        <v>0.13100000000000001</v>
      </c>
      <c r="N180" s="163">
        <f t="shared" si="58"/>
        <v>0.13100000000000001</v>
      </c>
      <c r="O180" s="163">
        <f t="shared" si="58"/>
        <v>0.13100000000000001</v>
      </c>
      <c r="P180" s="163">
        <f t="shared" si="58"/>
        <v>0.13100000000000001</v>
      </c>
      <c r="Q180" s="163">
        <f t="shared" si="58"/>
        <v>0.13100000000000001</v>
      </c>
      <c r="R180" s="163">
        <f t="shared" si="58"/>
        <v>0.13100000000000001</v>
      </c>
      <c r="S180" s="163">
        <f t="shared" si="58"/>
        <v>0.13100000000000001</v>
      </c>
      <c r="T180" s="163">
        <f t="shared" si="58"/>
        <v>0.13100000000000001</v>
      </c>
      <c r="U180" s="163">
        <f t="shared" si="58"/>
        <v>0.13100000000000001</v>
      </c>
      <c r="V180" s="163">
        <f t="shared" si="58"/>
        <v>0.13100000000000001</v>
      </c>
      <c r="W180" s="163">
        <f t="shared" si="58"/>
        <v>0.13100000000000001</v>
      </c>
      <c r="X180" s="163">
        <f t="shared" si="58"/>
        <v>0.13100000000000001</v>
      </c>
      <c r="Y180" s="163">
        <f t="shared" si="58"/>
        <v>0.13100000000000001</v>
      </c>
      <c r="Z180" s="163">
        <f t="shared" si="58"/>
        <v>0.13100000000000001</v>
      </c>
      <c r="AA180" s="163">
        <f t="shared" si="58"/>
        <v>0.13100000000000001</v>
      </c>
      <c r="AB180" s="163">
        <f t="shared" si="58"/>
        <v>0.13100000000000001</v>
      </c>
      <c r="AC180" s="163">
        <f t="shared" si="58"/>
        <v>0.13100000000000001</v>
      </c>
      <c r="AD180" s="163">
        <f t="shared" si="58"/>
        <v>0.13100000000000001</v>
      </c>
      <c r="AE180" s="163">
        <f t="shared" si="58"/>
        <v>0.13100000000000001</v>
      </c>
      <c r="AF180" s="163">
        <f t="shared" si="58"/>
        <v>0.13100000000000001</v>
      </c>
      <c r="AG180" s="163">
        <f t="shared" si="58"/>
        <v>0.13100000000000001</v>
      </c>
      <c r="AH180" s="163">
        <f t="shared" si="58"/>
        <v>0.13100000000000001</v>
      </c>
      <c r="AI180" s="163">
        <f t="shared" si="58"/>
        <v>0.13100000000000001</v>
      </c>
      <c r="AJ180" s="163">
        <f t="shared" si="58"/>
        <v>0.13100000000000001</v>
      </c>
      <c r="AK180" s="163">
        <f t="shared" si="58"/>
        <v>0.13100000000000001</v>
      </c>
      <c r="AL180" s="163">
        <f t="shared" si="58"/>
        <v>0.13100000000000001</v>
      </c>
      <c r="AM180" s="163">
        <f t="shared" si="58"/>
        <v>0.13100000000000001</v>
      </c>
      <c r="AN180" s="163">
        <f t="shared" si="58"/>
        <v>0.13100000000000001</v>
      </c>
      <c r="AO180" s="163">
        <f t="shared" si="58"/>
        <v>0.13100000000000001</v>
      </c>
      <c r="AP180" s="163">
        <f t="shared" si="58"/>
        <v>0.13100000000000001</v>
      </c>
      <c r="AQ180" s="163">
        <f t="shared" si="58"/>
        <v>0.13100000000000001</v>
      </c>
      <c r="AR180" s="163">
        <f t="shared" si="58"/>
        <v>0.13100000000000001</v>
      </c>
    </row>
    <row r="181" spans="1:44" s="262" customFormat="1" ht="15.75" hidden="1" outlineLevel="2">
      <c r="A181" s="105"/>
      <c r="B181" s="162" t="s">
        <v>45</v>
      </c>
      <c r="C181" s="164"/>
      <c r="D181" s="163">
        <f t="shared" si="58"/>
        <v>8.8999999999999996E-2</v>
      </c>
      <c r="E181" s="163">
        <f t="shared" si="58"/>
        <v>8.8999999999999996E-2</v>
      </c>
      <c r="F181" s="163">
        <f t="shared" si="58"/>
        <v>8.8999999999999996E-2</v>
      </c>
      <c r="G181" s="163">
        <f t="shared" si="58"/>
        <v>8.8999999999999996E-2</v>
      </c>
      <c r="H181" s="163">
        <f t="shared" si="58"/>
        <v>8.8999999999999996E-2</v>
      </c>
      <c r="I181" s="163">
        <f t="shared" si="58"/>
        <v>8.8999999999999996E-2</v>
      </c>
      <c r="J181" s="163">
        <f t="shared" si="58"/>
        <v>8.8999999999999996E-2</v>
      </c>
      <c r="K181" s="163">
        <f t="shared" si="58"/>
        <v>8.8999999999999996E-2</v>
      </c>
      <c r="L181" s="163">
        <f t="shared" si="58"/>
        <v>8.8999999999999996E-2</v>
      </c>
      <c r="M181" s="163">
        <f t="shared" si="58"/>
        <v>8.8999999999999996E-2</v>
      </c>
      <c r="N181" s="163">
        <f t="shared" si="58"/>
        <v>8.8999999999999996E-2</v>
      </c>
      <c r="O181" s="163">
        <f t="shared" si="58"/>
        <v>8.8999999999999996E-2</v>
      </c>
      <c r="P181" s="163">
        <f t="shared" si="58"/>
        <v>8.8999999999999996E-2</v>
      </c>
      <c r="Q181" s="163">
        <f t="shared" si="58"/>
        <v>8.8999999999999996E-2</v>
      </c>
      <c r="R181" s="163">
        <f t="shared" si="58"/>
        <v>8.8999999999999996E-2</v>
      </c>
      <c r="S181" s="163">
        <f t="shared" si="58"/>
        <v>8.8999999999999996E-2</v>
      </c>
      <c r="T181" s="163">
        <f t="shared" si="58"/>
        <v>8.8999999999999996E-2</v>
      </c>
      <c r="U181" s="163">
        <f t="shared" si="58"/>
        <v>8.8999999999999996E-2</v>
      </c>
      <c r="V181" s="163">
        <f t="shared" si="58"/>
        <v>8.8999999999999996E-2</v>
      </c>
      <c r="W181" s="163">
        <f t="shared" si="58"/>
        <v>8.8999999999999996E-2</v>
      </c>
      <c r="X181" s="163">
        <f t="shared" si="58"/>
        <v>8.8999999999999996E-2</v>
      </c>
      <c r="Y181" s="163">
        <f t="shared" si="58"/>
        <v>8.8999999999999996E-2</v>
      </c>
      <c r="Z181" s="163">
        <f t="shared" si="58"/>
        <v>8.8999999999999996E-2</v>
      </c>
      <c r="AA181" s="163">
        <f t="shared" si="58"/>
        <v>8.8999999999999996E-2</v>
      </c>
      <c r="AB181" s="163">
        <f t="shared" si="58"/>
        <v>8.8999999999999996E-2</v>
      </c>
      <c r="AC181" s="163">
        <f t="shared" si="58"/>
        <v>8.8999999999999996E-2</v>
      </c>
      <c r="AD181" s="163">
        <f t="shared" si="58"/>
        <v>8.8999999999999996E-2</v>
      </c>
      <c r="AE181" s="163">
        <f t="shared" si="58"/>
        <v>8.8999999999999996E-2</v>
      </c>
      <c r="AF181" s="163">
        <f t="shared" si="58"/>
        <v>8.8999999999999996E-2</v>
      </c>
      <c r="AG181" s="163">
        <f t="shared" si="58"/>
        <v>8.8999999999999996E-2</v>
      </c>
      <c r="AH181" s="163">
        <f t="shared" si="58"/>
        <v>8.8999999999999996E-2</v>
      </c>
      <c r="AI181" s="163">
        <f t="shared" si="58"/>
        <v>8.8999999999999996E-2</v>
      </c>
      <c r="AJ181" s="163">
        <f t="shared" si="58"/>
        <v>8.8999999999999996E-2</v>
      </c>
      <c r="AK181" s="163">
        <f t="shared" si="58"/>
        <v>8.8999999999999996E-2</v>
      </c>
      <c r="AL181" s="163">
        <f t="shared" si="58"/>
        <v>8.8999999999999996E-2</v>
      </c>
      <c r="AM181" s="163">
        <f t="shared" si="58"/>
        <v>8.8999999999999996E-2</v>
      </c>
      <c r="AN181" s="163">
        <f t="shared" si="58"/>
        <v>8.8999999999999996E-2</v>
      </c>
      <c r="AO181" s="163">
        <f t="shared" si="58"/>
        <v>8.8999999999999996E-2</v>
      </c>
      <c r="AP181" s="163">
        <f t="shared" si="58"/>
        <v>8.8999999999999996E-2</v>
      </c>
      <c r="AQ181" s="163">
        <f t="shared" si="58"/>
        <v>8.8999999999999996E-2</v>
      </c>
      <c r="AR181" s="163">
        <f t="shared" si="58"/>
        <v>8.8999999999999996E-2</v>
      </c>
    </row>
    <row r="182" spans="1:44" s="262" customFormat="1" ht="15.75" hidden="1" outlineLevel="2">
      <c r="A182" s="105"/>
      <c r="B182" s="162" t="s">
        <v>46</v>
      </c>
      <c r="C182" s="164"/>
      <c r="D182" s="163">
        <f t="shared" si="58"/>
        <v>4.5999999999999999E-2</v>
      </c>
      <c r="E182" s="163">
        <f t="shared" si="58"/>
        <v>4.5999999999999999E-2</v>
      </c>
      <c r="F182" s="163">
        <f t="shared" si="58"/>
        <v>4.5999999999999999E-2</v>
      </c>
      <c r="G182" s="163">
        <f t="shared" si="58"/>
        <v>4.5999999999999999E-2</v>
      </c>
      <c r="H182" s="163">
        <f t="shared" si="58"/>
        <v>4.5999999999999999E-2</v>
      </c>
      <c r="I182" s="163">
        <f t="shared" si="58"/>
        <v>4.5999999999999999E-2</v>
      </c>
      <c r="J182" s="163">
        <f t="shared" si="58"/>
        <v>4.5999999999999999E-2</v>
      </c>
      <c r="K182" s="163">
        <f t="shared" si="58"/>
        <v>4.5999999999999999E-2</v>
      </c>
      <c r="L182" s="163">
        <f t="shared" si="58"/>
        <v>4.5999999999999999E-2</v>
      </c>
      <c r="M182" s="163">
        <f t="shared" si="58"/>
        <v>4.5999999999999999E-2</v>
      </c>
      <c r="N182" s="163">
        <f t="shared" si="58"/>
        <v>4.5999999999999999E-2</v>
      </c>
      <c r="O182" s="163">
        <f t="shared" si="58"/>
        <v>4.5999999999999999E-2</v>
      </c>
      <c r="P182" s="163">
        <f t="shared" si="58"/>
        <v>4.5999999999999999E-2</v>
      </c>
      <c r="Q182" s="163">
        <f t="shared" si="58"/>
        <v>4.5999999999999999E-2</v>
      </c>
      <c r="R182" s="163">
        <f t="shared" si="58"/>
        <v>4.5999999999999999E-2</v>
      </c>
      <c r="S182" s="163">
        <f t="shared" si="58"/>
        <v>4.5999999999999999E-2</v>
      </c>
      <c r="T182" s="163">
        <f t="shared" si="58"/>
        <v>4.5999999999999999E-2</v>
      </c>
      <c r="U182" s="163">
        <f t="shared" si="58"/>
        <v>4.5999999999999999E-2</v>
      </c>
      <c r="V182" s="163">
        <f t="shared" si="58"/>
        <v>4.5999999999999999E-2</v>
      </c>
      <c r="W182" s="163">
        <f t="shared" si="58"/>
        <v>4.5999999999999999E-2</v>
      </c>
      <c r="X182" s="163">
        <f t="shared" si="58"/>
        <v>4.5999999999999999E-2</v>
      </c>
      <c r="Y182" s="163">
        <f t="shared" si="58"/>
        <v>4.5999999999999999E-2</v>
      </c>
      <c r="Z182" s="163">
        <f t="shared" si="58"/>
        <v>4.5999999999999999E-2</v>
      </c>
      <c r="AA182" s="163">
        <f t="shared" si="58"/>
        <v>4.5999999999999999E-2</v>
      </c>
      <c r="AB182" s="163">
        <f t="shared" si="58"/>
        <v>4.5999999999999999E-2</v>
      </c>
      <c r="AC182" s="163">
        <f t="shared" si="58"/>
        <v>4.5999999999999999E-2</v>
      </c>
      <c r="AD182" s="163">
        <f t="shared" si="58"/>
        <v>4.5999999999999999E-2</v>
      </c>
      <c r="AE182" s="163">
        <f t="shared" si="58"/>
        <v>4.5999999999999999E-2</v>
      </c>
      <c r="AF182" s="163">
        <f t="shared" si="58"/>
        <v>4.5999999999999999E-2</v>
      </c>
      <c r="AG182" s="163">
        <f t="shared" si="58"/>
        <v>4.5999999999999999E-2</v>
      </c>
      <c r="AH182" s="163">
        <f t="shared" si="58"/>
        <v>4.5999999999999999E-2</v>
      </c>
      <c r="AI182" s="163">
        <f t="shared" si="58"/>
        <v>4.5999999999999999E-2</v>
      </c>
      <c r="AJ182" s="163">
        <f t="shared" si="58"/>
        <v>4.5999999999999999E-2</v>
      </c>
      <c r="AK182" s="163">
        <f t="shared" si="58"/>
        <v>4.5999999999999999E-2</v>
      </c>
      <c r="AL182" s="163">
        <f t="shared" si="58"/>
        <v>4.5999999999999999E-2</v>
      </c>
      <c r="AM182" s="163">
        <f t="shared" si="58"/>
        <v>4.5999999999999999E-2</v>
      </c>
      <c r="AN182" s="163">
        <f t="shared" si="58"/>
        <v>4.5999999999999999E-2</v>
      </c>
      <c r="AO182" s="163">
        <f t="shared" si="58"/>
        <v>4.5999999999999999E-2</v>
      </c>
      <c r="AP182" s="163">
        <f t="shared" si="58"/>
        <v>4.5999999999999999E-2</v>
      </c>
      <c r="AQ182" s="163">
        <f t="shared" si="58"/>
        <v>4.5999999999999999E-2</v>
      </c>
      <c r="AR182" s="163">
        <f t="shared" si="58"/>
        <v>4.5999999999999999E-2</v>
      </c>
    </row>
    <row r="183" spans="1:44" s="262" customFormat="1" ht="15.75" hidden="1" outlineLevel="2">
      <c r="A183" s="105"/>
      <c r="B183" s="162" t="s">
        <v>47</v>
      </c>
      <c r="C183" s="164"/>
      <c r="D183" s="163">
        <f t="shared" si="58"/>
        <v>2.4E-2</v>
      </c>
      <c r="E183" s="163">
        <f t="shared" si="58"/>
        <v>2.4E-2</v>
      </c>
      <c r="F183" s="163">
        <f t="shared" si="58"/>
        <v>2.4E-2</v>
      </c>
      <c r="G183" s="163">
        <f t="shared" si="58"/>
        <v>2.4E-2</v>
      </c>
      <c r="H183" s="163">
        <f t="shared" si="58"/>
        <v>2.4E-2</v>
      </c>
      <c r="I183" s="163">
        <f t="shared" si="58"/>
        <v>2.4E-2</v>
      </c>
      <c r="J183" s="163">
        <f t="shared" si="58"/>
        <v>2.4E-2</v>
      </c>
      <c r="K183" s="163">
        <f t="shared" si="58"/>
        <v>2.4E-2</v>
      </c>
      <c r="L183" s="163">
        <f t="shared" si="58"/>
        <v>2.4E-2</v>
      </c>
      <c r="M183" s="163">
        <f t="shared" si="58"/>
        <v>2.4E-2</v>
      </c>
      <c r="N183" s="163">
        <f t="shared" si="58"/>
        <v>2.4E-2</v>
      </c>
      <c r="O183" s="163">
        <f t="shared" si="58"/>
        <v>2.4E-2</v>
      </c>
      <c r="P183" s="163">
        <f t="shared" si="58"/>
        <v>2.4E-2</v>
      </c>
      <c r="Q183" s="163">
        <f t="shared" si="58"/>
        <v>2.4E-2</v>
      </c>
      <c r="R183" s="163">
        <f t="shared" si="58"/>
        <v>2.4E-2</v>
      </c>
      <c r="S183" s="163">
        <f t="shared" si="58"/>
        <v>2.4E-2</v>
      </c>
      <c r="T183" s="163">
        <f t="shared" si="58"/>
        <v>2.4E-2</v>
      </c>
      <c r="U183" s="163">
        <f t="shared" si="58"/>
        <v>2.4E-2</v>
      </c>
      <c r="V183" s="163">
        <f t="shared" si="58"/>
        <v>2.4E-2</v>
      </c>
      <c r="W183" s="163">
        <f t="shared" si="58"/>
        <v>2.4E-2</v>
      </c>
      <c r="X183" s="163">
        <f t="shared" si="58"/>
        <v>2.4E-2</v>
      </c>
      <c r="Y183" s="163">
        <f t="shared" si="58"/>
        <v>2.4E-2</v>
      </c>
      <c r="Z183" s="163">
        <f t="shared" si="58"/>
        <v>2.4E-2</v>
      </c>
      <c r="AA183" s="163">
        <f t="shared" si="58"/>
        <v>2.4E-2</v>
      </c>
      <c r="AB183" s="163">
        <f t="shared" si="58"/>
        <v>2.4E-2</v>
      </c>
      <c r="AC183" s="163">
        <f t="shared" si="58"/>
        <v>2.4E-2</v>
      </c>
      <c r="AD183" s="163">
        <f t="shared" si="58"/>
        <v>2.4E-2</v>
      </c>
      <c r="AE183" s="163">
        <f t="shared" si="58"/>
        <v>2.4E-2</v>
      </c>
      <c r="AF183" s="163">
        <f t="shared" si="58"/>
        <v>2.4E-2</v>
      </c>
      <c r="AG183" s="163">
        <f t="shared" si="58"/>
        <v>2.4E-2</v>
      </c>
      <c r="AH183" s="163">
        <f t="shared" si="58"/>
        <v>2.4E-2</v>
      </c>
      <c r="AI183" s="163">
        <f t="shared" si="58"/>
        <v>2.4E-2</v>
      </c>
      <c r="AJ183" s="163">
        <f t="shared" si="58"/>
        <v>2.4E-2</v>
      </c>
      <c r="AK183" s="163">
        <f t="shared" si="58"/>
        <v>2.4E-2</v>
      </c>
      <c r="AL183" s="163">
        <f t="shared" si="58"/>
        <v>2.4E-2</v>
      </c>
      <c r="AM183" s="163">
        <f t="shared" si="58"/>
        <v>2.4E-2</v>
      </c>
      <c r="AN183" s="163">
        <f t="shared" si="58"/>
        <v>2.4E-2</v>
      </c>
      <c r="AO183" s="163">
        <f t="shared" si="58"/>
        <v>2.4E-2</v>
      </c>
      <c r="AP183" s="163">
        <f t="shared" si="58"/>
        <v>2.4E-2</v>
      </c>
      <c r="AQ183" s="163">
        <f t="shared" si="58"/>
        <v>2.4E-2</v>
      </c>
      <c r="AR183" s="163">
        <f t="shared" si="58"/>
        <v>2.4E-2</v>
      </c>
    </row>
    <row r="184" spans="1:44" s="262" customFormat="1" ht="15.75" hidden="1" outlineLevel="2">
      <c r="A184" s="105"/>
      <c r="B184" s="162" t="s">
        <v>48</v>
      </c>
      <c r="C184" s="164"/>
      <c r="D184" s="163">
        <f t="shared" si="58"/>
        <v>2.3E-2</v>
      </c>
      <c r="E184" s="163">
        <f t="shared" si="58"/>
        <v>2.3E-2</v>
      </c>
      <c r="F184" s="163">
        <f t="shared" si="58"/>
        <v>2.3E-2</v>
      </c>
      <c r="G184" s="163">
        <f t="shared" si="58"/>
        <v>2.3E-2</v>
      </c>
      <c r="H184" s="163">
        <f t="shared" si="58"/>
        <v>2.3E-2</v>
      </c>
      <c r="I184" s="163">
        <f t="shared" si="58"/>
        <v>2.3E-2</v>
      </c>
      <c r="J184" s="163">
        <f t="shared" si="58"/>
        <v>2.3E-2</v>
      </c>
      <c r="K184" s="163">
        <f t="shared" si="58"/>
        <v>2.3E-2</v>
      </c>
      <c r="L184" s="163">
        <f t="shared" si="58"/>
        <v>2.3E-2</v>
      </c>
      <c r="M184" s="163">
        <f t="shared" ref="M184:AR184" si="59">M106</f>
        <v>2.3E-2</v>
      </c>
      <c r="N184" s="163">
        <f t="shared" si="59"/>
        <v>2.3E-2</v>
      </c>
      <c r="O184" s="163">
        <f t="shared" si="59"/>
        <v>2.3E-2</v>
      </c>
      <c r="P184" s="163">
        <f t="shared" si="59"/>
        <v>2.3E-2</v>
      </c>
      <c r="Q184" s="163">
        <f t="shared" si="59"/>
        <v>2.3E-2</v>
      </c>
      <c r="R184" s="163">
        <f t="shared" si="59"/>
        <v>2.3E-2</v>
      </c>
      <c r="S184" s="163">
        <f t="shared" si="59"/>
        <v>2.3E-2</v>
      </c>
      <c r="T184" s="163">
        <f t="shared" si="59"/>
        <v>2.3E-2</v>
      </c>
      <c r="U184" s="163">
        <f t="shared" si="59"/>
        <v>2.3E-2</v>
      </c>
      <c r="V184" s="163">
        <f t="shared" si="59"/>
        <v>2.3E-2</v>
      </c>
      <c r="W184" s="163">
        <f t="shared" si="59"/>
        <v>2.3E-2</v>
      </c>
      <c r="X184" s="163">
        <f t="shared" si="59"/>
        <v>2.3E-2</v>
      </c>
      <c r="Y184" s="163">
        <f t="shared" si="59"/>
        <v>2.3E-2</v>
      </c>
      <c r="Z184" s="163">
        <f t="shared" si="59"/>
        <v>2.3E-2</v>
      </c>
      <c r="AA184" s="163">
        <f t="shared" si="59"/>
        <v>2.3E-2</v>
      </c>
      <c r="AB184" s="163">
        <f t="shared" si="59"/>
        <v>2.3E-2</v>
      </c>
      <c r="AC184" s="163">
        <f t="shared" si="59"/>
        <v>2.3E-2</v>
      </c>
      <c r="AD184" s="163">
        <f t="shared" si="59"/>
        <v>2.3E-2</v>
      </c>
      <c r="AE184" s="163">
        <f t="shared" si="59"/>
        <v>2.3E-2</v>
      </c>
      <c r="AF184" s="163">
        <f t="shared" si="59"/>
        <v>2.3E-2</v>
      </c>
      <c r="AG184" s="163">
        <f t="shared" si="59"/>
        <v>2.3E-2</v>
      </c>
      <c r="AH184" s="163">
        <f t="shared" si="59"/>
        <v>2.3E-2</v>
      </c>
      <c r="AI184" s="163">
        <f t="shared" si="59"/>
        <v>2.3E-2</v>
      </c>
      <c r="AJ184" s="163">
        <f t="shared" si="59"/>
        <v>2.3E-2</v>
      </c>
      <c r="AK184" s="163">
        <f t="shared" si="59"/>
        <v>2.3E-2</v>
      </c>
      <c r="AL184" s="163">
        <f t="shared" si="59"/>
        <v>2.3E-2</v>
      </c>
      <c r="AM184" s="163">
        <f t="shared" si="59"/>
        <v>2.3E-2</v>
      </c>
      <c r="AN184" s="163">
        <f t="shared" si="59"/>
        <v>2.3E-2</v>
      </c>
      <c r="AO184" s="163">
        <f t="shared" si="59"/>
        <v>2.3E-2</v>
      </c>
      <c r="AP184" s="163">
        <f t="shared" si="59"/>
        <v>2.3E-2</v>
      </c>
      <c r="AQ184" s="163">
        <f t="shared" si="59"/>
        <v>2.3E-2</v>
      </c>
      <c r="AR184" s="163">
        <f t="shared" si="59"/>
        <v>2.3E-2</v>
      </c>
    </row>
    <row r="185" spans="1:44" s="262" customFormat="1" ht="15.75" hidden="1" outlineLevel="2">
      <c r="A185" s="105"/>
      <c r="B185" s="162" t="s">
        <v>49</v>
      </c>
      <c r="C185" s="164"/>
      <c r="D185" s="163">
        <f t="shared" ref="D185:AR190" si="60">D107</f>
        <v>6.0000000000000001E-3</v>
      </c>
      <c r="E185" s="163">
        <f t="shared" si="60"/>
        <v>6.0000000000000001E-3</v>
      </c>
      <c r="F185" s="163">
        <f t="shared" si="60"/>
        <v>6.0000000000000001E-3</v>
      </c>
      <c r="G185" s="163">
        <f t="shared" si="60"/>
        <v>6.0000000000000001E-3</v>
      </c>
      <c r="H185" s="163">
        <f t="shared" si="60"/>
        <v>6.0000000000000001E-3</v>
      </c>
      <c r="I185" s="163">
        <f t="shared" si="60"/>
        <v>6.0000000000000001E-3</v>
      </c>
      <c r="J185" s="163">
        <f t="shared" si="60"/>
        <v>6.0000000000000001E-3</v>
      </c>
      <c r="K185" s="163">
        <f t="shared" si="60"/>
        <v>6.0000000000000001E-3</v>
      </c>
      <c r="L185" s="163">
        <f t="shared" si="60"/>
        <v>6.0000000000000001E-3</v>
      </c>
      <c r="M185" s="163">
        <f t="shared" si="60"/>
        <v>6.0000000000000001E-3</v>
      </c>
      <c r="N185" s="163">
        <f t="shared" si="60"/>
        <v>6.0000000000000001E-3</v>
      </c>
      <c r="O185" s="163">
        <f t="shared" si="60"/>
        <v>6.0000000000000001E-3</v>
      </c>
      <c r="P185" s="163">
        <f t="shared" si="60"/>
        <v>6.0000000000000001E-3</v>
      </c>
      <c r="Q185" s="163">
        <f t="shared" si="60"/>
        <v>6.0000000000000001E-3</v>
      </c>
      <c r="R185" s="163">
        <f t="shared" si="60"/>
        <v>6.0000000000000001E-3</v>
      </c>
      <c r="S185" s="163">
        <f t="shared" si="60"/>
        <v>6.0000000000000001E-3</v>
      </c>
      <c r="T185" s="163">
        <f t="shared" si="60"/>
        <v>6.0000000000000001E-3</v>
      </c>
      <c r="U185" s="163">
        <f t="shared" si="60"/>
        <v>6.0000000000000001E-3</v>
      </c>
      <c r="V185" s="163">
        <f t="shared" si="60"/>
        <v>6.0000000000000001E-3</v>
      </c>
      <c r="W185" s="163">
        <f t="shared" si="60"/>
        <v>6.0000000000000001E-3</v>
      </c>
      <c r="X185" s="163">
        <f t="shared" si="60"/>
        <v>6.0000000000000001E-3</v>
      </c>
      <c r="Y185" s="163">
        <f t="shared" si="60"/>
        <v>6.0000000000000001E-3</v>
      </c>
      <c r="Z185" s="163">
        <f t="shared" si="60"/>
        <v>6.0000000000000001E-3</v>
      </c>
      <c r="AA185" s="163">
        <f t="shared" si="60"/>
        <v>6.0000000000000001E-3</v>
      </c>
      <c r="AB185" s="163">
        <f t="shared" si="60"/>
        <v>6.0000000000000001E-3</v>
      </c>
      <c r="AC185" s="163">
        <f t="shared" si="60"/>
        <v>6.0000000000000001E-3</v>
      </c>
      <c r="AD185" s="163">
        <f t="shared" si="60"/>
        <v>6.0000000000000001E-3</v>
      </c>
      <c r="AE185" s="163">
        <f t="shared" si="60"/>
        <v>6.0000000000000001E-3</v>
      </c>
      <c r="AF185" s="163">
        <f t="shared" si="60"/>
        <v>6.0000000000000001E-3</v>
      </c>
      <c r="AG185" s="163">
        <f t="shared" si="60"/>
        <v>6.0000000000000001E-3</v>
      </c>
      <c r="AH185" s="163">
        <f t="shared" si="60"/>
        <v>6.0000000000000001E-3</v>
      </c>
      <c r="AI185" s="163">
        <f t="shared" si="60"/>
        <v>6.0000000000000001E-3</v>
      </c>
      <c r="AJ185" s="163">
        <f t="shared" si="60"/>
        <v>6.0000000000000001E-3</v>
      </c>
      <c r="AK185" s="163">
        <f t="shared" si="60"/>
        <v>6.0000000000000001E-3</v>
      </c>
      <c r="AL185" s="163">
        <f t="shared" si="60"/>
        <v>6.0000000000000001E-3</v>
      </c>
      <c r="AM185" s="163">
        <f t="shared" si="60"/>
        <v>6.0000000000000001E-3</v>
      </c>
      <c r="AN185" s="163">
        <f t="shared" si="60"/>
        <v>6.0000000000000001E-3</v>
      </c>
      <c r="AO185" s="163">
        <f t="shared" si="60"/>
        <v>6.0000000000000001E-3</v>
      </c>
      <c r="AP185" s="163">
        <f t="shared" si="60"/>
        <v>6.0000000000000001E-3</v>
      </c>
      <c r="AQ185" s="163">
        <f t="shared" si="60"/>
        <v>6.0000000000000001E-3</v>
      </c>
      <c r="AR185" s="163">
        <f t="shared" si="60"/>
        <v>6.0000000000000001E-3</v>
      </c>
    </row>
    <row r="186" spans="1:44" s="262" customFormat="1" ht="15.75" hidden="1" outlineLevel="2">
      <c r="A186" s="105"/>
      <c r="B186" s="162" t="s">
        <v>50</v>
      </c>
      <c r="C186" s="160"/>
      <c r="D186" s="163">
        <f t="shared" si="60"/>
        <v>2.6000000000000002E-2</v>
      </c>
      <c r="E186" s="163">
        <f t="shared" si="60"/>
        <v>2.6000000000000002E-2</v>
      </c>
      <c r="F186" s="163">
        <f t="shared" si="60"/>
        <v>2.6000000000000002E-2</v>
      </c>
      <c r="G186" s="163">
        <f t="shared" si="60"/>
        <v>2.6000000000000002E-2</v>
      </c>
      <c r="H186" s="163">
        <f t="shared" si="60"/>
        <v>2.6000000000000002E-2</v>
      </c>
      <c r="I186" s="163">
        <f t="shared" si="60"/>
        <v>2.6000000000000002E-2</v>
      </c>
      <c r="J186" s="163">
        <f t="shared" si="60"/>
        <v>2.6000000000000002E-2</v>
      </c>
      <c r="K186" s="163">
        <f t="shared" si="60"/>
        <v>2.6000000000000002E-2</v>
      </c>
      <c r="L186" s="163">
        <f t="shared" si="60"/>
        <v>2.6000000000000002E-2</v>
      </c>
      <c r="M186" s="163">
        <f t="shared" si="60"/>
        <v>2.6000000000000002E-2</v>
      </c>
      <c r="N186" s="163">
        <f t="shared" si="60"/>
        <v>2.6000000000000002E-2</v>
      </c>
      <c r="O186" s="163">
        <f t="shared" si="60"/>
        <v>2.6000000000000002E-2</v>
      </c>
      <c r="P186" s="163">
        <f t="shared" si="60"/>
        <v>2.6000000000000002E-2</v>
      </c>
      <c r="Q186" s="163">
        <f t="shared" si="60"/>
        <v>2.6000000000000002E-2</v>
      </c>
      <c r="R186" s="163">
        <f t="shared" si="60"/>
        <v>2.6000000000000002E-2</v>
      </c>
      <c r="S186" s="163">
        <f t="shared" si="60"/>
        <v>2.6000000000000002E-2</v>
      </c>
      <c r="T186" s="163">
        <f t="shared" si="60"/>
        <v>2.6000000000000002E-2</v>
      </c>
      <c r="U186" s="163">
        <f t="shared" si="60"/>
        <v>2.6000000000000002E-2</v>
      </c>
      <c r="V186" s="163">
        <f t="shared" si="60"/>
        <v>2.6000000000000002E-2</v>
      </c>
      <c r="W186" s="163">
        <f t="shared" si="60"/>
        <v>2.6000000000000002E-2</v>
      </c>
      <c r="X186" s="163">
        <f t="shared" si="60"/>
        <v>2.6000000000000002E-2</v>
      </c>
      <c r="Y186" s="163">
        <f t="shared" si="60"/>
        <v>2.6000000000000002E-2</v>
      </c>
      <c r="Z186" s="163">
        <f t="shared" si="60"/>
        <v>2.6000000000000002E-2</v>
      </c>
      <c r="AA186" s="163">
        <f t="shared" si="60"/>
        <v>2.6000000000000002E-2</v>
      </c>
      <c r="AB186" s="163">
        <f t="shared" si="60"/>
        <v>2.6000000000000002E-2</v>
      </c>
      <c r="AC186" s="163">
        <f t="shared" si="60"/>
        <v>2.6000000000000002E-2</v>
      </c>
      <c r="AD186" s="163">
        <f t="shared" si="60"/>
        <v>2.6000000000000002E-2</v>
      </c>
      <c r="AE186" s="163">
        <f t="shared" si="60"/>
        <v>2.6000000000000002E-2</v>
      </c>
      <c r="AF186" s="163">
        <f t="shared" si="60"/>
        <v>2.6000000000000002E-2</v>
      </c>
      <c r="AG186" s="163">
        <f t="shared" si="60"/>
        <v>2.6000000000000002E-2</v>
      </c>
      <c r="AH186" s="163">
        <f t="shared" si="60"/>
        <v>2.6000000000000002E-2</v>
      </c>
      <c r="AI186" s="163">
        <f t="shared" si="60"/>
        <v>2.6000000000000002E-2</v>
      </c>
      <c r="AJ186" s="163">
        <f t="shared" si="60"/>
        <v>2.6000000000000002E-2</v>
      </c>
      <c r="AK186" s="163">
        <f t="shared" si="60"/>
        <v>2.6000000000000002E-2</v>
      </c>
      <c r="AL186" s="163">
        <f t="shared" si="60"/>
        <v>2.6000000000000002E-2</v>
      </c>
      <c r="AM186" s="163">
        <f t="shared" si="60"/>
        <v>2.6000000000000002E-2</v>
      </c>
      <c r="AN186" s="163">
        <f t="shared" si="60"/>
        <v>2.6000000000000002E-2</v>
      </c>
      <c r="AO186" s="163">
        <f t="shared" si="60"/>
        <v>2.6000000000000002E-2</v>
      </c>
      <c r="AP186" s="163">
        <f t="shared" si="60"/>
        <v>2.6000000000000002E-2</v>
      </c>
      <c r="AQ186" s="163">
        <f t="shared" si="60"/>
        <v>2.6000000000000002E-2</v>
      </c>
      <c r="AR186" s="163">
        <f t="shared" si="60"/>
        <v>2.6000000000000002E-2</v>
      </c>
    </row>
    <row r="187" spans="1:44" s="262" customFormat="1" ht="15.75" hidden="1" outlineLevel="2">
      <c r="A187" s="105"/>
      <c r="B187" s="162" t="s">
        <v>51</v>
      </c>
      <c r="C187" s="160"/>
      <c r="D187" s="163">
        <f t="shared" si="60"/>
        <v>6.9999999999999993E-3</v>
      </c>
      <c r="E187" s="163">
        <f t="shared" si="60"/>
        <v>6.9999999999999993E-3</v>
      </c>
      <c r="F187" s="163">
        <f t="shared" si="60"/>
        <v>6.9999999999999993E-3</v>
      </c>
      <c r="G187" s="163">
        <f t="shared" si="60"/>
        <v>6.9999999999999993E-3</v>
      </c>
      <c r="H187" s="163">
        <f t="shared" si="60"/>
        <v>6.9999999999999993E-3</v>
      </c>
      <c r="I187" s="163">
        <f t="shared" si="60"/>
        <v>6.9999999999999993E-3</v>
      </c>
      <c r="J187" s="163">
        <f t="shared" si="60"/>
        <v>6.9999999999999993E-3</v>
      </c>
      <c r="K187" s="163">
        <f t="shared" si="60"/>
        <v>6.9999999999999993E-3</v>
      </c>
      <c r="L187" s="163">
        <f t="shared" si="60"/>
        <v>6.9999999999999993E-3</v>
      </c>
      <c r="M187" s="163">
        <f t="shared" si="60"/>
        <v>6.9999999999999993E-3</v>
      </c>
      <c r="N187" s="163">
        <f t="shared" si="60"/>
        <v>6.9999999999999993E-3</v>
      </c>
      <c r="O187" s="163">
        <f t="shared" si="60"/>
        <v>6.9999999999999993E-3</v>
      </c>
      <c r="P187" s="163">
        <f t="shared" si="60"/>
        <v>6.9999999999999993E-3</v>
      </c>
      <c r="Q187" s="163">
        <f t="shared" si="60"/>
        <v>6.9999999999999993E-3</v>
      </c>
      <c r="R187" s="163">
        <f t="shared" si="60"/>
        <v>6.9999999999999993E-3</v>
      </c>
      <c r="S187" s="163">
        <f t="shared" si="60"/>
        <v>6.9999999999999993E-3</v>
      </c>
      <c r="T187" s="163">
        <f t="shared" si="60"/>
        <v>6.9999999999999993E-3</v>
      </c>
      <c r="U187" s="163">
        <f t="shared" si="60"/>
        <v>6.9999999999999993E-3</v>
      </c>
      <c r="V187" s="163">
        <f t="shared" si="60"/>
        <v>6.9999999999999993E-3</v>
      </c>
      <c r="W187" s="163">
        <f t="shared" si="60"/>
        <v>6.9999999999999993E-3</v>
      </c>
      <c r="X187" s="163">
        <f t="shared" si="60"/>
        <v>6.9999999999999993E-3</v>
      </c>
      <c r="Y187" s="163">
        <f t="shared" si="60"/>
        <v>6.9999999999999993E-3</v>
      </c>
      <c r="Z187" s="163">
        <f t="shared" si="60"/>
        <v>6.9999999999999993E-3</v>
      </c>
      <c r="AA187" s="163">
        <f t="shared" si="60"/>
        <v>6.9999999999999993E-3</v>
      </c>
      <c r="AB187" s="163">
        <f t="shared" si="60"/>
        <v>6.9999999999999993E-3</v>
      </c>
      <c r="AC187" s="163">
        <f t="shared" si="60"/>
        <v>6.9999999999999993E-3</v>
      </c>
      <c r="AD187" s="163">
        <f t="shared" si="60"/>
        <v>6.9999999999999993E-3</v>
      </c>
      <c r="AE187" s="163">
        <f t="shared" si="60"/>
        <v>6.9999999999999993E-3</v>
      </c>
      <c r="AF187" s="163">
        <f t="shared" si="60"/>
        <v>6.9999999999999993E-3</v>
      </c>
      <c r="AG187" s="163">
        <f t="shared" si="60"/>
        <v>6.9999999999999993E-3</v>
      </c>
      <c r="AH187" s="163">
        <f t="shared" si="60"/>
        <v>6.9999999999999993E-3</v>
      </c>
      <c r="AI187" s="163">
        <f t="shared" si="60"/>
        <v>6.9999999999999993E-3</v>
      </c>
      <c r="AJ187" s="163">
        <f t="shared" si="60"/>
        <v>6.9999999999999993E-3</v>
      </c>
      <c r="AK187" s="163">
        <f t="shared" si="60"/>
        <v>6.9999999999999993E-3</v>
      </c>
      <c r="AL187" s="163">
        <f t="shared" si="60"/>
        <v>6.9999999999999993E-3</v>
      </c>
      <c r="AM187" s="163">
        <f t="shared" si="60"/>
        <v>6.9999999999999993E-3</v>
      </c>
      <c r="AN187" s="163">
        <f t="shared" si="60"/>
        <v>6.9999999999999993E-3</v>
      </c>
      <c r="AO187" s="163">
        <f t="shared" si="60"/>
        <v>6.9999999999999993E-3</v>
      </c>
      <c r="AP187" s="163">
        <f t="shared" si="60"/>
        <v>6.9999999999999993E-3</v>
      </c>
      <c r="AQ187" s="163">
        <f t="shared" si="60"/>
        <v>6.9999999999999993E-3</v>
      </c>
      <c r="AR187" s="163">
        <f t="shared" si="60"/>
        <v>6.9999999999999993E-3</v>
      </c>
    </row>
    <row r="188" spans="1:44" s="262" customFormat="1" ht="15.75" hidden="1" outlineLevel="2">
      <c r="A188" s="105"/>
      <c r="B188" s="162" t="s">
        <v>52</v>
      </c>
      <c r="C188" s="160"/>
      <c r="D188" s="163">
        <f t="shared" si="60"/>
        <v>0.04</v>
      </c>
      <c r="E188" s="163">
        <f t="shared" si="60"/>
        <v>0.04</v>
      </c>
      <c r="F188" s="163">
        <f t="shared" si="60"/>
        <v>0.04</v>
      </c>
      <c r="G188" s="163">
        <f t="shared" si="60"/>
        <v>0.04</v>
      </c>
      <c r="H188" s="163">
        <f t="shared" si="60"/>
        <v>0.04</v>
      </c>
      <c r="I188" s="163">
        <f t="shared" si="60"/>
        <v>0.04</v>
      </c>
      <c r="J188" s="163">
        <f t="shared" si="60"/>
        <v>0.04</v>
      </c>
      <c r="K188" s="163">
        <f t="shared" si="60"/>
        <v>0.04</v>
      </c>
      <c r="L188" s="163">
        <f t="shared" si="60"/>
        <v>0.04</v>
      </c>
      <c r="M188" s="163">
        <f t="shared" si="60"/>
        <v>0.04</v>
      </c>
      <c r="N188" s="163">
        <f t="shared" si="60"/>
        <v>0.04</v>
      </c>
      <c r="O188" s="163">
        <f t="shared" si="60"/>
        <v>0.04</v>
      </c>
      <c r="P188" s="163">
        <f t="shared" si="60"/>
        <v>0.04</v>
      </c>
      <c r="Q188" s="163">
        <f t="shared" si="60"/>
        <v>0.04</v>
      </c>
      <c r="R188" s="163">
        <f t="shared" si="60"/>
        <v>0.04</v>
      </c>
      <c r="S188" s="163">
        <f t="shared" si="60"/>
        <v>0.04</v>
      </c>
      <c r="T188" s="163">
        <f t="shared" si="60"/>
        <v>0.04</v>
      </c>
      <c r="U188" s="163">
        <f t="shared" si="60"/>
        <v>0.04</v>
      </c>
      <c r="V188" s="163">
        <f t="shared" si="60"/>
        <v>0.04</v>
      </c>
      <c r="W188" s="163">
        <f t="shared" si="60"/>
        <v>0.04</v>
      </c>
      <c r="X188" s="163">
        <f t="shared" si="60"/>
        <v>0.04</v>
      </c>
      <c r="Y188" s="163">
        <f t="shared" si="60"/>
        <v>0.04</v>
      </c>
      <c r="Z188" s="163">
        <f t="shared" si="60"/>
        <v>0.04</v>
      </c>
      <c r="AA188" s="163">
        <f t="shared" si="60"/>
        <v>0.04</v>
      </c>
      <c r="AB188" s="163">
        <f t="shared" si="60"/>
        <v>0.04</v>
      </c>
      <c r="AC188" s="163">
        <f t="shared" si="60"/>
        <v>0.04</v>
      </c>
      <c r="AD188" s="163">
        <f t="shared" si="60"/>
        <v>0.04</v>
      </c>
      <c r="AE188" s="163">
        <f t="shared" si="60"/>
        <v>0.04</v>
      </c>
      <c r="AF188" s="163">
        <f t="shared" si="60"/>
        <v>0.04</v>
      </c>
      <c r="AG188" s="163">
        <f t="shared" si="60"/>
        <v>0.04</v>
      </c>
      <c r="AH188" s="163">
        <f t="shared" si="60"/>
        <v>0.04</v>
      </c>
      <c r="AI188" s="163">
        <f t="shared" si="60"/>
        <v>0.04</v>
      </c>
      <c r="AJ188" s="163">
        <f t="shared" si="60"/>
        <v>0.04</v>
      </c>
      <c r="AK188" s="163">
        <f t="shared" si="60"/>
        <v>0.04</v>
      </c>
      <c r="AL188" s="163">
        <f t="shared" si="60"/>
        <v>0.04</v>
      </c>
      <c r="AM188" s="163">
        <f t="shared" si="60"/>
        <v>0.04</v>
      </c>
      <c r="AN188" s="163">
        <f t="shared" si="60"/>
        <v>0.04</v>
      </c>
      <c r="AO188" s="163">
        <f t="shared" si="60"/>
        <v>0.04</v>
      </c>
      <c r="AP188" s="163">
        <f t="shared" si="60"/>
        <v>0.04</v>
      </c>
      <c r="AQ188" s="163">
        <f t="shared" si="60"/>
        <v>0.04</v>
      </c>
      <c r="AR188" s="163">
        <f t="shared" si="60"/>
        <v>0.04</v>
      </c>
    </row>
    <row r="189" spans="1:44" s="262" customFormat="1" ht="15.75" hidden="1" outlineLevel="2">
      <c r="A189" s="105"/>
      <c r="B189" s="162" t="s">
        <v>53</v>
      </c>
      <c r="C189" s="160"/>
      <c r="D189" s="163">
        <f t="shared" si="60"/>
        <v>4.7E-2</v>
      </c>
      <c r="E189" s="163">
        <f t="shared" si="60"/>
        <v>4.7E-2</v>
      </c>
      <c r="F189" s="163">
        <f t="shared" si="60"/>
        <v>4.7E-2</v>
      </c>
      <c r="G189" s="163">
        <f t="shared" si="60"/>
        <v>4.7E-2</v>
      </c>
      <c r="H189" s="163">
        <f t="shared" si="60"/>
        <v>4.7E-2</v>
      </c>
      <c r="I189" s="163">
        <f t="shared" si="60"/>
        <v>4.7E-2</v>
      </c>
      <c r="J189" s="163">
        <f t="shared" si="60"/>
        <v>4.7E-2</v>
      </c>
      <c r="K189" s="163">
        <f t="shared" si="60"/>
        <v>4.7E-2</v>
      </c>
      <c r="L189" s="163">
        <f t="shared" si="60"/>
        <v>4.7E-2</v>
      </c>
      <c r="M189" s="163">
        <f t="shared" si="60"/>
        <v>4.7E-2</v>
      </c>
      <c r="N189" s="163">
        <f t="shared" si="60"/>
        <v>4.7E-2</v>
      </c>
      <c r="O189" s="163">
        <f t="shared" si="60"/>
        <v>4.7E-2</v>
      </c>
      <c r="P189" s="163">
        <f t="shared" si="60"/>
        <v>4.7E-2</v>
      </c>
      <c r="Q189" s="163">
        <f t="shared" si="60"/>
        <v>4.7E-2</v>
      </c>
      <c r="R189" s="163">
        <f t="shared" si="60"/>
        <v>4.7E-2</v>
      </c>
      <c r="S189" s="163">
        <f t="shared" si="60"/>
        <v>4.7E-2</v>
      </c>
      <c r="T189" s="163">
        <f t="shared" si="60"/>
        <v>4.7E-2</v>
      </c>
      <c r="U189" s="163">
        <f t="shared" si="60"/>
        <v>4.7E-2</v>
      </c>
      <c r="V189" s="163">
        <f t="shared" si="60"/>
        <v>4.7E-2</v>
      </c>
      <c r="W189" s="163">
        <f t="shared" si="60"/>
        <v>4.7E-2</v>
      </c>
      <c r="X189" s="163">
        <f t="shared" si="60"/>
        <v>4.7E-2</v>
      </c>
      <c r="Y189" s="163">
        <f t="shared" si="60"/>
        <v>4.7E-2</v>
      </c>
      <c r="Z189" s="163">
        <f t="shared" si="60"/>
        <v>4.7E-2</v>
      </c>
      <c r="AA189" s="163">
        <f t="shared" si="60"/>
        <v>4.7E-2</v>
      </c>
      <c r="AB189" s="163">
        <f t="shared" si="60"/>
        <v>4.7E-2</v>
      </c>
      <c r="AC189" s="163">
        <f t="shared" si="60"/>
        <v>4.7E-2</v>
      </c>
      <c r="AD189" s="163">
        <f t="shared" si="60"/>
        <v>4.7E-2</v>
      </c>
      <c r="AE189" s="163">
        <f t="shared" si="60"/>
        <v>4.7E-2</v>
      </c>
      <c r="AF189" s="163">
        <f t="shared" si="60"/>
        <v>4.7E-2</v>
      </c>
      <c r="AG189" s="163">
        <f t="shared" si="60"/>
        <v>4.7E-2</v>
      </c>
      <c r="AH189" s="163">
        <f t="shared" si="60"/>
        <v>4.7E-2</v>
      </c>
      <c r="AI189" s="163">
        <f t="shared" si="60"/>
        <v>4.7E-2</v>
      </c>
      <c r="AJ189" s="163">
        <f t="shared" si="60"/>
        <v>4.7E-2</v>
      </c>
      <c r="AK189" s="163">
        <f t="shared" si="60"/>
        <v>4.7E-2</v>
      </c>
      <c r="AL189" s="163">
        <f t="shared" si="60"/>
        <v>4.7E-2</v>
      </c>
      <c r="AM189" s="163">
        <f t="shared" si="60"/>
        <v>4.7E-2</v>
      </c>
      <c r="AN189" s="163">
        <f t="shared" si="60"/>
        <v>4.7E-2</v>
      </c>
      <c r="AO189" s="163">
        <f t="shared" si="60"/>
        <v>4.7E-2</v>
      </c>
      <c r="AP189" s="163">
        <f t="shared" si="60"/>
        <v>4.7E-2</v>
      </c>
      <c r="AQ189" s="163">
        <f t="shared" si="60"/>
        <v>4.7E-2</v>
      </c>
      <c r="AR189" s="163">
        <f t="shared" si="60"/>
        <v>4.7E-2</v>
      </c>
    </row>
    <row r="190" spans="1:44" s="262" customFormat="1" ht="15.75" hidden="1" outlineLevel="2">
      <c r="A190" s="105"/>
      <c r="B190" s="162" t="s">
        <v>54</v>
      </c>
      <c r="C190" s="160"/>
      <c r="D190" s="163">
        <f t="shared" si="60"/>
        <v>4.7E-2</v>
      </c>
      <c r="E190" s="163">
        <f t="shared" si="60"/>
        <v>4.7E-2</v>
      </c>
      <c r="F190" s="163">
        <f t="shared" si="60"/>
        <v>4.7E-2</v>
      </c>
      <c r="G190" s="163">
        <f t="shared" si="60"/>
        <v>4.7E-2</v>
      </c>
      <c r="H190" s="163">
        <f t="shared" si="60"/>
        <v>4.7E-2</v>
      </c>
      <c r="I190" s="163">
        <f t="shared" si="60"/>
        <v>4.7E-2</v>
      </c>
      <c r="J190" s="163">
        <f t="shared" si="60"/>
        <v>4.7E-2</v>
      </c>
      <c r="K190" s="163">
        <f t="shared" si="60"/>
        <v>4.7E-2</v>
      </c>
      <c r="L190" s="163">
        <f t="shared" si="60"/>
        <v>4.7E-2</v>
      </c>
      <c r="M190" s="163">
        <f t="shared" si="60"/>
        <v>4.7E-2</v>
      </c>
      <c r="N190" s="163">
        <f t="shared" si="60"/>
        <v>4.7E-2</v>
      </c>
      <c r="O190" s="163">
        <f t="shared" si="60"/>
        <v>4.7E-2</v>
      </c>
      <c r="P190" s="163">
        <f t="shared" si="60"/>
        <v>4.7E-2</v>
      </c>
      <c r="Q190" s="163">
        <f t="shared" si="60"/>
        <v>4.7E-2</v>
      </c>
      <c r="R190" s="163">
        <f t="shared" si="60"/>
        <v>4.7E-2</v>
      </c>
      <c r="S190" s="163">
        <f t="shared" si="60"/>
        <v>4.7E-2</v>
      </c>
      <c r="T190" s="163">
        <f t="shared" si="60"/>
        <v>4.7E-2</v>
      </c>
      <c r="U190" s="163">
        <f t="shared" si="60"/>
        <v>4.7E-2</v>
      </c>
      <c r="V190" s="163">
        <f t="shared" si="60"/>
        <v>4.7E-2</v>
      </c>
      <c r="W190" s="163">
        <f t="shared" si="60"/>
        <v>4.7E-2</v>
      </c>
      <c r="X190" s="163">
        <f t="shared" si="60"/>
        <v>4.7E-2</v>
      </c>
      <c r="Y190" s="163">
        <f t="shared" si="60"/>
        <v>4.7E-2</v>
      </c>
      <c r="Z190" s="163">
        <f t="shared" si="60"/>
        <v>4.7E-2</v>
      </c>
      <c r="AA190" s="163">
        <f t="shared" si="60"/>
        <v>4.7E-2</v>
      </c>
      <c r="AB190" s="163">
        <f t="shared" si="60"/>
        <v>4.7E-2</v>
      </c>
      <c r="AC190" s="163">
        <f t="shared" si="60"/>
        <v>4.7E-2</v>
      </c>
      <c r="AD190" s="163">
        <f t="shared" si="60"/>
        <v>4.7E-2</v>
      </c>
      <c r="AE190" s="163">
        <f t="shared" si="60"/>
        <v>4.7E-2</v>
      </c>
      <c r="AF190" s="163">
        <f t="shared" si="60"/>
        <v>4.7E-2</v>
      </c>
      <c r="AG190" s="163">
        <f t="shared" si="60"/>
        <v>4.7E-2</v>
      </c>
      <c r="AH190" s="163">
        <f t="shared" si="60"/>
        <v>4.7E-2</v>
      </c>
      <c r="AI190" s="163">
        <f t="shared" si="60"/>
        <v>4.7E-2</v>
      </c>
      <c r="AJ190" s="163">
        <f t="shared" si="60"/>
        <v>4.7E-2</v>
      </c>
      <c r="AK190" s="163">
        <f t="shared" si="60"/>
        <v>4.7E-2</v>
      </c>
      <c r="AL190" s="163">
        <f t="shared" si="60"/>
        <v>4.7E-2</v>
      </c>
      <c r="AM190" s="163">
        <f t="shared" si="60"/>
        <v>4.7E-2</v>
      </c>
      <c r="AN190" s="163">
        <f t="shared" si="60"/>
        <v>4.7E-2</v>
      </c>
      <c r="AO190" s="163">
        <f t="shared" si="60"/>
        <v>4.7E-2</v>
      </c>
      <c r="AP190" s="163">
        <f t="shared" si="60"/>
        <v>4.7E-2</v>
      </c>
      <c r="AQ190" s="163">
        <f t="shared" si="60"/>
        <v>4.7E-2</v>
      </c>
      <c r="AR190" s="163">
        <f t="shared" si="60"/>
        <v>4.7E-2</v>
      </c>
    </row>
    <row r="191" spans="1:44" s="262" customFormat="1" ht="15.75" hidden="1" outlineLevel="2">
      <c r="A191" s="105"/>
      <c r="B191" s="162" t="s">
        <v>55</v>
      </c>
      <c r="C191" s="160"/>
      <c r="D191" s="165">
        <f>1-SUM(D178:D190)</f>
        <v>0</v>
      </c>
      <c r="E191" s="165">
        <f t="shared" ref="E191:AR191" si="61">1-SUM(E178:E190)</f>
        <v>0</v>
      </c>
      <c r="F191" s="165">
        <f t="shared" si="61"/>
        <v>0</v>
      </c>
      <c r="G191" s="165">
        <f t="shared" si="61"/>
        <v>0</v>
      </c>
      <c r="H191" s="165">
        <f t="shared" si="61"/>
        <v>0</v>
      </c>
      <c r="I191" s="165">
        <f t="shared" si="61"/>
        <v>0</v>
      </c>
      <c r="J191" s="165">
        <f t="shared" si="61"/>
        <v>0</v>
      </c>
      <c r="K191" s="165">
        <f t="shared" si="61"/>
        <v>0</v>
      </c>
      <c r="L191" s="165">
        <f t="shared" si="61"/>
        <v>0</v>
      </c>
      <c r="M191" s="165">
        <f t="shared" si="61"/>
        <v>0</v>
      </c>
      <c r="N191" s="165">
        <f t="shared" si="61"/>
        <v>0</v>
      </c>
      <c r="O191" s="165">
        <f t="shared" si="61"/>
        <v>0</v>
      </c>
      <c r="P191" s="165">
        <f t="shared" si="61"/>
        <v>0</v>
      </c>
      <c r="Q191" s="165">
        <f t="shared" si="61"/>
        <v>0</v>
      </c>
      <c r="R191" s="165">
        <f t="shared" si="61"/>
        <v>0</v>
      </c>
      <c r="S191" s="165">
        <f t="shared" si="61"/>
        <v>0</v>
      </c>
      <c r="T191" s="165">
        <f t="shared" si="61"/>
        <v>0</v>
      </c>
      <c r="U191" s="165">
        <f t="shared" si="61"/>
        <v>0</v>
      </c>
      <c r="V191" s="165">
        <f t="shared" si="61"/>
        <v>0</v>
      </c>
      <c r="W191" s="165">
        <f t="shared" si="61"/>
        <v>0</v>
      </c>
      <c r="X191" s="165">
        <f t="shared" si="61"/>
        <v>0</v>
      </c>
      <c r="Y191" s="165">
        <f t="shared" si="61"/>
        <v>0</v>
      </c>
      <c r="Z191" s="165">
        <f t="shared" si="61"/>
        <v>0</v>
      </c>
      <c r="AA191" s="165">
        <f t="shared" si="61"/>
        <v>0</v>
      </c>
      <c r="AB191" s="165">
        <f t="shared" si="61"/>
        <v>0</v>
      </c>
      <c r="AC191" s="165">
        <f t="shared" si="61"/>
        <v>0</v>
      </c>
      <c r="AD191" s="165">
        <f t="shared" si="61"/>
        <v>0</v>
      </c>
      <c r="AE191" s="165">
        <f t="shared" si="61"/>
        <v>0</v>
      </c>
      <c r="AF191" s="165">
        <f t="shared" si="61"/>
        <v>0</v>
      </c>
      <c r="AG191" s="165">
        <f t="shared" si="61"/>
        <v>0</v>
      </c>
      <c r="AH191" s="165">
        <f t="shared" si="61"/>
        <v>0</v>
      </c>
      <c r="AI191" s="165">
        <f t="shared" si="61"/>
        <v>0</v>
      </c>
      <c r="AJ191" s="165">
        <f t="shared" si="61"/>
        <v>0</v>
      </c>
      <c r="AK191" s="165">
        <f t="shared" si="61"/>
        <v>0</v>
      </c>
      <c r="AL191" s="165">
        <f t="shared" si="61"/>
        <v>0</v>
      </c>
      <c r="AM191" s="165">
        <f t="shared" si="61"/>
        <v>0</v>
      </c>
      <c r="AN191" s="165">
        <f t="shared" si="61"/>
        <v>0</v>
      </c>
      <c r="AO191" s="165">
        <f t="shared" si="61"/>
        <v>0</v>
      </c>
      <c r="AP191" s="165">
        <f t="shared" si="61"/>
        <v>0</v>
      </c>
      <c r="AQ191" s="165">
        <f t="shared" si="61"/>
        <v>0</v>
      </c>
      <c r="AR191" s="165">
        <f t="shared" si="61"/>
        <v>0</v>
      </c>
    </row>
    <row r="192" spans="1:44" s="262" customFormat="1" ht="15.75" hidden="1" outlineLevel="2">
      <c r="A192" s="105"/>
      <c r="B192" s="162" t="s">
        <v>56</v>
      </c>
      <c r="C192" s="160"/>
      <c r="D192" s="166">
        <f>SUM(D178:D191)</f>
        <v>1.0000000000000002</v>
      </c>
      <c r="E192" s="166">
        <f t="shared" ref="E192:AR192" si="62">SUM(E178:E191)</f>
        <v>1.0000000000000002</v>
      </c>
      <c r="F192" s="166">
        <f t="shared" si="62"/>
        <v>1.0000000000000002</v>
      </c>
      <c r="G192" s="166">
        <f t="shared" si="62"/>
        <v>1.0000000000000002</v>
      </c>
      <c r="H192" s="166">
        <f t="shared" si="62"/>
        <v>1.0000000000000002</v>
      </c>
      <c r="I192" s="166">
        <f t="shared" si="62"/>
        <v>1.0000000000000002</v>
      </c>
      <c r="J192" s="166">
        <f t="shared" si="62"/>
        <v>1.0000000000000002</v>
      </c>
      <c r="K192" s="166">
        <f t="shared" si="62"/>
        <v>1.0000000000000002</v>
      </c>
      <c r="L192" s="166">
        <f t="shared" si="62"/>
        <v>1.0000000000000002</v>
      </c>
      <c r="M192" s="166">
        <f t="shared" si="62"/>
        <v>1.0000000000000002</v>
      </c>
      <c r="N192" s="166">
        <f t="shared" si="62"/>
        <v>1.0000000000000002</v>
      </c>
      <c r="O192" s="166">
        <f t="shared" si="62"/>
        <v>1.0000000000000002</v>
      </c>
      <c r="P192" s="166">
        <f t="shared" si="62"/>
        <v>1.0000000000000002</v>
      </c>
      <c r="Q192" s="166">
        <f t="shared" si="62"/>
        <v>1.0000000000000002</v>
      </c>
      <c r="R192" s="166">
        <f t="shared" si="62"/>
        <v>1.0000000000000002</v>
      </c>
      <c r="S192" s="166">
        <f t="shared" si="62"/>
        <v>1.0000000000000002</v>
      </c>
      <c r="T192" s="166">
        <f t="shared" si="62"/>
        <v>1.0000000000000002</v>
      </c>
      <c r="U192" s="166">
        <f t="shared" si="62"/>
        <v>1.0000000000000002</v>
      </c>
      <c r="V192" s="166">
        <f t="shared" si="62"/>
        <v>1.0000000000000002</v>
      </c>
      <c r="W192" s="166">
        <f t="shared" si="62"/>
        <v>1.0000000000000002</v>
      </c>
      <c r="X192" s="166">
        <f t="shared" si="62"/>
        <v>1.0000000000000002</v>
      </c>
      <c r="Y192" s="166">
        <f t="shared" si="62"/>
        <v>1.0000000000000002</v>
      </c>
      <c r="Z192" s="166">
        <f t="shared" si="62"/>
        <v>1.0000000000000002</v>
      </c>
      <c r="AA192" s="166">
        <f t="shared" si="62"/>
        <v>1.0000000000000002</v>
      </c>
      <c r="AB192" s="166">
        <f t="shared" si="62"/>
        <v>1.0000000000000002</v>
      </c>
      <c r="AC192" s="166">
        <f t="shared" si="62"/>
        <v>1.0000000000000002</v>
      </c>
      <c r="AD192" s="166">
        <f t="shared" si="62"/>
        <v>1.0000000000000002</v>
      </c>
      <c r="AE192" s="166">
        <f t="shared" si="62"/>
        <v>1.0000000000000002</v>
      </c>
      <c r="AF192" s="166">
        <f t="shared" si="62"/>
        <v>1.0000000000000002</v>
      </c>
      <c r="AG192" s="166">
        <f t="shared" si="62"/>
        <v>1.0000000000000002</v>
      </c>
      <c r="AH192" s="166">
        <f t="shared" si="62"/>
        <v>1.0000000000000002</v>
      </c>
      <c r="AI192" s="166">
        <f t="shared" si="62"/>
        <v>1.0000000000000002</v>
      </c>
      <c r="AJ192" s="166">
        <f t="shared" si="62"/>
        <v>1.0000000000000002</v>
      </c>
      <c r="AK192" s="166">
        <f t="shared" si="62"/>
        <v>1.0000000000000002</v>
      </c>
      <c r="AL192" s="166">
        <f t="shared" si="62"/>
        <v>1.0000000000000002</v>
      </c>
      <c r="AM192" s="166">
        <f t="shared" si="62"/>
        <v>1.0000000000000002</v>
      </c>
      <c r="AN192" s="166">
        <f t="shared" si="62"/>
        <v>1.0000000000000002</v>
      </c>
      <c r="AO192" s="166">
        <f t="shared" si="62"/>
        <v>1.0000000000000002</v>
      </c>
      <c r="AP192" s="166">
        <f t="shared" si="62"/>
        <v>1.0000000000000002</v>
      </c>
      <c r="AQ192" s="166">
        <f t="shared" si="62"/>
        <v>1.0000000000000002</v>
      </c>
      <c r="AR192" s="166">
        <f t="shared" si="62"/>
        <v>1.0000000000000002</v>
      </c>
    </row>
    <row r="193" spans="1:44" s="262" customFormat="1" ht="5.0999999999999996" hidden="1" customHeight="1" outlineLevel="1">
      <c r="A193" s="105"/>
      <c r="B193" s="162"/>
      <c r="C193" s="160"/>
      <c r="D193" s="160"/>
      <c r="E193" s="160"/>
      <c r="F193" s="160"/>
      <c r="G193" s="160"/>
      <c r="H193" s="160"/>
      <c r="I193" s="160"/>
      <c r="J193" s="160"/>
      <c r="K193" s="160"/>
      <c r="L193" s="160"/>
      <c r="M193" s="160"/>
      <c r="N193" s="160"/>
      <c r="O193" s="160"/>
      <c r="P193" s="160"/>
      <c r="Q193" s="160"/>
      <c r="R193" s="160"/>
      <c r="S193" s="160"/>
      <c r="T193" s="160"/>
      <c r="U193" s="160"/>
      <c r="V193" s="160"/>
      <c r="W193" s="160"/>
      <c r="X193" s="160"/>
      <c r="Y193" s="160"/>
      <c r="Z193" s="160"/>
      <c r="AA193" s="160"/>
      <c r="AB193" s="160"/>
      <c r="AC193" s="160"/>
      <c r="AD193" s="160"/>
      <c r="AE193" s="160"/>
      <c r="AF193" s="160"/>
      <c r="AG193" s="160"/>
      <c r="AH193" s="160"/>
      <c r="AI193" s="160"/>
      <c r="AJ193" s="160"/>
      <c r="AK193" s="160"/>
      <c r="AL193" s="160"/>
      <c r="AM193" s="160"/>
      <c r="AN193" s="160"/>
      <c r="AO193" s="160"/>
      <c r="AP193" s="160"/>
      <c r="AQ193" s="160"/>
      <c r="AR193" s="160"/>
    </row>
    <row r="194" spans="1:44" s="260" customFormat="1" ht="15.75" hidden="1" outlineLevel="1">
      <c r="A194" s="105"/>
      <c r="B194" s="84" t="s">
        <v>134</v>
      </c>
      <c r="C194" s="157" t="s">
        <v>129</v>
      </c>
      <c r="D194" s="153">
        <f>D76</f>
        <v>0</v>
      </c>
      <c r="E194" s="153">
        <f t="shared" ref="E194:AR194" si="63">E76</f>
        <v>0</v>
      </c>
      <c r="F194" s="153">
        <f t="shared" si="63"/>
        <v>0</v>
      </c>
      <c r="G194" s="153">
        <f t="shared" si="63"/>
        <v>0</v>
      </c>
      <c r="H194" s="153">
        <f t="shared" si="63"/>
        <v>0</v>
      </c>
      <c r="I194" s="153">
        <f t="shared" si="63"/>
        <v>995.49210921587269</v>
      </c>
      <c r="J194" s="153">
        <f t="shared" si="63"/>
        <v>995.49210921587269</v>
      </c>
      <c r="K194" s="153">
        <f>K76</f>
        <v>995.49210921587269</v>
      </c>
      <c r="L194" s="153">
        <f t="shared" si="63"/>
        <v>995.49210921587269</v>
      </c>
      <c r="M194" s="153">
        <f t="shared" si="63"/>
        <v>995.49210921587269</v>
      </c>
      <c r="N194" s="153">
        <f t="shared" si="63"/>
        <v>2021.0991022146852</v>
      </c>
      <c r="O194" s="153">
        <f t="shared" si="63"/>
        <v>2021.0991022146852</v>
      </c>
      <c r="P194" s="153">
        <f t="shared" si="63"/>
        <v>2021.0991022146852</v>
      </c>
      <c r="Q194" s="153">
        <f t="shared" si="63"/>
        <v>2021.0991022146852</v>
      </c>
      <c r="R194" s="153">
        <f t="shared" si="63"/>
        <v>2021.0991022146852</v>
      </c>
      <c r="S194" s="153">
        <f t="shared" si="63"/>
        <v>3077.6063048524952</v>
      </c>
      <c r="T194" s="153">
        <f t="shared" si="63"/>
        <v>3077.6063048524952</v>
      </c>
      <c r="U194" s="153">
        <f t="shared" si="63"/>
        <v>3077.6063048524952</v>
      </c>
      <c r="V194" s="153">
        <f t="shared" si="63"/>
        <v>3077.6063048524952</v>
      </c>
      <c r="W194" s="153">
        <f>W76</f>
        <v>3077.6063048524952</v>
      </c>
      <c r="X194" s="153">
        <f>X76</f>
        <v>4165.8189978838527</v>
      </c>
      <c r="Y194" s="153">
        <f t="shared" si="63"/>
        <v>4165.8189978838527</v>
      </c>
      <c r="Z194" s="153">
        <f t="shared" si="63"/>
        <v>4165.8189978838527</v>
      </c>
      <c r="AA194" s="153">
        <f t="shared" si="63"/>
        <v>4165.8189978838527</v>
      </c>
      <c r="AB194" s="153">
        <f t="shared" si="63"/>
        <v>4165.8189978838527</v>
      </c>
      <c r="AC194" s="153">
        <f t="shared" si="63"/>
        <v>5286.5629214701758</v>
      </c>
      <c r="AD194" s="153">
        <f t="shared" si="63"/>
        <v>5286.5629214701758</v>
      </c>
      <c r="AE194" s="153">
        <f t="shared" si="63"/>
        <v>5286.5629214701758</v>
      </c>
      <c r="AF194" s="153">
        <f t="shared" si="63"/>
        <v>5286.5629214701758</v>
      </c>
      <c r="AG194" s="153">
        <f t="shared" si="63"/>
        <v>5286.5629214701758</v>
      </c>
      <c r="AH194" s="153">
        <f t="shared" si="63"/>
        <v>6440.6847924307094</v>
      </c>
      <c r="AI194" s="153">
        <f t="shared" si="63"/>
        <v>6440.6847924307094</v>
      </c>
      <c r="AJ194" s="153">
        <f t="shared" si="63"/>
        <v>6440.6847924307094</v>
      </c>
      <c r="AK194" s="153">
        <f t="shared" si="63"/>
        <v>6440.6847924307094</v>
      </c>
      <c r="AL194" s="153">
        <f t="shared" si="63"/>
        <v>6440.6847924307094</v>
      </c>
      <c r="AM194" s="153">
        <f t="shared" si="63"/>
        <v>6936.9877089898409</v>
      </c>
      <c r="AN194" s="153">
        <f t="shared" si="63"/>
        <v>6936.9877089898409</v>
      </c>
      <c r="AO194" s="153">
        <f t="shared" si="63"/>
        <v>6936.9877089898409</v>
      </c>
      <c r="AP194" s="153">
        <f t="shared" si="63"/>
        <v>6936.9877089898409</v>
      </c>
      <c r="AQ194" s="153">
        <f t="shared" si="63"/>
        <v>6936.9877089898409</v>
      </c>
      <c r="AR194" s="153">
        <f t="shared" si="63"/>
        <v>7112.1553415762319</v>
      </c>
    </row>
    <row r="195" spans="1:44" s="262" customFormat="1" ht="15.75" hidden="1" outlineLevel="2">
      <c r="A195" s="105"/>
      <c r="B195" s="162" t="s">
        <v>133</v>
      </c>
      <c r="C195" s="160"/>
      <c r="D195" s="160"/>
      <c r="E195" s="160"/>
      <c r="F195" s="160"/>
      <c r="G195" s="160"/>
      <c r="H195" s="160"/>
      <c r="I195" s="160"/>
      <c r="J195" s="160"/>
      <c r="K195" s="160"/>
      <c r="L195" s="160"/>
      <c r="M195" s="160"/>
      <c r="N195" s="160"/>
      <c r="O195" s="160"/>
      <c r="P195" s="160"/>
      <c r="Q195" s="160"/>
      <c r="R195" s="160"/>
      <c r="S195" s="160"/>
      <c r="T195" s="160"/>
      <c r="U195" s="160"/>
      <c r="V195" s="160"/>
      <c r="W195" s="160"/>
      <c r="X195" s="160"/>
      <c r="Y195" s="160"/>
      <c r="Z195" s="160"/>
      <c r="AA195" s="160"/>
      <c r="AB195" s="160"/>
      <c r="AC195" s="160"/>
      <c r="AD195" s="160"/>
      <c r="AE195" s="160"/>
      <c r="AF195" s="160"/>
      <c r="AG195" s="160"/>
      <c r="AH195" s="160"/>
      <c r="AI195" s="160"/>
      <c r="AJ195" s="160"/>
      <c r="AK195" s="160"/>
      <c r="AL195" s="160"/>
      <c r="AM195" s="160"/>
      <c r="AN195" s="160"/>
      <c r="AO195" s="160"/>
      <c r="AP195" s="160"/>
      <c r="AQ195" s="160"/>
      <c r="AR195" s="160"/>
    </row>
    <row r="196" spans="1:44" s="262" customFormat="1" ht="15.75" hidden="1" outlineLevel="2">
      <c r="A196" s="105"/>
      <c r="B196" s="162" t="s">
        <v>42</v>
      </c>
      <c r="C196" s="160"/>
      <c r="D196" s="165">
        <f>D117</f>
        <v>0.48399999999999999</v>
      </c>
      <c r="E196" s="165">
        <f t="shared" ref="D196:AR202" si="64">E117</f>
        <v>0.48399999999999999</v>
      </c>
      <c r="F196" s="165">
        <f t="shared" si="64"/>
        <v>0.48399999999999999</v>
      </c>
      <c r="G196" s="165">
        <f t="shared" si="64"/>
        <v>0.48399999999999999</v>
      </c>
      <c r="H196" s="165">
        <f t="shared" si="64"/>
        <v>0.48399999999999999</v>
      </c>
      <c r="I196" s="165">
        <f t="shared" si="64"/>
        <v>0.48399999999999999</v>
      </c>
      <c r="J196" s="165">
        <f t="shared" si="64"/>
        <v>0.48399999999999999</v>
      </c>
      <c r="K196" s="165">
        <f t="shared" si="64"/>
        <v>0.48399999999999999</v>
      </c>
      <c r="L196" s="165">
        <f t="shared" si="64"/>
        <v>0.48399999999999999</v>
      </c>
      <c r="M196" s="165">
        <f t="shared" si="64"/>
        <v>0.48399999999999999</v>
      </c>
      <c r="N196" s="165">
        <f t="shared" si="64"/>
        <v>0.48399999999999999</v>
      </c>
      <c r="O196" s="165">
        <f t="shared" si="64"/>
        <v>0.48399999999999999</v>
      </c>
      <c r="P196" s="165">
        <f t="shared" si="64"/>
        <v>0.48399999999999999</v>
      </c>
      <c r="Q196" s="165">
        <f t="shared" si="64"/>
        <v>0.48399999999999999</v>
      </c>
      <c r="R196" s="165">
        <f t="shared" si="64"/>
        <v>0.48399999999999999</v>
      </c>
      <c r="S196" s="165">
        <f t="shared" si="64"/>
        <v>0.48399999999999999</v>
      </c>
      <c r="T196" s="165">
        <f t="shared" si="64"/>
        <v>0.48399999999999999</v>
      </c>
      <c r="U196" s="165">
        <f t="shared" si="64"/>
        <v>0.48399999999999999</v>
      </c>
      <c r="V196" s="165">
        <f t="shared" si="64"/>
        <v>0.48399999999999999</v>
      </c>
      <c r="W196" s="165">
        <f t="shared" si="64"/>
        <v>0.48399999999999999</v>
      </c>
      <c r="X196" s="165">
        <f t="shared" si="64"/>
        <v>0.48399999999999999</v>
      </c>
      <c r="Y196" s="165">
        <f t="shared" si="64"/>
        <v>0.48399999999999999</v>
      </c>
      <c r="Z196" s="165">
        <f t="shared" si="64"/>
        <v>0.48399999999999999</v>
      </c>
      <c r="AA196" s="165">
        <f t="shared" si="64"/>
        <v>0.48399999999999999</v>
      </c>
      <c r="AB196" s="165">
        <f t="shared" si="64"/>
        <v>0.48399999999999999</v>
      </c>
      <c r="AC196" s="165">
        <f t="shared" si="64"/>
        <v>0.48399999999999999</v>
      </c>
      <c r="AD196" s="165">
        <f t="shared" si="64"/>
        <v>0.48399999999999999</v>
      </c>
      <c r="AE196" s="165">
        <f t="shared" si="64"/>
        <v>0.48399999999999999</v>
      </c>
      <c r="AF196" s="165">
        <f t="shared" si="64"/>
        <v>0.48399999999999999</v>
      </c>
      <c r="AG196" s="165">
        <f t="shared" si="64"/>
        <v>0.48399999999999999</v>
      </c>
      <c r="AH196" s="165">
        <f t="shared" si="64"/>
        <v>0.48399999999999999</v>
      </c>
      <c r="AI196" s="165">
        <f t="shared" si="64"/>
        <v>0.48399999999999999</v>
      </c>
      <c r="AJ196" s="165">
        <f t="shared" si="64"/>
        <v>0.48399999999999999</v>
      </c>
      <c r="AK196" s="165">
        <f t="shared" si="64"/>
        <v>0.48399999999999999</v>
      </c>
      <c r="AL196" s="165">
        <f t="shared" si="64"/>
        <v>0.48399999999999999</v>
      </c>
      <c r="AM196" s="165">
        <f t="shared" si="64"/>
        <v>0.48399999999999999</v>
      </c>
      <c r="AN196" s="165">
        <f t="shared" si="64"/>
        <v>0.48399999999999999</v>
      </c>
      <c r="AO196" s="165">
        <f t="shared" si="64"/>
        <v>0.48399999999999999</v>
      </c>
      <c r="AP196" s="165">
        <f t="shared" si="64"/>
        <v>0.48399999999999999</v>
      </c>
      <c r="AQ196" s="165">
        <f t="shared" si="64"/>
        <v>0.48399999999999999</v>
      </c>
      <c r="AR196" s="165">
        <f t="shared" si="64"/>
        <v>0.48399999999999999</v>
      </c>
    </row>
    <row r="197" spans="1:44" s="262" customFormat="1" ht="15.75" hidden="1" outlineLevel="2">
      <c r="A197" s="105"/>
      <c r="B197" s="162" t="s">
        <v>43</v>
      </c>
      <c r="C197" s="160"/>
      <c r="D197" s="165">
        <f t="shared" si="64"/>
        <v>0.03</v>
      </c>
      <c r="E197" s="165">
        <f t="shared" si="64"/>
        <v>0.03</v>
      </c>
      <c r="F197" s="165">
        <f t="shared" si="64"/>
        <v>0.03</v>
      </c>
      <c r="G197" s="165">
        <f t="shared" si="64"/>
        <v>0.03</v>
      </c>
      <c r="H197" s="165">
        <f t="shared" si="64"/>
        <v>0.03</v>
      </c>
      <c r="I197" s="165">
        <f t="shared" si="64"/>
        <v>0.03</v>
      </c>
      <c r="J197" s="165">
        <f t="shared" si="64"/>
        <v>0.03</v>
      </c>
      <c r="K197" s="165">
        <f t="shared" si="64"/>
        <v>0.03</v>
      </c>
      <c r="L197" s="165">
        <f t="shared" si="64"/>
        <v>0.03</v>
      </c>
      <c r="M197" s="165">
        <f t="shared" si="64"/>
        <v>0.03</v>
      </c>
      <c r="N197" s="165">
        <f t="shared" si="64"/>
        <v>0.03</v>
      </c>
      <c r="O197" s="165">
        <f t="shared" si="64"/>
        <v>0.03</v>
      </c>
      <c r="P197" s="165">
        <f t="shared" si="64"/>
        <v>0.03</v>
      </c>
      <c r="Q197" s="165">
        <f t="shared" si="64"/>
        <v>0.03</v>
      </c>
      <c r="R197" s="165">
        <f t="shared" si="64"/>
        <v>0.03</v>
      </c>
      <c r="S197" s="165">
        <f t="shared" si="64"/>
        <v>0.03</v>
      </c>
      <c r="T197" s="165">
        <f t="shared" si="64"/>
        <v>0.03</v>
      </c>
      <c r="U197" s="165">
        <f t="shared" si="64"/>
        <v>0.03</v>
      </c>
      <c r="V197" s="165">
        <f t="shared" si="64"/>
        <v>0.03</v>
      </c>
      <c r="W197" s="165">
        <f t="shared" si="64"/>
        <v>0.03</v>
      </c>
      <c r="X197" s="165">
        <f t="shared" si="64"/>
        <v>0.03</v>
      </c>
      <c r="Y197" s="165">
        <f t="shared" si="64"/>
        <v>0.03</v>
      </c>
      <c r="Z197" s="165">
        <f t="shared" si="64"/>
        <v>0.03</v>
      </c>
      <c r="AA197" s="165">
        <f t="shared" si="64"/>
        <v>0.03</v>
      </c>
      <c r="AB197" s="165">
        <f t="shared" si="64"/>
        <v>0.03</v>
      </c>
      <c r="AC197" s="165">
        <f t="shared" si="64"/>
        <v>0.03</v>
      </c>
      <c r="AD197" s="165">
        <f t="shared" si="64"/>
        <v>0.03</v>
      </c>
      <c r="AE197" s="165">
        <f t="shared" si="64"/>
        <v>0.03</v>
      </c>
      <c r="AF197" s="165">
        <f t="shared" si="64"/>
        <v>0.03</v>
      </c>
      <c r="AG197" s="165">
        <f t="shared" si="64"/>
        <v>0.03</v>
      </c>
      <c r="AH197" s="165">
        <f t="shared" si="64"/>
        <v>0.03</v>
      </c>
      <c r="AI197" s="165">
        <f t="shared" si="64"/>
        <v>0.03</v>
      </c>
      <c r="AJ197" s="165">
        <f t="shared" si="64"/>
        <v>0.03</v>
      </c>
      <c r="AK197" s="165">
        <f t="shared" si="64"/>
        <v>0.03</v>
      </c>
      <c r="AL197" s="165">
        <f t="shared" si="64"/>
        <v>0.03</v>
      </c>
      <c r="AM197" s="165">
        <f t="shared" si="64"/>
        <v>0.03</v>
      </c>
      <c r="AN197" s="165">
        <f t="shared" si="64"/>
        <v>0.03</v>
      </c>
      <c r="AO197" s="165">
        <f t="shared" si="64"/>
        <v>0.03</v>
      </c>
      <c r="AP197" s="165">
        <f t="shared" si="64"/>
        <v>0.03</v>
      </c>
      <c r="AQ197" s="165">
        <f t="shared" si="64"/>
        <v>0.03</v>
      </c>
      <c r="AR197" s="165">
        <f t="shared" si="64"/>
        <v>0.03</v>
      </c>
    </row>
    <row r="198" spans="1:44" s="262" customFormat="1" ht="15.75" hidden="1" outlineLevel="2">
      <c r="A198" s="105"/>
      <c r="B198" s="162" t="s">
        <v>44</v>
      </c>
      <c r="C198" s="160"/>
      <c r="D198" s="165">
        <f t="shared" si="64"/>
        <v>0.13100000000000001</v>
      </c>
      <c r="E198" s="165">
        <f t="shared" si="64"/>
        <v>0.13100000000000001</v>
      </c>
      <c r="F198" s="165">
        <f t="shared" si="64"/>
        <v>0.13100000000000001</v>
      </c>
      <c r="G198" s="165">
        <f t="shared" si="64"/>
        <v>0.13100000000000001</v>
      </c>
      <c r="H198" s="165">
        <f t="shared" si="64"/>
        <v>0.13100000000000001</v>
      </c>
      <c r="I198" s="165">
        <f t="shared" si="64"/>
        <v>0.13100000000000001</v>
      </c>
      <c r="J198" s="165">
        <f t="shared" si="64"/>
        <v>0.13100000000000001</v>
      </c>
      <c r="K198" s="165">
        <f t="shared" si="64"/>
        <v>0.13100000000000001</v>
      </c>
      <c r="L198" s="165">
        <f t="shared" si="64"/>
        <v>0.13100000000000001</v>
      </c>
      <c r="M198" s="165">
        <f t="shared" si="64"/>
        <v>0.13100000000000001</v>
      </c>
      <c r="N198" s="165">
        <f t="shared" si="64"/>
        <v>0.13100000000000001</v>
      </c>
      <c r="O198" s="165">
        <f t="shared" si="64"/>
        <v>0.13100000000000001</v>
      </c>
      <c r="P198" s="165">
        <f t="shared" si="64"/>
        <v>0.13100000000000001</v>
      </c>
      <c r="Q198" s="165">
        <f t="shared" si="64"/>
        <v>0.13100000000000001</v>
      </c>
      <c r="R198" s="165">
        <f t="shared" si="64"/>
        <v>0.13100000000000001</v>
      </c>
      <c r="S198" s="165">
        <f t="shared" si="64"/>
        <v>0.13100000000000001</v>
      </c>
      <c r="T198" s="165">
        <f t="shared" si="64"/>
        <v>0.13100000000000001</v>
      </c>
      <c r="U198" s="165">
        <f t="shared" si="64"/>
        <v>0.13100000000000001</v>
      </c>
      <c r="V198" s="165">
        <f t="shared" si="64"/>
        <v>0.13100000000000001</v>
      </c>
      <c r="W198" s="165">
        <f t="shared" si="64"/>
        <v>0.13100000000000001</v>
      </c>
      <c r="X198" s="165">
        <f t="shared" si="64"/>
        <v>0.13100000000000001</v>
      </c>
      <c r="Y198" s="165">
        <f t="shared" si="64"/>
        <v>0.13100000000000001</v>
      </c>
      <c r="Z198" s="165">
        <f t="shared" si="64"/>
        <v>0.13100000000000001</v>
      </c>
      <c r="AA198" s="165">
        <f t="shared" si="64"/>
        <v>0.13100000000000001</v>
      </c>
      <c r="AB198" s="165">
        <f t="shared" si="64"/>
        <v>0.13100000000000001</v>
      </c>
      <c r="AC198" s="165">
        <f t="shared" si="64"/>
        <v>0.13100000000000001</v>
      </c>
      <c r="AD198" s="165">
        <f t="shared" si="64"/>
        <v>0.13100000000000001</v>
      </c>
      <c r="AE198" s="165">
        <f t="shared" si="64"/>
        <v>0.13100000000000001</v>
      </c>
      <c r="AF198" s="165">
        <f t="shared" si="64"/>
        <v>0.13100000000000001</v>
      </c>
      <c r="AG198" s="165">
        <f t="shared" si="64"/>
        <v>0.13100000000000001</v>
      </c>
      <c r="AH198" s="165">
        <f t="shared" si="64"/>
        <v>0.13100000000000001</v>
      </c>
      <c r="AI198" s="165">
        <f t="shared" si="64"/>
        <v>0.13100000000000001</v>
      </c>
      <c r="AJ198" s="165">
        <f t="shared" si="64"/>
        <v>0.13100000000000001</v>
      </c>
      <c r="AK198" s="165">
        <f t="shared" si="64"/>
        <v>0.13100000000000001</v>
      </c>
      <c r="AL198" s="165">
        <f t="shared" si="64"/>
        <v>0.13100000000000001</v>
      </c>
      <c r="AM198" s="165">
        <f t="shared" si="64"/>
        <v>0.13100000000000001</v>
      </c>
      <c r="AN198" s="165">
        <f t="shared" si="64"/>
        <v>0.13100000000000001</v>
      </c>
      <c r="AO198" s="165">
        <f t="shared" si="64"/>
        <v>0.13100000000000001</v>
      </c>
      <c r="AP198" s="165">
        <f t="shared" si="64"/>
        <v>0.13100000000000001</v>
      </c>
      <c r="AQ198" s="165">
        <f t="shared" si="64"/>
        <v>0.13100000000000001</v>
      </c>
      <c r="AR198" s="165">
        <f t="shared" si="64"/>
        <v>0.13100000000000001</v>
      </c>
    </row>
    <row r="199" spans="1:44" s="262" customFormat="1" ht="15.75" hidden="1" outlineLevel="2">
      <c r="A199" s="105"/>
      <c r="B199" s="162" t="s">
        <v>45</v>
      </c>
      <c r="C199" s="160"/>
      <c r="D199" s="165">
        <f t="shared" si="64"/>
        <v>8.8999999999999996E-2</v>
      </c>
      <c r="E199" s="165">
        <f t="shared" si="64"/>
        <v>8.8999999999999996E-2</v>
      </c>
      <c r="F199" s="165">
        <f t="shared" si="64"/>
        <v>8.8999999999999996E-2</v>
      </c>
      <c r="G199" s="165">
        <f t="shared" si="64"/>
        <v>8.8999999999999996E-2</v>
      </c>
      <c r="H199" s="165">
        <f t="shared" si="64"/>
        <v>8.8999999999999996E-2</v>
      </c>
      <c r="I199" s="165">
        <f t="shared" si="64"/>
        <v>8.8999999999999996E-2</v>
      </c>
      <c r="J199" s="165">
        <f t="shared" si="64"/>
        <v>8.8999999999999996E-2</v>
      </c>
      <c r="K199" s="165">
        <f t="shared" si="64"/>
        <v>8.8999999999999996E-2</v>
      </c>
      <c r="L199" s="165">
        <f t="shared" si="64"/>
        <v>8.8999999999999996E-2</v>
      </c>
      <c r="M199" s="165">
        <f t="shared" si="64"/>
        <v>8.8999999999999996E-2</v>
      </c>
      <c r="N199" s="165">
        <f t="shared" si="64"/>
        <v>8.8999999999999996E-2</v>
      </c>
      <c r="O199" s="165">
        <f t="shared" si="64"/>
        <v>8.8999999999999996E-2</v>
      </c>
      <c r="P199" s="165">
        <f t="shared" si="64"/>
        <v>8.8999999999999996E-2</v>
      </c>
      <c r="Q199" s="165">
        <f t="shared" si="64"/>
        <v>8.8999999999999996E-2</v>
      </c>
      <c r="R199" s="165">
        <f t="shared" si="64"/>
        <v>8.8999999999999996E-2</v>
      </c>
      <c r="S199" s="165">
        <f t="shared" si="64"/>
        <v>8.8999999999999996E-2</v>
      </c>
      <c r="T199" s="165">
        <f t="shared" si="64"/>
        <v>8.8999999999999996E-2</v>
      </c>
      <c r="U199" s="165">
        <f t="shared" si="64"/>
        <v>8.8999999999999996E-2</v>
      </c>
      <c r="V199" s="165">
        <f t="shared" si="64"/>
        <v>8.8999999999999996E-2</v>
      </c>
      <c r="W199" s="165">
        <f t="shared" si="64"/>
        <v>8.8999999999999996E-2</v>
      </c>
      <c r="X199" s="165">
        <f t="shared" si="64"/>
        <v>8.8999999999999996E-2</v>
      </c>
      <c r="Y199" s="165">
        <f t="shared" si="64"/>
        <v>8.8999999999999996E-2</v>
      </c>
      <c r="Z199" s="165">
        <f t="shared" si="64"/>
        <v>8.8999999999999996E-2</v>
      </c>
      <c r="AA199" s="165">
        <f t="shared" si="64"/>
        <v>8.8999999999999996E-2</v>
      </c>
      <c r="AB199" s="165">
        <f t="shared" si="64"/>
        <v>8.8999999999999996E-2</v>
      </c>
      <c r="AC199" s="165">
        <f t="shared" si="64"/>
        <v>8.8999999999999996E-2</v>
      </c>
      <c r="AD199" s="165">
        <f t="shared" si="64"/>
        <v>8.8999999999999996E-2</v>
      </c>
      <c r="AE199" s="165">
        <f t="shared" si="64"/>
        <v>8.8999999999999996E-2</v>
      </c>
      <c r="AF199" s="165">
        <f t="shared" si="64"/>
        <v>8.8999999999999996E-2</v>
      </c>
      <c r="AG199" s="165">
        <f t="shared" si="64"/>
        <v>8.8999999999999996E-2</v>
      </c>
      <c r="AH199" s="165">
        <f t="shared" si="64"/>
        <v>8.8999999999999996E-2</v>
      </c>
      <c r="AI199" s="165">
        <f t="shared" si="64"/>
        <v>8.8999999999999996E-2</v>
      </c>
      <c r="AJ199" s="165">
        <f t="shared" si="64"/>
        <v>8.8999999999999996E-2</v>
      </c>
      <c r="AK199" s="165">
        <f t="shared" si="64"/>
        <v>8.8999999999999996E-2</v>
      </c>
      <c r="AL199" s="165">
        <f t="shared" si="64"/>
        <v>8.8999999999999996E-2</v>
      </c>
      <c r="AM199" s="165">
        <f t="shared" si="64"/>
        <v>8.8999999999999996E-2</v>
      </c>
      <c r="AN199" s="165">
        <f t="shared" si="64"/>
        <v>8.8999999999999996E-2</v>
      </c>
      <c r="AO199" s="165">
        <f t="shared" si="64"/>
        <v>8.8999999999999996E-2</v>
      </c>
      <c r="AP199" s="165">
        <f t="shared" si="64"/>
        <v>8.8999999999999996E-2</v>
      </c>
      <c r="AQ199" s="165">
        <f t="shared" si="64"/>
        <v>8.8999999999999996E-2</v>
      </c>
      <c r="AR199" s="165">
        <f t="shared" si="64"/>
        <v>8.8999999999999996E-2</v>
      </c>
    </row>
    <row r="200" spans="1:44" s="262" customFormat="1" ht="15.75" hidden="1" outlineLevel="2">
      <c r="A200" s="105"/>
      <c r="B200" s="162" t="s">
        <v>46</v>
      </c>
      <c r="C200" s="160"/>
      <c r="D200" s="165">
        <f t="shared" si="64"/>
        <v>4.5999999999999999E-2</v>
      </c>
      <c r="E200" s="165">
        <f t="shared" si="64"/>
        <v>4.5999999999999999E-2</v>
      </c>
      <c r="F200" s="165">
        <f t="shared" si="64"/>
        <v>4.5999999999999999E-2</v>
      </c>
      <c r="G200" s="165">
        <f t="shared" si="64"/>
        <v>4.5999999999999999E-2</v>
      </c>
      <c r="H200" s="165">
        <f t="shared" si="64"/>
        <v>4.5999999999999999E-2</v>
      </c>
      <c r="I200" s="165">
        <f t="shared" si="64"/>
        <v>4.5999999999999999E-2</v>
      </c>
      <c r="J200" s="165">
        <f t="shared" si="64"/>
        <v>4.5999999999999999E-2</v>
      </c>
      <c r="K200" s="165">
        <f t="shared" si="64"/>
        <v>4.5999999999999999E-2</v>
      </c>
      <c r="L200" s="165">
        <f t="shared" si="64"/>
        <v>4.5999999999999999E-2</v>
      </c>
      <c r="M200" s="165">
        <f t="shared" si="64"/>
        <v>4.5999999999999999E-2</v>
      </c>
      <c r="N200" s="165">
        <f t="shared" si="64"/>
        <v>4.5999999999999999E-2</v>
      </c>
      <c r="O200" s="165">
        <f t="shared" si="64"/>
        <v>4.5999999999999999E-2</v>
      </c>
      <c r="P200" s="165">
        <f t="shared" si="64"/>
        <v>4.5999999999999999E-2</v>
      </c>
      <c r="Q200" s="165">
        <f t="shared" si="64"/>
        <v>4.5999999999999999E-2</v>
      </c>
      <c r="R200" s="165">
        <f t="shared" si="64"/>
        <v>4.5999999999999999E-2</v>
      </c>
      <c r="S200" s="165">
        <f t="shared" si="64"/>
        <v>4.5999999999999999E-2</v>
      </c>
      <c r="T200" s="165">
        <f t="shared" si="64"/>
        <v>4.5999999999999999E-2</v>
      </c>
      <c r="U200" s="165">
        <f t="shared" si="64"/>
        <v>4.5999999999999999E-2</v>
      </c>
      <c r="V200" s="165">
        <f t="shared" si="64"/>
        <v>4.5999999999999999E-2</v>
      </c>
      <c r="W200" s="165">
        <f t="shared" si="64"/>
        <v>4.5999999999999999E-2</v>
      </c>
      <c r="X200" s="165">
        <f t="shared" si="64"/>
        <v>4.5999999999999999E-2</v>
      </c>
      <c r="Y200" s="165">
        <f t="shared" si="64"/>
        <v>4.5999999999999999E-2</v>
      </c>
      <c r="Z200" s="165">
        <f t="shared" si="64"/>
        <v>4.5999999999999999E-2</v>
      </c>
      <c r="AA200" s="165">
        <f t="shared" si="64"/>
        <v>4.5999999999999999E-2</v>
      </c>
      <c r="AB200" s="165">
        <f t="shared" si="64"/>
        <v>4.5999999999999999E-2</v>
      </c>
      <c r="AC200" s="165">
        <f t="shared" si="64"/>
        <v>4.5999999999999999E-2</v>
      </c>
      <c r="AD200" s="165">
        <f t="shared" si="64"/>
        <v>4.5999999999999999E-2</v>
      </c>
      <c r="AE200" s="165">
        <f t="shared" si="64"/>
        <v>4.5999999999999999E-2</v>
      </c>
      <c r="AF200" s="165">
        <f t="shared" si="64"/>
        <v>4.5999999999999999E-2</v>
      </c>
      <c r="AG200" s="165">
        <f t="shared" si="64"/>
        <v>4.5999999999999999E-2</v>
      </c>
      <c r="AH200" s="165">
        <f t="shared" si="64"/>
        <v>4.5999999999999999E-2</v>
      </c>
      <c r="AI200" s="165">
        <f t="shared" si="64"/>
        <v>4.5999999999999999E-2</v>
      </c>
      <c r="AJ200" s="165">
        <f t="shared" si="64"/>
        <v>4.5999999999999999E-2</v>
      </c>
      <c r="AK200" s="165">
        <f t="shared" si="64"/>
        <v>4.5999999999999999E-2</v>
      </c>
      <c r="AL200" s="165">
        <f t="shared" si="64"/>
        <v>4.5999999999999999E-2</v>
      </c>
      <c r="AM200" s="165">
        <f t="shared" si="64"/>
        <v>4.5999999999999999E-2</v>
      </c>
      <c r="AN200" s="165">
        <f t="shared" si="64"/>
        <v>4.5999999999999999E-2</v>
      </c>
      <c r="AO200" s="165">
        <f t="shared" si="64"/>
        <v>4.5999999999999999E-2</v>
      </c>
      <c r="AP200" s="165">
        <f t="shared" si="64"/>
        <v>4.5999999999999999E-2</v>
      </c>
      <c r="AQ200" s="165">
        <f t="shared" si="64"/>
        <v>4.5999999999999999E-2</v>
      </c>
      <c r="AR200" s="165">
        <f t="shared" si="64"/>
        <v>4.5999999999999999E-2</v>
      </c>
    </row>
    <row r="201" spans="1:44" s="262" customFormat="1" ht="15.75" hidden="1" outlineLevel="2">
      <c r="A201" s="105"/>
      <c r="B201" s="162" t="s">
        <v>47</v>
      </c>
      <c r="C201" s="160"/>
      <c r="D201" s="165">
        <f t="shared" si="64"/>
        <v>2.4E-2</v>
      </c>
      <c r="E201" s="165">
        <f t="shared" si="64"/>
        <v>2.4E-2</v>
      </c>
      <c r="F201" s="165">
        <f t="shared" si="64"/>
        <v>2.4E-2</v>
      </c>
      <c r="G201" s="165">
        <f t="shared" si="64"/>
        <v>2.4E-2</v>
      </c>
      <c r="H201" s="165">
        <f t="shared" si="64"/>
        <v>2.4E-2</v>
      </c>
      <c r="I201" s="165">
        <f t="shared" si="64"/>
        <v>2.4E-2</v>
      </c>
      <c r="J201" s="165">
        <f t="shared" si="64"/>
        <v>2.4E-2</v>
      </c>
      <c r="K201" s="165">
        <f t="shared" si="64"/>
        <v>2.4E-2</v>
      </c>
      <c r="L201" s="165">
        <f t="shared" si="64"/>
        <v>2.4E-2</v>
      </c>
      <c r="M201" s="165">
        <f t="shared" si="64"/>
        <v>2.4E-2</v>
      </c>
      <c r="N201" s="165">
        <f t="shared" si="64"/>
        <v>2.4E-2</v>
      </c>
      <c r="O201" s="165">
        <f t="shared" si="64"/>
        <v>2.4E-2</v>
      </c>
      <c r="P201" s="165">
        <f t="shared" si="64"/>
        <v>2.4E-2</v>
      </c>
      <c r="Q201" s="165">
        <f t="shared" si="64"/>
        <v>2.4E-2</v>
      </c>
      <c r="R201" s="165">
        <f t="shared" si="64"/>
        <v>2.4E-2</v>
      </c>
      <c r="S201" s="165">
        <f t="shared" si="64"/>
        <v>2.4E-2</v>
      </c>
      <c r="T201" s="165">
        <f t="shared" si="64"/>
        <v>2.4E-2</v>
      </c>
      <c r="U201" s="165">
        <f t="shared" si="64"/>
        <v>2.4E-2</v>
      </c>
      <c r="V201" s="165">
        <f t="shared" si="64"/>
        <v>2.4E-2</v>
      </c>
      <c r="W201" s="165">
        <f t="shared" si="64"/>
        <v>2.4E-2</v>
      </c>
      <c r="X201" s="165">
        <f t="shared" si="64"/>
        <v>2.4E-2</v>
      </c>
      <c r="Y201" s="165">
        <f t="shared" si="64"/>
        <v>2.4E-2</v>
      </c>
      <c r="Z201" s="165">
        <f t="shared" si="64"/>
        <v>2.4E-2</v>
      </c>
      <c r="AA201" s="165">
        <f t="shared" si="64"/>
        <v>2.4E-2</v>
      </c>
      <c r="AB201" s="165">
        <f t="shared" si="64"/>
        <v>2.4E-2</v>
      </c>
      <c r="AC201" s="165">
        <f t="shared" si="64"/>
        <v>2.4E-2</v>
      </c>
      <c r="AD201" s="165">
        <f t="shared" si="64"/>
        <v>2.4E-2</v>
      </c>
      <c r="AE201" s="165">
        <f t="shared" si="64"/>
        <v>2.4E-2</v>
      </c>
      <c r="AF201" s="165">
        <f t="shared" si="64"/>
        <v>2.4E-2</v>
      </c>
      <c r="AG201" s="165">
        <f t="shared" si="64"/>
        <v>2.4E-2</v>
      </c>
      <c r="AH201" s="165">
        <f t="shared" si="64"/>
        <v>2.4E-2</v>
      </c>
      <c r="AI201" s="165">
        <f t="shared" si="64"/>
        <v>2.4E-2</v>
      </c>
      <c r="AJ201" s="165">
        <f t="shared" si="64"/>
        <v>2.4E-2</v>
      </c>
      <c r="AK201" s="165">
        <f t="shared" si="64"/>
        <v>2.4E-2</v>
      </c>
      <c r="AL201" s="165">
        <f t="shared" si="64"/>
        <v>2.4E-2</v>
      </c>
      <c r="AM201" s="165">
        <f t="shared" si="64"/>
        <v>2.4E-2</v>
      </c>
      <c r="AN201" s="165">
        <f t="shared" si="64"/>
        <v>2.4E-2</v>
      </c>
      <c r="AO201" s="165">
        <f t="shared" si="64"/>
        <v>2.4E-2</v>
      </c>
      <c r="AP201" s="165">
        <f t="shared" si="64"/>
        <v>2.4E-2</v>
      </c>
      <c r="AQ201" s="165">
        <f t="shared" si="64"/>
        <v>2.4E-2</v>
      </c>
      <c r="AR201" s="165">
        <f t="shared" si="64"/>
        <v>2.4E-2</v>
      </c>
    </row>
    <row r="202" spans="1:44" s="262" customFormat="1" ht="15.75" hidden="1" outlineLevel="2">
      <c r="A202" s="105"/>
      <c r="B202" s="162" t="s">
        <v>48</v>
      </c>
      <c r="C202" s="160"/>
      <c r="D202" s="165">
        <f t="shared" si="64"/>
        <v>2.3E-2</v>
      </c>
      <c r="E202" s="165">
        <f t="shared" si="64"/>
        <v>2.3E-2</v>
      </c>
      <c r="F202" s="165">
        <f t="shared" si="64"/>
        <v>2.3E-2</v>
      </c>
      <c r="G202" s="165">
        <f t="shared" si="64"/>
        <v>2.3E-2</v>
      </c>
      <c r="H202" s="165">
        <f t="shared" si="64"/>
        <v>2.3E-2</v>
      </c>
      <c r="I202" s="165">
        <f t="shared" si="64"/>
        <v>2.3E-2</v>
      </c>
      <c r="J202" s="165">
        <f t="shared" si="64"/>
        <v>2.3E-2</v>
      </c>
      <c r="K202" s="165">
        <f t="shared" si="64"/>
        <v>2.3E-2</v>
      </c>
      <c r="L202" s="165">
        <f t="shared" si="64"/>
        <v>2.3E-2</v>
      </c>
      <c r="M202" s="165">
        <f t="shared" si="64"/>
        <v>2.3E-2</v>
      </c>
      <c r="N202" s="165">
        <f t="shared" ref="N202:AR202" si="65">N123</f>
        <v>2.3E-2</v>
      </c>
      <c r="O202" s="165">
        <f t="shared" si="65"/>
        <v>2.3E-2</v>
      </c>
      <c r="P202" s="165">
        <f t="shared" si="65"/>
        <v>2.3E-2</v>
      </c>
      <c r="Q202" s="165">
        <f t="shared" si="65"/>
        <v>2.3E-2</v>
      </c>
      <c r="R202" s="165">
        <f t="shared" si="65"/>
        <v>2.3E-2</v>
      </c>
      <c r="S202" s="165">
        <f t="shared" si="65"/>
        <v>2.3E-2</v>
      </c>
      <c r="T202" s="165">
        <f t="shared" si="65"/>
        <v>2.3E-2</v>
      </c>
      <c r="U202" s="165">
        <f t="shared" si="65"/>
        <v>2.3E-2</v>
      </c>
      <c r="V202" s="165">
        <f t="shared" si="65"/>
        <v>2.3E-2</v>
      </c>
      <c r="W202" s="165">
        <f t="shared" si="65"/>
        <v>2.3E-2</v>
      </c>
      <c r="X202" s="165">
        <f t="shared" si="65"/>
        <v>2.3E-2</v>
      </c>
      <c r="Y202" s="165">
        <f t="shared" si="65"/>
        <v>2.3E-2</v>
      </c>
      <c r="Z202" s="165">
        <f t="shared" si="65"/>
        <v>2.3E-2</v>
      </c>
      <c r="AA202" s="165">
        <f t="shared" si="65"/>
        <v>2.3E-2</v>
      </c>
      <c r="AB202" s="165">
        <f t="shared" si="65"/>
        <v>2.3E-2</v>
      </c>
      <c r="AC202" s="165">
        <f t="shared" si="65"/>
        <v>2.3E-2</v>
      </c>
      <c r="AD202" s="165">
        <f t="shared" si="65"/>
        <v>2.3E-2</v>
      </c>
      <c r="AE202" s="165">
        <f t="shared" si="65"/>
        <v>2.3E-2</v>
      </c>
      <c r="AF202" s="165">
        <f t="shared" si="65"/>
        <v>2.3E-2</v>
      </c>
      <c r="AG202" s="165">
        <f t="shared" si="65"/>
        <v>2.3E-2</v>
      </c>
      <c r="AH202" s="165">
        <f t="shared" si="65"/>
        <v>2.3E-2</v>
      </c>
      <c r="AI202" s="165">
        <f t="shared" si="65"/>
        <v>2.3E-2</v>
      </c>
      <c r="AJ202" s="165">
        <f t="shared" si="65"/>
        <v>2.3E-2</v>
      </c>
      <c r="AK202" s="165">
        <f t="shared" si="65"/>
        <v>2.3E-2</v>
      </c>
      <c r="AL202" s="165">
        <f t="shared" si="65"/>
        <v>2.3E-2</v>
      </c>
      <c r="AM202" s="165">
        <f t="shared" si="65"/>
        <v>2.3E-2</v>
      </c>
      <c r="AN202" s="165">
        <f t="shared" si="65"/>
        <v>2.3E-2</v>
      </c>
      <c r="AO202" s="165">
        <f t="shared" si="65"/>
        <v>2.3E-2</v>
      </c>
      <c r="AP202" s="165">
        <f t="shared" si="65"/>
        <v>2.3E-2</v>
      </c>
      <c r="AQ202" s="165">
        <f t="shared" si="65"/>
        <v>2.3E-2</v>
      </c>
      <c r="AR202" s="165">
        <f t="shared" si="65"/>
        <v>2.3E-2</v>
      </c>
    </row>
    <row r="203" spans="1:44" s="262" customFormat="1" ht="15.75" hidden="1" outlineLevel="2">
      <c r="A203" s="105"/>
      <c r="B203" s="162" t="s">
        <v>49</v>
      </c>
      <c r="C203" s="160"/>
      <c r="D203" s="165">
        <f t="shared" ref="D203:AR208" si="66">D124</f>
        <v>6.0000000000000001E-3</v>
      </c>
      <c r="E203" s="165">
        <f t="shared" si="66"/>
        <v>6.0000000000000001E-3</v>
      </c>
      <c r="F203" s="165">
        <f t="shared" si="66"/>
        <v>6.0000000000000001E-3</v>
      </c>
      <c r="G203" s="165">
        <f t="shared" si="66"/>
        <v>6.0000000000000001E-3</v>
      </c>
      <c r="H203" s="165">
        <f t="shared" si="66"/>
        <v>6.0000000000000001E-3</v>
      </c>
      <c r="I203" s="165">
        <f t="shared" si="66"/>
        <v>6.0000000000000001E-3</v>
      </c>
      <c r="J203" s="165">
        <f t="shared" si="66"/>
        <v>6.0000000000000001E-3</v>
      </c>
      <c r="K203" s="165">
        <f t="shared" si="66"/>
        <v>6.0000000000000001E-3</v>
      </c>
      <c r="L203" s="165">
        <f t="shared" si="66"/>
        <v>6.0000000000000001E-3</v>
      </c>
      <c r="M203" s="165">
        <f t="shared" si="66"/>
        <v>6.0000000000000001E-3</v>
      </c>
      <c r="N203" s="165">
        <f t="shared" si="66"/>
        <v>6.0000000000000001E-3</v>
      </c>
      <c r="O203" s="165">
        <f t="shared" si="66"/>
        <v>6.0000000000000001E-3</v>
      </c>
      <c r="P203" s="165">
        <f t="shared" si="66"/>
        <v>6.0000000000000001E-3</v>
      </c>
      <c r="Q203" s="165">
        <f t="shared" si="66"/>
        <v>6.0000000000000001E-3</v>
      </c>
      <c r="R203" s="165">
        <f t="shared" si="66"/>
        <v>6.0000000000000001E-3</v>
      </c>
      <c r="S203" s="165">
        <f t="shared" si="66"/>
        <v>6.0000000000000001E-3</v>
      </c>
      <c r="T203" s="165">
        <f t="shared" si="66"/>
        <v>6.0000000000000001E-3</v>
      </c>
      <c r="U203" s="165">
        <f t="shared" si="66"/>
        <v>6.0000000000000001E-3</v>
      </c>
      <c r="V203" s="165">
        <f t="shared" si="66"/>
        <v>6.0000000000000001E-3</v>
      </c>
      <c r="W203" s="165">
        <f t="shared" si="66"/>
        <v>6.0000000000000001E-3</v>
      </c>
      <c r="X203" s="165">
        <f t="shared" si="66"/>
        <v>6.0000000000000001E-3</v>
      </c>
      <c r="Y203" s="165">
        <f t="shared" si="66"/>
        <v>6.0000000000000001E-3</v>
      </c>
      <c r="Z203" s="165">
        <f t="shared" si="66"/>
        <v>6.0000000000000001E-3</v>
      </c>
      <c r="AA203" s="165">
        <f t="shared" si="66"/>
        <v>6.0000000000000001E-3</v>
      </c>
      <c r="AB203" s="165">
        <f t="shared" si="66"/>
        <v>6.0000000000000001E-3</v>
      </c>
      <c r="AC203" s="165">
        <f t="shared" si="66"/>
        <v>6.0000000000000001E-3</v>
      </c>
      <c r="AD203" s="165">
        <f t="shared" si="66"/>
        <v>6.0000000000000001E-3</v>
      </c>
      <c r="AE203" s="165">
        <f t="shared" si="66"/>
        <v>6.0000000000000001E-3</v>
      </c>
      <c r="AF203" s="165">
        <f t="shared" si="66"/>
        <v>6.0000000000000001E-3</v>
      </c>
      <c r="AG203" s="165">
        <f t="shared" si="66"/>
        <v>6.0000000000000001E-3</v>
      </c>
      <c r="AH203" s="165">
        <f t="shared" si="66"/>
        <v>6.0000000000000001E-3</v>
      </c>
      <c r="AI203" s="165">
        <f t="shared" si="66"/>
        <v>6.0000000000000001E-3</v>
      </c>
      <c r="AJ203" s="165">
        <f t="shared" si="66"/>
        <v>6.0000000000000001E-3</v>
      </c>
      <c r="AK203" s="165">
        <f t="shared" si="66"/>
        <v>6.0000000000000001E-3</v>
      </c>
      <c r="AL203" s="165">
        <f t="shared" si="66"/>
        <v>6.0000000000000001E-3</v>
      </c>
      <c r="AM203" s="165">
        <f t="shared" si="66"/>
        <v>6.0000000000000001E-3</v>
      </c>
      <c r="AN203" s="165">
        <f t="shared" si="66"/>
        <v>6.0000000000000001E-3</v>
      </c>
      <c r="AO203" s="165">
        <f t="shared" si="66"/>
        <v>6.0000000000000001E-3</v>
      </c>
      <c r="AP203" s="165">
        <f t="shared" si="66"/>
        <v>6.0000000000000001E-3</v>
      </c>
      <c r="AQ203" s="165">
        <f t="shared" si="66"/>
        <v>6.0000000000000001E-3</v>
      </c>
      <c r="AR203" s="165">
        <f t="shared" si="66"/>
        <v>6.0000000000000001E-3</v>
      </c>
    </row>
    <row r="204" spans="1:44" s="262" customFormat="1" ht="15.75" hidden="1" outlineLevel="2">
      <c r="A204" s="105"/>
      <c r="B204" s="162" t="s">
        <v>50</v>
      </c>
      <c r="C204" s="160"/>
      <c r="D204" s="165">
        <f>D125</f>
        <v>2.6000000000000002E-2</v>
      </c>
      <c r="E204" s="165">
        <f t="shared" si="66"/>
        <v>2.6000000000000002E-2</v>
      </c>
      <c r="F204" s="165">
        <f t="shared" si="66"/>
        <v>2.6000000000000002E-2</v>
      </c>
      <c r="G204" s="165">
        <f t="shared" si="66"/>
        <v>2.6000000000000002E-2</v>
      </c>
      <c r="H204" s="165">
        <f t="shared" si="66"/>
        <v>2.6000000000000002E-2</v>
      </c>
      <c r="I204" s="165">
        <f t="shared" si="66"/>
        <v>2.6000000000000002E-2</v>
      </c>
      <c r="J204" s="165">
        <f t="shared" si="66"/>
        <v>2.6000000000000002E-2</v>
      </c>
      <c r="K204" s="165">
        <f t="shared" si="66"/>
        <v>2.6000000000000002E-2</v>
      </c>
      <c r="L204" s="165">
        <f t="shared" si="66"/>
        <v>2.6000000000000002E-2</v>
      </c>
      <c r="M204" s="165">
        <f t="shared" si="66"/>
        <v>2.6000000000000002E-2</v>
      </c>
      <c r="N204" s="165">
        <f t="shared" si="66"/>
        <v>2.6000000000000002E-2</v>
      </c>
      <c r="O204" s="165">
        <f t="shared" si="66"/>
        <v>2.6000000000000002E-2</v>
      </c>
      <c r="P204" s="165">
        <f t="shared" si="66"/>
        <v>2.6000000000000002E-2</v>
      </c>
      <c r="Q204" s="165">
        <f t="shared" si="66"/>
        <v>2.6000000000000002E-2</v>
      </c>
      <c r="R204" s="165">
        <f t="shared" si="66"/>
        <v>2.6000000000000002E-2</v>
      </c>
      <c r="S204" s="165">
        <f t="shared" si="66"/>
        <v>2.6000000000000002E-2</v>
      </c>
      <c r="T204" s="165">
        <f t="shared" si="66"/>
        <v>2.6000000000000002E-2</v>
      </c>
      <c r="U204" s="165">
        <f t="shared" si="66"/>
        <v>2.6000000000000002E-2</v>
      </c>
      <c r="V204" s="165">
        <f t="shared" si="66"/>
        <v>2.6000000000000002E-2</v>
      </c>
      <c r="W204" s="165">
        <f t="shared" si="66"/>
        <v>2.6000000000000002E-2</v>
      </c>
      <c r="X204" s="165">
        <f t="shared" si="66"/>
        <v>2.6000000000000002E-2</v>
      </c>
      <c r="Y204" s="165">
        <f t="shared" si="66"/>
        <v>2.6000000000000002E-2</v>
      </c>
      <c r="Z204" s="165">
        <f t="shared" si="66"/>
        <v>2.6000000000000002E-2</v>
      </c>
      <c r="AA204" s="165">
        <f t="shared" si="66"/>
        <v>2.6000000000000002E-2</v>
      </c>
      <c r="AB204" s="165">
        <f t="shared" si="66"/>
        <v>2.6000000000000002E-2</v>
      </c>
      <c r="AC204" s="165">
        <f t="shared" si="66"/>
        <v>2.6000000000000002E-2</v>
      </c>
      <c r="AD204" s="165">
        <f t="shared" si="66"/>
        <v>2.6000000000000002E-2</v>
      </c>
      <c r="AE204" s="165">
        <f t="shared" si="66"/>
        <v>2.6000000000000002E-2</v>
      </c>
      <c r="AF204" s="165">
        <f t="shared" si="66"/>
        <v>2.6000000000000002E-2</v>
      </c>
      <c r="AG204" s="165">
        <f t="shared" si="66"/>
        <v>2.6000000000000002E-2</v>
      </c>
      <c r="AH204" s="165">
        <f t="shared" si="66"/>
        <v>2.6000000000000002E-2</v>
      </c>
      <c r="AI204" s="165">
        <f t="shared" si="66"/>
        <v>2.6000000000000002E-2</v>
      </c>
      <c r="AJ204" s="165">
        <f t="shared" si="66"/>
        <v>2.6000000000000002E-2</v>
      </c>
      <c r="AK204" s="165">
        <f t="shared" si="66"/>
        <v>2.6000000000000002E-2</v>
      </c>
      <c r="AL204" s="165">
        <f t="shared" si="66"/>
        <v>2.6000000000000002E-2</v>
      </c>
      <c r="AM204" s="165">
        <f t="shared" si="66"/>
        <v>2.6000000000000002E-2</v>
      </c>
      <c r="AN204" s="165">
        <f t="shared" si="66"/>
        <v>2.6000000000000002E-2</v>
      </c>
      <c r="AO204" s="165">
        <f t="shared" si="66"/>
        <v>2.6000000000000002E-2</v>
      </c>
      <c r="AP204" s="165">
        <f t="shared" si="66"/>
        <v>2.6000000000000002E-2</v>
      </c>
      <c r="AQ204" s="165">
        <f t="shared" si="66"/>
        <v>2.6000000000000002E-2</v>
      </c>
      <c r="AR204" s="165">
        <f t="shared" si="66"/>
        <v>2.6000000000000002E-2</v>
      </c>
    </row>
    <row r="205" spans="1:44" s="262" customFormat="1" ht="15.75" hidden="1" outlineLevel="2">
      <c r="A205" s="105"/>
      <c r="B205" s="162" t="s">
        <v>51</v>
      </c>
      <c r="C205" s="160"/>
      <c r="D205" s="165">
        <f t="shared" si="66"/>
        <v>6.9999999999999993E-3</v>
      </c>
      <c r="E205" s="165">
        <f t="shared" si="66"/>
        <v>6.9999999999999993E-3</v>
      </c>
      <c r="F205" s="165">
        <f t="shared" si="66"/>
        <v>6.9999999999999993E-3</v>
      </c>
      <c r="G205" s="165">
        <f t="shared" si="66"/>
        <v>6.9999999999999993E-3</v>
      </c>
      <c r="H205" s="165">
        <f t="shared" si="66"/>
        <v>6.9999999999999993E-3</v>
      </c>
      <c r="I205" s="165">
        <f t="shared" si="66"/>
        <v>6.9999999999999993E-3</v>
      </c>
      <c r="J205" s="165">
        <f t="shared" si="66"/>
        <v>6.9999999999999993E-3</v>
      </c>
      <c r="K205" s="165">
        <f t="shared" si="66"/>
        <v>6.9999999999999993E-3</v>
      </c>
      <c r="L205" s="165">
        <f t="shared" si="66"/>
        <v>6.9999999999999993E-3</v>
      </c>
      <c r="M205" s="165">
        <f t="shared" si="66"/>
        <v>6.9999999999999993E-3</v>
      </c>
      <c r="N205" s="165">
        <f t="shared" si="66"/>
        <v>6.9999999999999993E-3</v>
      </c>
      <c r="O205" s="165">
        <f t="shared" si="66"/>
        <v>6.9999999999999993E-3</v>
      </c>
      <c r="P205" s="165">
        <f t="shared" si="66"/>
        <v>6.9999999999999993E-3</v>
      </c>
      <c r="Q205" s="165">
        <f t="shared" si="66"/>
        <v>6.9999999999999993E-3</v>
      </c>
      <c r="R205" s="165">
        <f t="shared" si="66"/>
        <v>6.9999999999999993E-3</v>
      </c>
      <c r="S205" s="165">
        <f t="shared" si="66"/>
        <v>6.9999999999999993E-3</v>
      </c>
      <c r="T205" s="165">
        <f t="shared" si="66"/>
        <v>6.9999999999999993E-3</v>
      </c>
      <c r="U205" s="165">
        <f t="shared" si="66"/>
        <v>6.9999999999999993E-3</v>
      </c>
      <c r="V205" s="165">
        <f t="shared" si="66"/>
        <v>6.9999999999999993E-3</v>
      </c>
      <c r="W205" s="165">
        <f t="shared" si="66"/>
        <v>6.9999999999999993E-3</v>
      </c>
      <c r="X205" s="165">
        <f t="shared" si="66"/>
        <v>6.9999999999999993E-3</v>
      </c>
      <c r="Y205" s="165">
        <f t="shared" si="66"/>
        <v>6.9999999999999993E-3</v>
      </c>
      <c r="Z205" s="165">
        <f t="shared" si="66"/>
        <v>6.9999999999999993E-3</v>
      </c>
      <c r="AA205" s="165">
        <f t="shared" si="66"/>
        <v>6.9999999999999993E-3</v>
      </c>
      <c r="AB205" s="165">
        <f t="shared" si="66"/>
        <v>6.9999999999999993E-3</v>
      </c>
      <c r="AC205" s="165">
        <f t="shared" si="66"/>
        <v>6.9999999999999993E-3</v>
      </c>
      <c r="AD205" s="165">
        <f t="shared" si="66"/>
        <v>6.9999999999999993E-3</v>
      </c>
      <c r="AE205" s="165">
        <f t="shared" si="66"/>
        <v>6.9999999999999993E-3</v>
      </c>
      <c r="AF205" s="165">
        <f t="shared" si="66"/>
        <v>6.9999999999999993E-3</v>
      </c>
      <c r="AG205" s="165">
        <f t="shared" si="66"/>
        <v>6.9999999999999993E-3</v>
      </c>
      <c r="AH205" s="165">
        <f t="shared" si="66"/>
        <v>6.9999999999999993E-3</v>
      </c>
      <c r="AI205" s="165">
        <f t="shared" si="66"/>
        <v>6.9999999999999993E-3</v>
      </c>
      <c r="AJ205" s="165">
        <f t="shared" si="66"/>
        <v>6.9999999999999993E-3</v>
      </c>
      <c r="AK205" s="165">
        <f t="shared" si="66"/>
        <v>6.9999999999999993E-3</v>
      </c>
      <c r="AL205" s="165">
        <f t="shared" si="66"/>
        <v>6.9999999999999993E-3</v>
      </c>
      <c r="AM205" s="165">
        <f t="shared" si="66"/>
        <v>6.9999999999999993E-3</v>
      </c>
      <c r="AN205" s="165">
        <f t="shared" si="66"/>
        <v>6.9999999999999993E-3</v>
      </c>
      <c r="AO205" s="165">
        <f t="shared" si="66"/>
        <v>6.9999999999999993E-3</v>
      </c>
      <c r="AP205" s="165">
        <f t="shared" si="66"/>
        <v>6.9999999999999993E-3</v>
      </c>
      <c r="AQ205" s="165">
        <f t="shared" si="66"/>
        <v>6.9999999999999993E-3</v>
      </c>
      <c r="AR205" s="165">
        <f t="shared" si="66"/>
        <v>6.9999999999999993E-3</v>
      </c>
    </row>
    <row r="206" spans="1:44" s="262" customFormat="1" ht="15.75" hidden="1" outlineLevel="2">
      <c r="A206" s="105"/>
      <c r="B206" s="162" t="s">
        <v>52</v>
      </c>
      <c r="C206" s="160"/>
      <c r="D206" s="165">
        <f t="shared" si="66"/>
        <v>0.04</v>
      </c>
      <c r="E206" s="165">
        <f t="shared" si="66"/>
        <v>0.04</v>
      </c>
      <c r="F206" s="165">
        <f t="shared" si="66"/>
        <v>0.04</v>
      </c>
      <c r="G206" s="165">
        <f t="shared" si="66"/>
        <v>0.04</v>
      </c>
      <c r="H206" s="165">
        <f t="shared" si="66"/>
        <v>0.04</v>
      </c>
      <c r="I206" s="165">
        <f t="shared" si="66"/>
        <v>0.04</v>
      </c>
      <c r="J206" s="165">
        <f t="shared" si="66"/>
        <v>0.04</v>
      </c>
      <c r="K206" s="165">
        <f t="shared" si="66"/>
        <v>0.04</v>
      </c>
      <c r="L206" s="165">
        <f t="shared" si="66"/>
        <v>0.04</v>
      </c>
      <c r="M206" s="165">
        <f t="shared" si="66"/>
        <v>0.04</v>
      </c>
      <c r="N206" s="165">
        <f t="shared" si="66"/>
        <v>0.04</v>
      </c>
      <c r="O206" s="165">
        <f t="shared" si="66"/>
        <v>0.04</v>
      </c>
      <c r="P206" s="165">
        <f t="shared" si="66"/>
        <v>0.04</v>
      </c>
      <c r="Q206" s="165">
        <f t="shared" si="66"/>
        <v>0.04</v>
      </c>
      <c r="R206" s="165">
        <f t="shared" si="66"/>
        <v>0.04</v>
      </c>
      <c r="S206" s="165">
        <f t="shared" si="66"/>
        <v>0.04</v>
      </c>
      <c r="T206" s="165">
        <f t="shared" si="66"/>
        <v>0.04</v>
      </c>
      <c r="U206" s="165">
        <f t="shared" si="66"/>
        <v>0.04</v>
      </c>
      <c r="V206" s="165">
        <f t="shared" si="66"/>
        <v>0.04</v>
      </c>
      <c r="W206" s="165">
        <f t="shared" si="66"/>
        <v>0.04</v>
      </c>
      <c r="X206" s="165">
        <f t="shared" si="66"/>
        <v>0.04</v>
      </c>
      <c r="Y206" s="165">
        <f t="shared" si="66"/>
        <v>0.04</v>
      </c>
      <c r="Z206" s="165">
        <f t="shared" si="66"/>
        <v>0.04</v>
      </c>
      <c r="AA206" s="165">
        <f t="shared" si="66"/>
        <v>0.04</v>
      </c>
      <c r="AB206" s="165">
        <f t="shared" si="66"/>
        <v>0.04</v>
      </c>
      <c r="AC206" s="165">
        <f t="shared" si="66"/>
        <v>0.04</v>
      </c>
      <c r="AD206" s="165">
        <f t="shared" si="66"/>
        <v>0.04</v>
      </c>
      <c r="AE206" s="165">
        <f t="shared" si="66"/>
        <v>0.04</v>
      </c>
      <c r="AF206" s="165">
        <f t="shared" si="66"/>
        <v>0.04</v>
      </c>
      <c r="AG206" s="165">
        <f t="shared" si="66"/>
        <v>0.04</v>
      </c>
      <c r="AH206" s="165">
        <f t="shared" si="66"/>
        <v>0.04</v>
      </c>
      <c r="AI206" s="165">
        <f t="shared" si="66"/>
        <v>0.04</v>
      </c>
      <c r="AJ206" s="165">
        <f t="shared" si="66"/>
        <v>0.04</v>
      </c>
      <c r="AK206" s="165">
        <f t="shared" si="66"/>
        <v>0.04</v>
      </c>
      <c r="AL206" s="165">
        <f t="shared" si="66"/>
        <v>0.04</v>
      </c>
      <c r="AM206" s="165">
        <f t="shared" si="66"/>
        <v>0.04</v>
      </c>
      <c r="AN206" s="165">
        <f t="shared" si="66"/>
        <v>0.04</v>
      </c>
      <c r="AO206" s="165">
        <f t="shared" si="66"/>
        <v>0.04</v>
      </c>
      <c r="AP206" s="165">
        <f t="shared" si="66"/>
        <v>0.04</v>
      </c>
      <c r="AQ206" s="165">
        <f t="shared" si="66"/>
        <v>0.04</v>
      </c>
      <c r="AR206" s="165">
        <f t="shared" si="66"/>
        <v>0.04</v>
      </c>
    </row>
    <row r="207" spans="1:44" s="262" customFormat="1" ht="15.75" hidden="1" outlineLevel="2">
      <c r="A207" s="105"/>
      <c r="B207" s="162" t="s">
        <v>53</v>
      </c>
      <c r="C207" s="160"/>
      <c r="D207" s="165">
        <f t="shared" si="66"/>
        <v>4.7E-2</v>
      </c>
      <c r="E207" s="165">
        <f t="shared" si="66"/>
        <v>4.7E-2</v>
      </c>
      <c r="F207" s="165">
        <f t="shared" si="66"/>
        <v>4.7E-2</v>
      </c>
      <c r="G207" s="165">
        <f t="shared" si="66"/>
        <v>4.7E-2</v>
      </c>
      <c r="H207" s="165">
        <f t="shared" si="66"/>
        <v>4.7E-2</v>
      </c>
      <c r="I207" s="165">
        <f t="shared" si="66"/>
        <v>4.7E-2</v>
      </c>
      <c r="J207" s="165">
        <f t="shared" si="66"/>
        <v>4.7E-2</v>
      </c>
      <c r="K207" s="165">
        <f t="shared" si="66"/>
        <v>4.7E-2</v>
      </c>
      <c r="L207" s="165">
        <f t="shared" si="66"/>
        <v>4.7E-2</v>
      </c>
      <c r="M207" s="165">
        <f t="shared" si="66"/>
        <v>4.7E-2</v>
      </c>
      <c r="N207" s="165">
        <f t="shared" si="66"/>
        <v>4.7E-2</v>
      </c>
      <c r="O207" s="165">
        <f t="shared" si="66"/>
        <v>4.7E-2</v>
      </c>
      <c r="P207" s="165">
        <f t="shared" si="66"/>
        <v>4.7E-2</v>
      </c>
      <c r="Q207" s="165">
        <f t="shared" si="66"/>
        <v>4.7E-2</v>
      </c>
      <c r="R207" s="165">
        <f t="shared" si="66"/>
        <v>4.7E-2</v>
      </c>
      <c r="S207" s="165">
        <f t="shared" si="66"/>
        <v>4.7E-2</v>
      </c>
      <c r="T207" s="165">
        <f t="shared" si="66"/>
        <v>4.7E-2</v>
      </c>
      <c r="U207" s="165">
        <f t="shared" si="66"/>
        <v>4.7E-2</v>
      </c>
      <c r="V207" s="165">
        <f t="shared" si="66"/>
        <v>4.7E-2</v>
      </c>
      <c r="W207" s="165">
        <f t="shared" si="66"/>
        <v>4.7E-2</v>
      </c>
      <c r="X207" s="165">
        <f t="shared" si="66"/>
        <v>4.7E-2</v>
      </c>
      <c r="Y207" s="165">
        <f t="shared" si="66"/>
        <v>4.7E-2</v>
      </c>
      <c r="Z207" s="165">
        <f t="shared" si="66"/>
        <v>4.7E-2</v>
      </c>
      <c r="AA207" s="165">
        <f t="shared" si="66"/>
        <v>4.7E-2</v>
      </c>
      <c r="AB207" s="165">
        <f t="shared" si="66"/>
        <v>4.7E-2</v>
      </c>
      <c r="AC207" s="165">
        <f t="shared" si="66"/>
        <v>4.7E-2</v>
      </c>
      <c r="AD207" s="165">
        <f t="shared" si="66"/>
        <v>4.7E-2</v>
      </c>
      <c r="AE207" s="165">
        <f t="shared" si="66"/>
        <v>4.7E-2</v>
      </c>
      <c r="AF207" s="165">
        <f t="shared" si="66"/>
        <v>4.7E-2</v>
      </c>
      <c r="AG207" s="165">
        <f t="shared" si="66"/>
        <v>4.7E-2</v>
      </c>
      <c r="AH207" s="165">
        <f t="shared" si="66"/>
        <v>4.7E-2</v>
      </c>
      <c r="AI207" s="165">
        <f t="shared" si="66"/>
        <v>4.7E-2</v>
      </c>
      <c r="AJ207" s="165">
        <f t="shared" si="66"/>
        <v>4.7E-2</v>
      </c>
      <c r="AK207" s="165">
        <f t="shared" si="66"/>
        <v>4.7E-2</v>
      </c>
      <c r="AL207" s="165">
        <f t="shared" si="66"/>
        <v>4.7E-2</v>
      </c>
      <c r="AM207" s="165">
        <f t="shared" si="66"/>
        <v>4.7E-2</v>
      </c>
      <c r="AN207" s="165">
        <f t="shared" si="66"/>
        <v>4.7E-2</v>
      </c>
      <c r="AO207" s="165">
        <f t="shared" si="66"/>
        <v>4.7E-2</v>
      </c>
      <c r="AP207" s="165">
        <f t="shared" si="66"/>
        <v>4.7E-2</v>
      </c>
      <c r="AQ207" s="165">
        <f t="shared" si="66"/>
        <v>4.7E-2</v>
      </c>
      <c r="AR207" s="165">
        <f t="shared" si="66"/>
        <v>4.7E-2</v>
      </c>
    </row>
    <row r="208" spans="1:44" s="262" customFormat="1" ht="15.75" hidden="1" outlineLevel="2">
      <c r="A208" s="105"/>
      <c r="B208" s="162" t="s">
        <v>54</v>
      </c>
      <c r="C208" s="160"/>
      <c r="D208" s="165">
        <f t="shared" si="66"/>
        <v>4.7E-2</v>
      </c>
      <c r="E208" s="165">
        <f t="shared" si="66"/>
        <v>4.7E-2</v>
      </c>
      <c r="F208" s="165">
        <f t="shared" si="66"/>
        <v>4.7E-2</v>
      </c>
      <c r="G208" s="165">
        <f t="shared" si="66"/>
        <v>4.7E-2</v>
      </c>
      <c r="H208" s="165">
        <f t="shared" si="66"/>
        <v>4.7E-2</v>
      </c>
      <c r="I208" s="165">
        <f t="shared" si="66"/>
        <v>4.7E-2</v>
      </c>
      <c r="J208" s="165">
        <f t="shared" si="66"/>
        <v>4.7E-2</v>
      </c>
      <c r="K208" s="165">
        <f t="shared" si="66"/>
        <v>4.7E-2</v>
      </c>
      <c r="L208" s="165">
        <f t="shared" si="66"/>
        <v>4.7E-2</v>
      </c>
      <c r="M208" s="165">
        <f t="shared" si="66"/>
        <v>4.7E-2</v>
      </c>
      <c r="N208" s="165">
        <f t="shared" si="66"/>
        <v>4.7E-2</v>
      </c>
      <c r="O208" s="165">
        <f t="shared" si="66"/>
        <v>4.7E-2</v>
      </c>
      <c r="P208" s="165">
        <f t="shared" si="66"/>
        <v>4.7E-2</v>
      </c>
      <c r="Q208" s="165">
        <f t="shared" si="66"/>
        <v>4.7E-2</v>
      </c>
      <c r="R208" s="165">
        <f t="shared" si="66"/>
        <v>4.7E-2</v>
      </c>
      <c r="S208" s="165">
        <f t="shared" si="66"/>
        <v>4.7E-2</v>
      </c>
      <c r="T208" s="165">
        <f t="shared" si="66"/>
        <v>4.7E-2</v>
      </c>
      <c r="U208" s="165">
        <f t="shared" si="66"/>
        <v>4.7E-2</v>
      </c>
      <c r="V208" s="165">
        <f t="shared" si="66"/>
        <v>4.7E-2</v>
      </c>
      <c r="W208" s="165">
        <f t="shared" si="66"/>
        <v>4.7E-2</v>
      </c>
      <c r="X208" s="165">
        <f t="shared" si="66"/>
        <v>4.7E-2</v>
      </c>
      <c r="Y208" s="165">
        <f t="shared" si="66"/>
        <v>4.7E-2</v>
      </c>
      <c r="Z208" s="165">
        <f t="shared" si="66"/>
        <v>4.7E-2</v>
      </c>
      <c r="AA208" s="165">
        <f t="shared" si="66"/>
        <v>4.7E-2</v>
      </c>
      <c r="AB208" s="165">
        <f t="shared" si="66"/>
        <v>4.7E-2</v>
      </c>
      <c r="AC208" s="165">
        <f t="shared" si="66"/>
        <v>4.7E-2</v>
      </c>
      <c r="AD208" s="165">
        <f t="shared" si="66"/>
        <v>4.7E-2</v>
      </c>
      <c r="AE208" s="165">
        <f t="shared" si="66"/>
        <v>4.7E-2</v>
      </c>
      <c r="AF208" s="165">
        <f t="shared" si="66"/>
        <v>4.7E-2</v>
      </c>
      <c r="AG208" s="165">
        <f t="shared" si="66"/>
        <v>4.7E-2</v>
      </c>
      <c r="AH208" s="165">
        <f t="shared" si="66"/>
        <v>4.7E-2</v>
      </c>
      <c r="AI208" s="165">
        <f t="shared" si="66"/>
        <v>4.7E-2</v>
      </c>
      <c r="AJ208" s="165">
        <f t="shared" si="66"/>
        <v>4.7E-2</v>
      </c>
      <c r="AK208" s="165">
        <f t="shared" si="66"/>
        <v>4.7E-2</v>
      </c>
      <c r="AL208" s="165">
        <f t="shared" si="66"/>
        <v>4.7E-2</v>
      </c>
      <c r="AM208" s="165">
        <f t="shared" si="66"/>
        <v>4.7E-2</v>
      </c>
      <c r="AN208" s="165">
        <f t="shared" si="66"/>
        <v>4.7E-2</v>
      </c>
      <c r="AO208" s="165">
        <f t="shared" si="66"/>
        <v>4.7E-2</v>
      </c>
      <c r="AP208" s="165">
        <f t="shared" si="66"/>
        <v>4.7E-2</v>
      </c>
      <c r="AQ208" s="165">
        <f t="shared" si="66"/>
        <v>4.7E-2</v>
      </c>
      <c r="AR208" s="165">
        <f t="shared" si="66"/>
        <v>4.7E-2</v>
      </c>
    </row>
    <row r="209" spans="1:44" s="262" customFormat="1" ht="15.75" hidden="1" outlineLevel="2">
      <c r="A209" s="105"/>
      <c r="B209" s="162" t="s">
        <v>55</v>
      </c>
      <c r="C209" s="160"/>
      <c r="D209" s="165">
        <f>1-SUM(D196:D208)</f>
        <v>0</v>
      </c>
      <c r="E209" s="165">
        <f t="shared" ref="E209:AR209" si="67">1-SUM(E196:E208)</f>
        <v>0</v>
      </c>
      <c r="F209" s="165">
        <f t="shared" si="67"/>
        <v>0</v>
      </c>
      <c r="G209" s="165">
        <f t="shared" si="67"/>
        <v>0</v>
      </c>
      <c r="H209" s="165">
        <f t="shared" si="67"/>
        <v>0</v>
      </c>
      <c r="I209" s="165">
        <f t="shared" si="67"/>
        <v>0</v>
      </c>
      <c r="J209" s="165">
        <f t="shared" si="67"/>
        <v>0</v>
      </c>
      <c r="K209" s="165">
        <f t="shared" si="67"/>
        <v>0</v>
      </c>
      <c r="L209" s="165">
        <f t="shared" si="67"/>
        <v>0</v>
      </c>
      <c r="M209" s="165">
        <f t="shared" si="67"/>
        <v>0</v>
      </c>
      <c r="N209" s="165">
        <f t="shared" si="67"/>
        <v>0</v>
      </c>
      <c r="O209" s="165">
        <f t="shared" si="67"/>
        <v>0</v>
      </c>
      <c r="P209" s="165">
        <f t="shared" si="67"/>
        <v>0</v>
      </c>
      <c r="Q209" s="165">
        <f t="shared" si="67"/>
        <v>0</v>
      </c>
      <c r="R209" s="165">
        <f t="shared" si="67"/>
        <v>0</v>
      </c>
      <c r="S209" s="165">
        <f t="shared" si="67"/>
        <v>0</v>
      </c>
      <c r="T209" s="165">
        <f t="shared" si="67"/>
        <v>0</v>
      </c>
      <c r="U209" s="165">
        <f t="shared" si="67"/>
        <v>0</v>
      </c>
      <c r="V209" s="165">
        <f t="shared" si="67"/>
        <v>0</v>
      </c>
      <c r="W209" s="165">
        <f t="shared" si="67"/>
        <v>0</v>
      </c>
      <c r="X209" s="165">
        <f t="shared" si="67"/>
        <v>0</v>
      </c>
      <c r="Y209" s="165">
        <f t="shared" si="67"/>
        <v>0</v>
      </c>
      <c r="Z209" s="165">
        <f t="shared" si="67"/>
        <v>0</v>
      </c>
      <c r="AA209" s="165">
        <f t="shared" si="67"/>
        <v>0</v>
      </c>
      <c r="AB209" s="165">
        <f t="shared" si="67"/>
        <v>0</v>
      </c>
      <c r="AC209" s="165">
        <f t="shared" si="67"/>
        <v>0</v>
      </c>
      <c r="AD209" s="165">
        <f t="shared" si="67"/>
        <v>0</v>
      </c>
      <c r="AE209" s="165">
        <f t="shared" si="67"/>
        <v>0</v>
      </c>
      <c r="AF209" s="165">
        <f t="shared" si="67"/>
        <v>0</v>
      </c>
      <c r="AG209" s="165">
        <f t="shared" si="67"/>
        <v>0</v>
      </c>
      <c r="AH209" s="165">
        <f t="shared" si="67"/>
        <v>0</v>
      </c>
      <c r="AI209" s="165">
        <f t="shared" si="67"/>
        <v>0</v>
      </c>
      <c r="AJ209" s="165">
        <f t="shared" si="67"/>
        <v>0</v>
      </c>
      <c r="AK209" s="165">
        <f t="shared" si="67"/>
        <v>0</v>
      </c>
      <c r="AL209" s="165">
        <f t="shared" si="67"/>
        <v>0</v>
      </c>
      <c r="AM209" s="165">
        <f t="shared" si="67"/>
        <v>0</v>
      </c>
      <c r="AN209" s="165">
        <f t="shared" si="67"/>
        <v>0</v>
      </c>
      <c r="AO209" s="165">
        <f t="shared" si="67"/>
        <v>0</v>
      </c>
      <c r="AP209" s="165">
        <f t="shared" si="67"/>
        <v>0</v>
      </c>
      <c r="AQ209" s="165">
        <f t="shared" si="67"/>
        <v>0</v>
      </c>
      <c r="AR209" s="165">
        <f t="shared" si="67"/>
        <v>0</v>
      </c>
    </row>
    <row r="210" spans="1:44" s="262" customFormat="1" ht="15.75" hidden="1" outlineLevel="2">
      <c r="A210" s="105"/>
      <c r="B210" s="162" t="s">
        <v>56</v>
      </c>
      <c r="C210" s="160"/>
      <c r="D210" s="165">
        <f>SUM(D196:D209)</f>
        <v>1.0000000000000002</v>
      </c>
      <c r="E210" s="165">
        <f t="shared" ref="E210:AR210" si="68">SUM(E196:E209)</f>
        <v>1.0000000000000002</v>
      </c>
      <c r="F210" s="165">
        <f t="shared" si="68"/>
        <v>1.0000000000000002</v>
      </c>
      <c r="G210" s="165">
        <f t="shared" si="68"/>
        <v>1.0000000000000002</v>
      </c>
      <c r="H210" s="165">
        <f t="shared" si="68"/>
        <v>1.0000000000000002</v>
      </c>
      <c r="I210" s="165">
        <f t="shared" si="68"/>
        <v>1.0000000000000002</v>
      </c>
      <c r="J210" s="165">
        <f t="shared" si="68"/>
        <v>1.0000000000000002</v>
      </c>
      <c r="K210" s="165">
        <f t="shared" si="68"/>
        <v>1.0000000000000002</v>
      </c>
      <c r="L210" s="165">
        <f t="shared" si="68"/>
        <v>1.0000000000000002</v>
      </c>
      <c r="M210" s="165">
        <f t="shared" si="68"/>
        <v>1.0000000000000002</v>
      </c>
      <c r="N210" s="165">
        <f t="shared" si="68"/>
        <v>1.0000000000000002</v>
      </c>
      <c r="O210" s="165">
        <f t="shared" si="68"/>
        <v>1.0000000000000002</v>
      </c>
      <c r="P210" s="165">
        <f t="shared" si="68"/>
        <v>1.0000000000000002</v>
      </c>
      <c r="Q210" s="165">
        <f t="shared" si="68"/>
        <v>1.0000000000000002</v>
      </c>
      <c r="R210" s="165">
        <f t="shared" si="68"/>
        <v>1.0000000000000002</v>
      </c>
      <c r="S210" s="165">
        <f t="shared" si="68"/>
        <v>1.0000000000000002</v>
      </c>
      <c r="T210" s="165">
        <f t="shared" si="68"/>
        <v>1.0000000000000002</v>
      </c>
      <c r="U210" s="165">
        <f t="shared" si="68"/>
        <v>1.0000000000000002</v>
      </c>
      <c r="V210" s="165">
        <f t="shared" si="68"/>
        <v>1.0000000000000002</v>
      </c>
      <c r="W210" s="165">
        <f t="shared" si="68"/>
        <v>1.0000000000000002</v>
      </c>
      <c r="X210" s="165">
        <f t="shared" si="68"/>
        <v>1.0000000000000002</v>
      </c>
      <c r="Y210" s="165">
        <f t="shared" si="68"/>
        <v>1.0000000000000002</v>
      </c>
      <c r="Z210" s="165">
        <f t="shared" si="68"/>
        <v>1.0000000000000002</v>
      </c>
      <c r="AA210" s="165">
        <f t="shared" si="68"/>
        <v>1.0000000000000002</v>
      </c>
      <c r="AB210" s="165">
        <f t="shared" si="68"/>
        <v>1.0000000000000002</v>
      </c>
      <c r="AC210" s="165">
        <f t="shared" si="68"/>
        <v>1.0000000000000002</v>
      </c>
      <c r="AD210" s="165">
        <f t="shared" si="68"/>
        <v>1.0000000000000002</v>
      </c>
      <c r="AE210" s="165">
        <f t="shared" si="68"/>
        <v>1.0000000000000002</v>
      </c>
      <c r="AF210" s="165">
        <f t="shared" si="68"/>
        <v>1.0000000000000002</v>
      </c>
      <c r="AG210" s="165">
        <f t="shared" si="68"/>
        <v>1.0000000000000002</v>
      </c>
      <c r="AH210" s="165">
        <f t="shared" si="68"/>
        <v>1.0000000000000002</v>
      </c>
      <c r="AI210" s="165">
        <f t="shared" si="68"/>
        <v>1.0000000000000002</v>
      </c>
      <c r="AJ210" s="165">
        <f t="shared" si="68"/>
        <v>1.0000000000000002</v>
      </c>
      <c r="AK210" s="165">
        <f t="shared" si="68"/>
        <v>1.0000000000000002</v>
      </c>
      <c r="AL210" s="165">
        <f t="shared" si="68"/>
        <v>1.0000000000000002</v>
      </c>
      <c r="AM210" s="165">
        <f t="shared" si="68"/>
        <v>1.0000000000000002</v>
      </c>
      <c r="AN210" s="165">
        <f t="shared" si="68"/>
        <v>1.0000000000000002</v>
      </c>
      <c r="AO210" s="165">
        <f t="shared" si="68"/>
        <v>1.0000000000000002</v>
      </c>
      <c r="AP210" s="165">
        <f t="shared" si="68"/>
        <v>1.0000000000000002</v>
      </c>
      <c r="AQ210" s="165">
        <f t="shared" si="68"/>
        <v>1.0000000000000002</v>
      </c>
      <c r="AR210" s="165">
        <f t="shared" si="68"/>
        <v>1.0000000000000002</v>
      </c>
    </row>
    <row r="211" spans="1:44" s="262" customFormat="1" ht="5.0999999999999996" hidden="1" customHeight="1" outlineLevel="1">
      <c r="A211" s="105"/>
      <c r="B211" s="162"/>
      <c r="C211" s="160"/>
      <c r="D211" s="160"/>
      <c r="E211" s="160"/>
      <c r="F211" s="160"/>
      <c r="G211" s="160"/>
      <c r="H211" s="160"/>
      <c r="I211" s="160"/>
      <c r="J211" s="160"/>
      <c r="K211" s="160"/>
      <c r="L211" s="160"/>
      <c r="M211" s="160"/>
      <c r="N211" s="160"/>
      <c r="O211" s="160"/>
      <c r="P211" s="160"/>
      <c r="Q211" s="160"/>
      <c r="R211" s="160"/>
      <c r="S211" s="160"/>
      <c r="T211" s="160"/>
      <c r="U211" s="160"/>
      <c r="V211" s="160"/>
      <c r="W211" s="160"/>
      <c r="X211" s="160"/>
      <c r="Y211" s="160"/>
      <c r="Z211" s="160"/>
      <c r="AA211" s="160"/>
      <c r="AB211" s="160"/>
      <c r="AC211" s="160"/>
      <c r="AD211" s="160"/>
      <c r="AE211" s="160"/>
      <c r="AF211" s="160"/>
      <c r="AG211" s="160"/>
      <c r="AH211" s="160"/>
      <c r="AI211" s="160"/>
      <c r="AJ211" s="160"/>
      <c r="AK211" s="160"/>
      <c r="AL211" s="160"/>
      <c r="AM211" s="160"/>
      <c r="AN211" s="160"/>
      <c r="AO211" s="160"/>
      <c r="AP211" s="160"/>
      <c r="AQ211" s="160"/>
      <c r="AR211" s="160"/>
    </row>
    <row r="212" spans="1:44" s="260" customFormat="1" ht="15.75" hidden="1" outlineLevel="1">
      <c r="A212" s="105"/>
      <c r="B212" s="84" t="s">
        <v>135</v>
      </c>
      <c r="C212" s="157" t="s">
        <v>129</v>
      </c>
      <c r="D212" s="157">
        <f t="shared" ref="D212:AR212" si="69">D74</f>
        <v>37867.97835258751</v>
      </c>
      <c r="E212" s="157">
        <f t="shared" si="69"/>
        <v>38062.173113370001</v>
      </c>
      <c r="F212" s="157">
        <f t="shared" si="69"/>
        <v>38257.338847956409</v>
      </c>
      <c r="G212" s="157">
        <f t="shared" si="69"/>
        <v>38453.480411215751</v>
      </c>
      <c r="H212" s="157">
        <f t="shared" si="69"/>
        <v>38650.602682291392</v>
      </c>
      <c r="I212" s="157">
        <f t="shared" si="69"/>
        <v>36852.871477271096</v>
      </c>
      <c r="J212" s="157">
        <f t="shared" si="69"/>
        <v>37051.969899114265</v>
      </c>
      <c r="K212" s="157">
        <f t="shared" si="69"/>
        <v>37252.063813066648</v>
      </c>
      <c r="L212" s="157">
        <f t="shared" si="69"/>
        <v>37453.158196588796</v>
      </c>
      <c r="M212" s="157">
        <f t="shared" si="69"/>
        <v>37655.258052028563</v>
      </c>
      <c r="N212" s="157">
        <f t="shared" si="69"/>
        <v>35802.275277383233</v>
      </c>
      <c r="O212" s="157">
        <f t="shared" si="69"/>
        <v>36006.401183873772</v>
      </c>
      <c r="P212" s="157">
        <f t="shared" si="69"/>
        <v>36211.547719896764</v>
      </c>
      <c r="Q212" s="157">
        <f t="shared" si="69"/>
        <v>36417.719988599878</v>
      </c>
      <c r="R212" s="157">
        <f t="shared" si="69"/>
        <v>36624.923118646504</v>
      </c>
      <c r="S212" s="157">
        <f t="shared" si="69"/>
        <v>34715.244319986254</v>
      </c>
      <c r="T212" s="157">
        <f t="shared" si="69"/>
        <v>34924.524661411597</v>
      </c>
      <c r="U212" s="157">
        <f t="shared" si="69"/>
        <v>35134.851404544061</v>
      </c>
      <c r="V212" s="157">
        <f t="shared" si="69"/>
        <v>35346.229781392198</v>
      </c>
      <c r="W212" s="157">
        <f t="shared" si="69"/>
        <v>35558.665050124568</v>
      </c>
      <c r="X212" s="157">
        <f t="shared" si="69"/>
        <v>33590.809052361008</v>
      </c>
      <c r="Y212" s="157">
        <f t="shared" si="69"/>
        <v>33805.373984662416</v>
      </c>
      <c r="Z212" s="157">
        <f t="shared" si="69"/>
        <v>34021.011741625342</v>
      </c>
      <c r="AA212" s="157">
        <f t="shared" si="69"/>
        <v>34237.727687373066</v>
      </c>
      <c r="AB212" s="157">
        <f t="shared" si="69"/>
        <v>34455.527212849549</v>
      </c>
      <c r="AC212" s="157">
        <f t="shared" si="69"/>
        <v>32427.975191719979</v>
      </c>
      <c r="AD212" s="157">
        <f t="shared" si="69"/>
        <v>32647.958157439363</v>
      </c>
      <c r="AE212" s="157">
        <f t="shared" si="69"/>
        <v>32869.041037987336</v>
      </c>
      <c r="AF212" s="157">
        <f t="shared" si="69"/>
        <v>33091.229332938041</v>
      </c>
      <c r="AG212" s="157">
        <f t="shared" si="69"/>
        <v>33314.528569363523</v>
      </c>
      <c r="AH212" s="157">
        <f t="shared" si="69"/>
        <v>31225.723099503961</v>
      </c>
      <c r="AI212" s="157">
        <f t="shared" si="69"/>
        <v>31451.260910774603</v>
      </c>
      <c r="AJ212" s="157">
        <f t="shared" si="69"/>
        <v>31677.926411101591</v>
      </c>
      <c r="AK212" s="157">
        <f t="shared" si="69"/>
        <v>31905.725238930208</v>
      </c>
      <c r="AL212" s="157">
        <f t="shared" si="69"/>
        <v>32134.663060897972</v>
      </c>
      <c r="AM212" s="157">
        <f t="shared" si="69"/>
        <v>30675.072265440507</v>
      </c>
      <c r="AN212" s="157">
        <f t="shared" si="69"/>
        <v>30906.305189073493</v>
      </c>
      <c r="AO212" s="157">
        <f t="shared" si="69"/>
        <v>31138.694277324645</v>
      </c>
      <c r="AP212" s="157">
        <f t="shared" si="69"/>
        <v>31372.245311017054</v>
      </c>
      <c r="AQ212" s="157">
        <f t="shared" si="69"/>
        <v>31606.96409987794</v>
      </c>
      <c r="AR212" s="157">
        <f t="shared" si="69"/>
        <v>30439.157002739845</v>
      </c>
    </row>
    <row r="213" spans="1:44" s="261" customFormat="1" ht="15.75" hidden="1" outlineLevel="1">
      <c r="A213" s="105"/>
      <c r="B213" s="159" t="s">
        <v>136</v>
      </c>
      <c r="C213" s="160" t="s">
        <v>73</v>
      </c>
      <c r="D213" s="161">
        <f>IF(AND(B290&lt;&gt;"RT Nível 5A",B290&lt;&gt;"RT Nível 5B"),0%,D27)</f>
        <v>0</v>
      </c>
      <c r="E213" s="161">
        <f>D213</f>
        <v>0</v>
      </c>
      <c r="F213" s="161">
        <f t="shared" ref="F213:U214" si="70">E213</f>
        <v>0</v>
      </c>
      <c r="G213" s="161">
        <f t="shared" si="70"/>
        <v>0</v>
      </c>
      <c r="H213" s="161">
        <f t="shared" si="70"/>
        <v>0</v>
      </c>
      <c r="I213" s="161">
        <f t="shared" si="70"/>
        <v>0</v>
      </c>
      <c r="J213" s="161">
        <f t="shared" si="70"/>
        <v>0</v>
      </c>
      <c r="K213" s="161">
        <f t="shared" si="70"/>
        <v>0</v>
      </c>
      <c r="L213" s="161">
        <f t="shared" si="70"/>
        <v>0</v>
      </c>
      <c r="M213" s="161">
        <f t="shared" si="70"/>
        <v>0</v>
      </c>
      <c r="N213" s="161">
        <f t="shared" si="70"/>
        <v>0</v>
      </c>
      <c r="O213" s="161">
        <f t="shared" si="70"/>
        <v>0</v>
      </c>
      <c r="P213" s="161">
        <f t="shared" si="70"/>
        <v>0</v>
      </c>
      <c r="Q213" s="161">
        <f t="shared" si="70"/>
        <v>0</v>
      </c>
      <c r="R213" s="161">
        <f t="shared" si="70"/>
        <v>0</v>
      </c>
      <c r="S213" s="161">
        <f t="shared" si="70"/>
        <v>0</v>
      </c>
      <c r="T213" s="161">
        <f t="shared" si="70"/>
        <v>0</v>
      </c>
      <c r="U213" s="161">
        <f t="shared" si="70"/>
        <v>0</v>
      </c>
      <c r="V213" s="161">
        <f t="shared" ref="V213:AK214" si="71">U213</f>
        <v>0</v>
      </c>
      <c r="W213" s="161">
        <f t="shared" si="71"/>
        <v>0</v>
      </c>
      <c r="X213" s="161">
        <f t="shared" si="71"/>
        <v>0</v>
      </c>
      <c r="Y213" s="161">
        <f t="shared" si="71"/>
        <v>0</v>
      </c>
      <c r="Z213" s="161">
        <f t="shared" si="71"/>
        <v>0</v>
      </c>
      <c r="AA213" s="161">
        <f t="shared" si="71"/>
        <v>0</v>
      </c>
      <c r="AB213" s="161">
        <f t="shared" si="71"/>
        <v>0</v>
      </c>
      <c r="AC213" s="161">
        <f t="shared" si="71"/>
        <v>0</v>
      </c>
      <c r="AD213" s="161">
        <f t="shared" si="71"/>
        <v>0</v>
      </c>
      <c r="AE213" s="161">
        <f t="shared" si="71"/>
        <v>0</v>
      </c>
      <c r="AF213" s="161">
        <f t="shared" si="71"/>
        <v>0</v>
      </c>
      <c r="AG213" s="161">
        <f t="shared" si="71"/>
        <v>0</v>
      </c>
      <c r="AH213" s="161">
        <f t="shared" si="71"/>
        <v>0</v>
      </c>
      <c r="AI213" s="161">
        <f t="shared" si="71"/>
        <v>0</v>
      </c>
      <c r="AJ213" s="161">
        <f t="shared" si="71"/>
        <v>0</v>
      </c>
      <c r="AK213" s="161">
        <f t="shared" si="71"/>
        <v>0</v>
      </c>
      <c r="AL213" s="161">
        <f t="shared" ref="AL213:AR214" si="72">AK213</f>
        <v>0</v>
      </c>
      <c r="AM213" s="161">
        <f t="shared" si="72"/>
        <v>0</v>
      </c>
      <c r="AN213" s="161">
        <f t="shared" si="72"/>
        <v>0</v>
      </c>
      <c r="AO213" s="161">
        <f t="shared" si="72"/>
        <v>0</v>
      </c>
      <c r="AP213" s="161">
        <f t="shared" si="72"/>
        <v>0</v>
      </c>
      <c r="AQ213" s="161">
        <f t="shared" si="72"/>
        <v>0</v>
      </c>
      <c r="AR213" s="161">
        <f t="shared" si="72"/>
        <v>0</v>
      </c>
    </row>
    <row r="214" spans="1:44" s="261" customFormat="1" ht="15.75" hidden="1" outlineLevel="1">
      <c r="A214" s="105"/>
      <c r="B214" s="159" t="s">
        <v>137</v>
      </c>
      <c r="C214" s="160" t="s">
        <v>73</v>
      </c>
      <c r="D214" s="161">
        <f>IF(B290&lt;&gt;"RT Nível 1",D28,100%)</f>
        <v>1</v>
      </c>
      <c r="E214" s="161">
        <f>D214</f>
        <v>1</v>
      </c>
      <c r="F214" s="161">
        <f t="shared" si="70"/>
        <v>1</v>
      </c>
      <c r="G214" s="161">
        <f t="shared" si="70"/>
        <v>1</v>
      </c>
      <c r="H214" s="161">
        <f t="shared" si="70"/>
        <v>1</v>
      </c>
      <c r="I214" s="161">
        <f t="shared" si="70"/>
        <v>1</v>
      </c>
      <c r="J214" s="161">
        <f t="shared" si="70"/>
        <v>1</v>
      </c>
      <c r="K214" s="161">
        <f t="shared" si="70"/>
        <v>1</v>
      </c>
      <c r="L214" s="161">
        <f t="shared" si="70"/>
        <v>1</v>
      </c>
      <c r="M214" s="161">
        <f t="shared" si="70"/>
        <v>1</v>
      </c>
      <c r="N214" s="161">
        <f t="shared" si="70"/>
        <v>1</v>
      </c>
      <c r="O214" s="161">
        <f t="shared" si="70"/>
        <v>1</v>
      </c>
      <c r="P214" s="161">
        <f t="shared" si="70"/>
        <v>1</v>
      </c>
      <c r="Q214" s="161">
        <f t="shared" si="70"/>
        <v>1</v>
      </c>
      <c r="R214" s="161">
        <f t="shared" si="70"/>
        <v>1</v>
      </c>
      <c r="S214" s="161">
        <f t="shared" si="70"/>
        <v>1</v>
      </c>
      <c r="T214" s="161">
        <f t="shared" si="70"/>
        <v>1</v>
      </c>
      <c r="U214" s="161">
        <f t="shared" si="70"/>
        <v>1</v>
      </c>
      <c r="V214" s="161">
        <f t="shared" si="71"/>
        <v>1</v>
      </c>
      <c r="W214" s="161">
        <f t="shared" si="71"/>
        <v>1</v>
      </c>
      <c r="X214" s="161">
        <f t="shared" si="71"/>
        <v>1</v>
      </c>
      <c r="Y214" s="161">
        <f t="shared" si="71"/>
        <v>1</v>
      </c>
      <c r="Z214" s="161">
        <f t="shared" si="71"/>
        <v>1</v>
      </c>
      <c r="AA214" s="161">
        <f t="shared" si="71"/>
        <v>1</v>
      </c>
      <c r="AB214" s="161">
        <f t="shared" si="71"/>
        <v>1</v>
      </c>
      <c r="AC214" s="161">
        <f t="shared" si="71"/>
        <v>1</v>
      </c>
      <c r="AD214" s="161">
        <f t="shared" si="71"/>
        <v>1</v>
      </c>
      <c r="AE214" s="161">
        <f t="shared" si="71"/>
        <v>1</v>
      </c>
      <c r="AF214" s="161">
        <f t="shared" si="71"/>
        <v>1</v>
      </c>
      <c r="AG214" s="161">
        <f t="shared" si="71"/>
        <v>1</v>
      </c>
      <c r="AH214" s="161">
        <f t="shared" si="71"/>
        <v>1</v>
      </c>
      <c r="AI214" s="161">
        <f t="shared" si="71"/>
        <v>1</v>
      </c>
      <c r="AJ214" s="161">
        <f t="shared" si="71"/>
        <v>1</v>
      </c>
      <c r="AK214" s="161">
        <f t="shared" si="71"/>
        <v>1</v>
      </c>
      <c r="AL214" s="161">
        <f t="shared" si="72"/>
        <v>1</v>
      </c>
      <c r="AM214" s="161">
        <f t="shared" si="72"/>
        <v>1</v>
      </c>
      <c r="AN214" s="161">
        <f t="shared" si="72"/>
        <v>1</v>
      </c>
      <c r="AO214" s="161">
        <f t="shared" si="72"/>
        <v>1</v>
      </c>
      <c r="AP214" s="161">
        <f t="shared" si="72"/>
        <v>1</v>
      </c>
      <c r="AQ214" s="161">
        <f t="shared" si="72"/>
        <v>1</v>
      </c>
      <c r="AR214" s="161">
        <f t="shared" si="72"/>
        <v>1</v>
      </c>
    </row>
    <row r="215" spans="1:44" s="262" customFormat="1" ht="15.75" hidden="1" outlineLevel="2">
      <c r="A215" s="105"/>
      <c r="B215" s="162" t="s">
        <v>133</v>
      </c>
      <c r="C215" s="160"/>
      <c r="D215" s="160"/>
      <c r="E215" s="160"/>
      <c r="F215" s="160"/>
      <c r="G215" s="160"/>
      <c r="H215" s="160"/>
      <c r="I215" s="160"/>
      <c r="J215" s="160"/>
      <c r="K215" s="160"/>
      <c r="L215" s="160"/>
      <c r="M215" s="160"/>
      <c r="N215" s="160"/>
      <c r="O215" s="160"/>
      <c r="P215" s="160"/>
      <c r="Q215" s="160"/>
      <c r="R215" s="160"/>
      <c r="S215" s="160"/>
      <c r="T215" s="160"/>
      <c r="U215" s="160"/>
      <c r="V215" s="160"/>
      <c r="W215" s="160"/>
      <c r="X215" s="160"/>
      <c r="Y215" s="160"/>
      <c r="Z215" s="160"/>
      <c r="AA215" s="160"/>
      <c r="AB215" s="160"/>
      <c r="AC215" s="160"/>
      <c r="AD215" s="160"/>
      <c r="AE215" s="160"/>
      <c r="AF215" s="160"/>
      <c r="AG215" s="160"/>
      <c r="AH215" s="160"/>
      <c r="AI215" s="160"/>
      <c r="AJ215" s="160"/>
      <c r="AK215" s="160"/>
      <c r="AL215" s="160"/>
      <c r="AM215" s="160"/>
      <c r="AN215" s="160"/>
      <c r="AO215" s="160"/>
      <c r="AP215" s="160"/>
      <c r="AQ215" s="160"/>
      <c r="AR215" s="160"/>
    </row>
    <row r="216" spans="1:44" s="262" customFormat="1" ht="15.75" hidden="1" outlineLevel="2">
      <c r="A216" s="105"/>
      <c r="B216" s="162" t="s">
        <v>42</v>
      </c>
      <c r="C216" s="160"/>
      <c r="D216" s="166">
        <f t="shared" ref="D216:AR222" si="73">IF(D$212&gt;0,($D$232*D234-$D$175*D178-$D$194*D196)/$D$212,0)</f>
        <v>0.48400000000000004</v>
      </c>
      <c r="E216" s="166">
        <f t="shared" si="73"/>
        <v>0.48400000000000004</v>
      </c>
      <c r="F216" s="166">
        <f t="shared" si="73"/>
        <v>0.48400000000000004</v>
      </c>
      <c r="G216" s="166">
        <f t="shared" si="73"/>
        <v>0.48400000000000004</v>
      </c>
      <c r="H216" s="166">
        <f t="shared" si="73"/>
        <v>0.48400000000000004</v>
      </c>
      <c r="I216" s="166">
        <f t="shared" si="73"/>
        <v>0.48400000000000004</v>
      </c>
      <c r="J216" s="166">
        <f t="shared" si="73"/>
        <v>0.48400000000000004</v>
      </c>
      <c r="K216" s="166">
        <f t="shared" si="73"/>
        <v>0.48400000000000004</v>
      </c>
      <c r="L216" s="166">
        <f t="shared" si="73"/>
        <v>0.48400000000000004</v>
      </c>
      <c r="M216" s="166">
        <f t="shared" si="73"/>
        <v>0.48400000000000004</v>
      </c>
      <c r="N216" s="166">
        <f t="shared" si="73"/>
        <v>0.48400000000000004</v>
      </c>
      <c r="O216" s="166">
        <f t="shared" si="73"/>
        <v>0.48400000000000004</v>
      </c>
      <c r="P216" s="166">
        <f t="shared" si="73"/>
        <v>0.48400000000000004</v>
      </c>
      <c r="Q216" s="166">
        <f t="shared" si="73"/>
        <v>0.48400000000000004</v>
      </c>
      <c r="R216" s="166">
        <f t="shared" si="73"/>
        <v>0.48400000000000004</v>
      </c>
      <c r="S216" s="166">
        <f t="shared" si="73"/>
        <v>0.48400000000000004</v>
      </c>
      <c r="T216" s="166">
        <f t="shared" si="73"/>
        <v>0.48400000000000004</v>
      </c>
      <c r="U216" s="166">
        <f t="shared" si="73"/>
        <v>0.48400000000000004</v>
      </c>
      <c r="V216" s="166">
        <f t="shared" si="73"/>
        <v>0.48400000000000004</v>
      </c>
      <c r="W216" s="166">
        <f t="shared" si="73"/>
        <v>0.48400000000000004</v>
      </c>
      <c r="X216" s="166">
        <f t="shared" si="73"/>
        <v>0.48400000000000004</v>
      </c>
      <c r="Y216" s="166">
        <f t="shared" si="73"/>
        <v>0.48400000000000004</v>
      </c>
      <c r="Z216" s="166">
        <f t="shared" si="73"/>
        <v>0.48400000000000004</v>
      </c>
      <c r="AA216" s="166">
        <f t="shared" si="73"/>
        <v>0.48400000000000004</v>
      </c>
      <c r="AB216" s="166">
        <f t="shared" si="73"/>
        <v>0.48400000000000004</v>
      </c>
      <c r="AC216" s="166">
        <f t="shared" si="73"/>
        <v>0.48400000000000004</v>
      </c>
      <c r="AD216" s="166">
        <f t="shared" si="73"/>
        <v>0.48400000000000004</v>
      </c>
      <c r="AE216" s="166">
        <f t="shared" si="73"/>
        <v>0.48400000000000004</v>
      </c>
      <c r="AF216" s="166">
        <f t="shared" si="73"/>
        <v>0.48400000000000004</v>
      </c>
      <c r="AG216" s="166">
        <f t="shared" si="73"/>
        <v>0.48400000000000004</v>
      </c>
      <c r="AH216" s="166">
        <f t="shared" si="73"/>
        <v>0.48400000000000004</v>
      </c>
      <c r="AI216" s="166">
        <f t="shared" si="73"/>
        <v>0.48400000000000004</v>
      </c>
      <c r="AJ216" s="166">
        <f t="shared" si="73"/>
        <v>0.48400000000000004</v>
      </c>
      <c r="AK216" s="166">
        <f t="shared" si="73"/>
        <v>0.48400000000000004</v>
      </c>
      <c r="AL216" s="166">
        <f t="shared" si="73"/>
        <v>0.48400000000000004</v>
      </c>
      <c r="AM216" s="166">
        <f t="shared" si="73"/>
        <v>0.48400000000000004</v>
      </c>
      <c r="AN216" s="166">
        <f t="shared" si="73"/>
        <v>0.48400000000000004</v>
      </c>
      <c r="AO216" s="166">
        <f t="shared" si="73"/>
        <v>0.48400000000000004</v>
      </c>
      <c r="AP216" s="166">
        <f t="shared" si="73"/>
        <v>0.48400000000000004</v>
      </c>
      <c r="AQ216" s="166">
        <f t="shared" si="73"/>
        <v>0.48400000000000004</v>
      </c>
      <c r="AR216" s="166">
        <f t="shared" si="73"/>
        <v>0.48400000000000004</v>
      </c>
    </row>
    <row r="217" spans="1:44" s="262" customFormat="1" ht="15.75" hidden="1" outlineLevel="2">
      <c r="A217" s="105"/>
      <c r="B217" s="162" t="s">
        <v>43</v>
      </c>
      <c r="C217" s="160"/>
      <c r="D217" s="166">
        <f t="shared" si="73"/>
        <v>2.9999999999999995E-2</v>
      </c>
      <c r="E217" s="166">
        <f t="shared" si="73"/>
        <v>2.9999999999999995E-2</v>
      </c>
      <c r="F217" s="166">
        <f t="shared" si="73"/>
        <v>2.9999999999999995E-2</v>
      </c>
      <c r="G217" s="166">
        <f t="shared" si="73"/>
        <v>2.9999999999999995E-2</v>
      </c>
      <c r="H217" s="166">
        <f t="shared" si="73"/>
        <v>2.9999999999999995E-2</v>
      </c>
      <c r="I217" s="166">
        <f t="shared" si="73"/>
        <v>2.9999999999999995E-2</v>
      </c>
      <c r="J217" s="166">
        <f t="shared" si="73"/>
        <v>2.9999999999999995E-2</v>
      </c>
      <c r="K217" s="166">
        <f t="shared" si="73"/>
        <v>2.9999999999999995E-2</v>
      </c>
      <c r="L217" s="166">
        <f t="shared" si="73"/>
        <v>2.9999999999999995E-2</v>
      </c>
      <c r="M217" s="166">
        <f t="shared" si="73"/>
        <v>2.9999999999999995E-2</v>
      </c>
      <c r="N217" s="166">
        <f t="shared" si="73"/>
        <v>2.9999999999999995E-2</v>
      </c>
      <c r="O217" s="166">
        <f t="shared" si="73"/>
        <v>2.9999999999999995E-2</v>
      </c>
      <c r="P217" s="166">
        <f t="shared" si="73"/>
        <v>2.9999999999999995E-2</v>
      </c>
      <c r="Q217" s="166">
        <f t="shared" si="73"/>
        <v>2.9999999999999995E-2</v>
      </c>
      <c r="R217" s="166">
        <f t="shared" si="73"/>
        <v>2.9999999999999995E-2</v>
      </c>
      <c r="S217" s="166">
        <f t="shared" si="73"/>
        <v>2.9999999999999995E-2</v>
      </c>
      <c r="T217" s="166">
        <f t="shared" si="73"/>
        <v>2.9999999999999995E-2</v>
      </c>
      <c r="U217" s="166">
        <f t="shared" si="73"/>
        <v>2.9999999999999995E-2</v>
      </c>
      <c r="V217" s="166">
        <f t="shared" si="73"/>
        <v>2.9999999999999995E-2</v>
      </c>
      <c r="W217" s="166">
        <f t="shared" si="73"/>
        <v>2.9999999999999995E-2</v>
      </c>
      <c r="X217" s="166">
        <f t="shared" si="73"/>
        <v>2.9999999999999995E-2</v>
      </c>
      <c r="Y217" s="166">
        <f t="shared" si="73"/>
        <v>2.9999999999999995E-2</v>
      </c>
      <c r="Z217" s="166">
        <f t="shared" si="73"/>
        <v>2.9999999999999995E-2</v>
      </c>
      <c r="AA217" s="166">
        <f t="shared" si="73"/>
        <v>2.9999999999999995E-2</v>
      </c>
      <c r="AB217" s="166">
        <f t="shared" si="73"/>
        <v>2.9999999999999995E-2</v>
      </c>
      <c r="AC217" s="166">
        <f t="shared" si="73"/>
        <v>2.9999999999999995E-2</v>
      </c>
      <c r="AD217" s="166">
        <f t="shared" si="73"/>
        <v>2.9999999999999995E-2</v>
      </c>
      <c r="AE217" s="166">
        <f t="shared" si="73"/>
        <v>2.9999999999999995E-2</v>
      </c>
      <c r="AF217" s="166">
        <f t="shared" si="73"/>
        <v>2.9999999999999995E-2</v>
      </c>
      <c r="AG217" s="166">
        <f t="shared" si="73"/>
        <v>2.9999999999999995E-2</v>
      </c>
      <c r="AH217" s="166">
        <f t="shared" si="73"/>
        <v>2.9999999999999995E-2</v>
      </c>
      <c r="AI217" s="166">
        <f t="shared" si="73"/>
        <v>2.9999999999999995E-2</v>
      </c>
      <c r="AJ217" s="166">
        <f t="shared" si="73"/>
        <v>2.9999999999999995E-2</v>
      </c>
      <c r="AK217" s="166">
        <f t="shared" si="73"/>
        <v>2.9999999999999995E-2</v>
      </c>
      <c r="AL217" s="166">
        <f t="shared" si="73"/>
        <v>2.9999999999999995E-2</v>
      </c>
      <c r="AM217" s="166">
        <f t="shared" si="73"/>
        <v>2.9999999999999995E-2</v>
      </c>
      <c r="AN217" s="166">
        <f t="shared" si="73"/>
        <v>2.9999999999999995E-2</v>
      </c>
      <c r="AO217" s="166">
        <f t="shared" si="73"/>
        <v>2.9999999999999995E-2</v>
      </c>
      <c r="AP217" s="166">
        <f t="shared" si="73"/>
        <v>2.9999999999999995E-2</v>
      </c>
      <c r="AQ217" s="166">
        <f t="shared" si="73"/>
        <v>2.9999999999999995E-2</v>
      </c>
      <c r="AR217" s="166">
        <f t="shared" si="73"/>
        <v>2.9999999999999995E-2</v>
      </c>
    </row>
    <row r="218" spans="1:44" s="262" customFormat="1" ht="15.75" hidden="1" outlineLevel="2">
      <c r="A218" s="105"/>
      <c r="B218" s="162" t="s">
        <v>44</v>
      </c>
      <c r="C218" s="160"/>
      <c r="D218" s="166">
        <f t="shared" si="73"/>
        <v>0.13100000000000001</v>
      </c>
      <c r="E218" s="166">
        <f t="shared" si="73"/>
        <v>0.13100000000000001</v>
      </c>
      <c r="F218" s="166">
        <f t="shared" si="73"/>
        <v>0.13100000000000001</v>
      </c>
      <c r="G218" s="166">
        <f t="shared" si="73"/>
        <v>0.13100000000000001</v>
      </c>
      <c r="H218" s="166">
        <f t="shared" si="73"/>
        <v>0.13100000000000001</v>
      </c>
      <c r="I218" s="166">
        <f t="shared" si="73"/>
        <v>0.13100000000000001</v>
      </c>
      <c r="J218" s="166">
        <f t="shared" si="73"/>
        <v>0.13100000000000001</v>
      </c>
      <c r="K218" s="166">
        <f t="shared" si="73"/>
        <v>0.13100000000000001</v>
      </c>
      <c r="L218" s="166">
        <f t="shared" si="73"/>
        <v>0.13100000000000001</v>
      </c>
      <c r="M218" s="166">
        <f t="shared" si="73"/>
        <v>0.13100000000000001</v>
      </c>
      <c r="N218" s="166">
        <f t="shared" si="73"/>
        <v>0.13100000000000001</v>
      </c>
      <c r="O218" s="166">
        <f t="shared" si="73"/>
        <v>0.13100000000000001</v>
      </c>
      <c r="P218" s="166">
        <f t="shared" si="73"/>
        <v>0.13100000000000001</v>
      </c>
      <c r="Q218" s="166">
        <f t="shared" si="73"/>
        <v>0.13100000000000001</v>
      </c>
      <c r="R218" s="166">
        <f t="shared" si="73"/>
        <v>0.13100000000000001</v>
      </c>
      <c r="S218" s="166">
        <f t="shared" si="73"/>
        <v>0.13100000000000001</v>
      </c>
      <c r="T218" s="166">
        <f t="shared" si="73"/>
        <v>0.13100000000000001</v>
      </c>
      <c r="U218" s="166">
        <f t="shared" si="73"/>
        <v>0.13100000000000001</v>
      </c>
      <c r="V218" s="166">
        <f t="shared" si="73"/>
        <v>0.13100000000000001</v>
      </c>
      <c r="W218" s="166">
        <f t="shared" si="73"/>
        <v>0.13100000000000001</v>
      </c>
      <c r="X218" s="166">
        <f t="shared" si="73"/>
        <v>0.13100000000000001</v>
      </c>
      <c r="Y218" s="166">
        <f t="shared" si="73"/>
        <v>0.13100000000000001</v>
      </c>
      <c r="Z218" s="166">
        <f t="shared" si="73"/>
        <v>0.13100000000000001</v>
      </c>
      <c r="AA218" s="166">
        <f t="shared" si="73"/>
        <v>0.13100000000000001</v>
      </c>
      <c r="AB218" s="166">
        <f t="shared" si="73"/>
        <v>0.13100000000000001</v>
      </c>
      <c r="AC218" s="166">
        <f t="shared" si="73"/>
        <v>0.13100000000000001</v>
      </c>
      <c r="AD218" s="166">
        <f t="shared" si="73"/>
        <v>0.13100000000000001</v>
      </c>
      <c r="AE218" s="166">
        <f t="shared" si="73"/>
        <v>0.13100000000000001</v>
      </c>
      <c r="AF218" s="166">
        <f t="shared" si="73"/>
        <v>0.13100000000000001</v>
      </c>
      <c r="AG218" s="166">
        <f t="shared" si="73"/>
        <v>0.13100000000000001</v>
      </c>
      <c r="AH218" s="166">
        <f t="shared" si="73"/>
        <v>0.13100000000000001</v>
      </c>
      <c r="AI218" s="166">
        <f t="shared" si="73"/>
        <v>0.13100000000000001</v>
      </c>
      <c r="AJ218" s="166">
        <f t="shared" si="73"/>
        <v>0.13100000000000001</v>
      </c>
      <c r="AK218" s="166">
        <f t="shared" si="73"/>
        <v>0.13100000000000001</v>
      </c>
      <c r="AL218" s="166">
        <f t="shared" si="73"/>
        <v>0.13100000000000001</v>
      </c>
      <c r="AM218" s="166">
        <f t="shared" si="73"/>
        <v>0.13100000000000001</v>
      </c>
      <c r="AN218" s="166">
        <f t="shared" si="73"/>
        <v>0.13100000000000001</v>
      </c>
      <c r="AO218" s="166">
        <f t="shared" si="73"/>
        <v>0.13100000000000001</v>
      </c>
      <c r="AP218" s="166">
        <f t="shared" si="73"/>
        <v>0.13100000000000001</v>
      </c>
      <c r="AQ218" s="166">
        <f t="shared" si="73"/>
        <v>0.13100000000000001</v>
      </c>
      <c r="AR218" s="166">
        <f t="shared" si="73"/>
        <v>0.13100000000000001</v>
      </c>
    </row>
    <row r="219" spans="1:44" s="262" customFormat="1" ht="15.75" hidden="1" outlineLevel="2">
      <c r="A219" s="105"/>
      <c r="B219" s="162" t="s">
        <v>45</v>
      </c>
      <c r="C219" s="160"/>
      <c r="D219" s="166">
        <f t="shared" si="73"/>
        <v>8.900000000000001E-2</v>
      </c>
      <c r="E219" s="166">
        <f t="shared" si="73"/>
        <v>8.900000000000001E-2</v>
      </c>
      <c r="F219" s="166">
        <f t="shared" si="73"/>
        <v>8.900000000000001E-2</v>
      </c>
      <c r="G219" s="166">
        <f t="shared" si="73"/>
        <v>8.900000000000001E-2</v>
      </c>
      <c r="H219" s="166">
        <f t="shared" si="73"/>
        <v>8.900000000000001E-2</v>
      </c>
      <c r="I219" s="166">
        <f t="shared" si="73"/>
        <v>8.900000000000001E-2</v>
      </c>
      <c r="J219" s="166">
        <f t="shared" si="73"/>
        <v>8.900000000000001E-2</v>
      </c>
      <c r="K219" s="166">
        <f t="shared" si="73"/>
        <v>8.900000000000001E-2</v>
      </c>
      <c r="L219" s="166">
        <f t="shared" si="73"/>
        <v>8.900000000000001E-2</v>
      </c>
      <c r="M219" s="166">
        <f t="shared" si="73"/>
        <v>8.900000000000001E-2</v>
      </c>
      <c r="N219" s="166">
        <f t="shared" si="73"/>
        <v>8.900000000000001E-2</v>
      </c>
      <c r="O219" s="166">
        <f t="shared" si="73"/>
        <v>8.900000000000001E-2</v>
      </c>
      <c r="P219" s="166">
        <f t="shared" si="73"/>
        <v>8.900000000000001E-2</v>
      </c>
      <c r="Q219" s="166">
        <f t="shared" si="73"/>
        <v>8.900000000000001E-2</v>
      </c>
      <c r="R219" s="166">
        <f t="shared" si="73"/>
        <v>8.900000000000001E-2</v>
      </c>
      <c r="S219" s="166">
        <f t="shared" si="73"/>
        <v>8.900000000000001E-2</v>
      </c>
      <c r="T219" s="166">
        <f t="shared" si="73"/>
        <v>8.900000000000001E-2</v>
      </c>
      <c r="U219" s="166">
        <f t="shared" si="73"/>
        <v>8.900000000000001E-2</v>
      </c>
      <c r="V219" s="166">
        <f t="shared" si="73"/>
        <v>8.900000000000001E-2</v>
      </c>
      <c r="W219" s="166">
        <f t="shared" si="73"/>
        <v>8.900000000000001E-2</v>
      </c>
      <c r="X219" s="166">
        <f t="shared" si="73"/>
        <v>8.900000000000001E-2</v>
      </c>
      <c r="Y219" s="166">
        <f t="shared" si="73"/>
        <v>8.900000000000001E-2</v>
      </c>
      <c r="Z219" s="166">
        <f t="shared" si="73"/>
        <v>8.900000000000001E-2</v>
      </c>
      <c r="AA219" s="166">
        <f t="shared" si="73"/>
        <v>8.900000000000001E-2</v>
      </c>
      <c r="AB219" s="166">
        <f t="shared" si="73"/>
        <v>8.900000000000001E-2</v>
      </c>
      <c r="AC219" s="166">
        <f t="shared" si="73"/>
        <v>8.900000000000001E-2</v>
      </c>
      <c r="AD219" s="166">
        <f t="shared" si="73"/>
        <v>8.900000000000001E-2</v>
      </c>
      <c r="AE219" s="166">
        <f t="shared" si="73"/>
        <v>8.900000000000001E-2</v>
      </c>
      <c r="AF219" s="166">
        <f t="shared" si="73"/>
        <v>8.900000000000001E-2</v>
      </c>
      <c r="AG219" s="166">
        <f t="shared" si="73"/>
        <v>8.900000000000001E-2</v>
      </c>
      <c r="AH219" s="166">
        <f t="shared" si="73"/>
        <v>8.900000000000001E-2</v>
      </c>
      <c r="AI219" s="166">
        <f t="shared" si="73"/>
        <v>8.900000000000001E-2</v>
      </c>
      <c r="AJ219" s="166">
        <f t="shared" si="73"/>
        <v>8.900000000000001E-2</v>
      </c>
      <c r="AK219" s="166">
        <f t="shared" si="73"/>
        <v>8.900000000000001E-2</v>
      </c>
      <c r="AL219" s="166">
        <f t="shared" si="73"/>
        <v>8.900000000000001E-2</v>
      </c>
      <c r="AM219" s="166">
        <f t="shared" si="73"/>
        <v>8.900000000000001E-2</v>
      </c>
      <c r="AN219" s="166">
        <f t="shared" si="73"/>
        <v>8.900000000000001E-2</v>
      </c>
      <c r="AO219" s="166">
        <f t="shared" si="73"/>
        <v>8.900000000000001E-2</v>
      </c>
      <c r="AP219" s="166">
        <f t="shared" si="73"/>
        <v>8.900000000000001E-2</v>
      </c>
      <c r="AQ219" s="166">
        <f t="shared" si="73"/>
        <v>8.900000000000001E-2</v>
      </c>
      <c r="AR219" s="166">
        <f t="shared" si="73"/>
        <v>8.900000000000001E-2</v>
      </c>
    </row>
    <row r="220" spans="1:44" s="262" customFormat="1" ht="15.75" hidden="1" outlineLevel="2">
      <c r="A220" s="105"/>
      <c r="B220" s="162" t="s">
        <v>46</v>
      </c>
      <c r="C220" s="160"/>
      <c r="D220" s="166">
        <f t="shared" si="73"/>
        <v>4.5999999999999999E-2</v>
      </c>
      <c r="E220" s="166">
        <f t="shared" si="73"/>
        <v>4.5999999999999999E-2</v>
      </c>
      <c r="F220" s="166">
        <f t="shared" si="73"/>
        <v>4.5999999999999999E-2</v>
      </c>
      <c r="G220" s="166">
        <f t="shared" si="73"/>
        <v>4.5999999999999999E-2</v>
      </c>
      <c r="H220" s="166">
        <f t="shared" si="73"/>
        <v>4.5999999999999999E-2</v>
      </c>
      <c r="I220" s="166">
        <f t="shared" si="73"/>
        <v>4.5999999999999999E-2</v>
      </c>
      <c r="J220" s="166">
        <f t="shared" si="73"/>
        <v>4.5999999999999999E-2</v>
      </c>
      <c r="K220" s="166">
        <f t="shared" si="73"/>
        <v>4.5999999999999999E-2</v>
      </c>
      <c r="L220" s="166">
        <f t="shared" si="73"/>
        <v>4.5999999999999999E-2</v>
      </c>
      <c r="M220" s="166">
        <f t="shared" si="73"/>
        <v>4.5999999999999999E-2</v>
      </c>
      <c r="N220" s="166">
        <f t="shared" si="73"/>
        <v>4.5999999999999999E-2</v>
      </c>
      <c r="O220" s="166">
        <f t="shared" si="73"/>
        <v>4.5999999999999999E-2</v>
      </c>
      <c r="P220" s="166">
        <f t="shared" si="73"/>
        <v>4.5999999999999999E-2</v>
      </c>
      <c r="Q220" s="166">
        <f t="shared" si="73"/>
        <v>4.5999999999999999E-2</v>
      </c>
      <c r="R220" s="166">
        <f t="shared" si="73"/>
        <v>4.5999999999999999E-2</v>
      </c>
      <c r="S220" s="166">
        <f t="shared" si="73"/>
        <v>4.5999999999999999E-2</v>
      </c>
      <c r="T220" s="166">
        <f t="shared" si="73"/>
        <v>4.5999999999999999E-2</v>
      </c>
      <c r="U220" s="166">
        <f t="shared" si="73"/>
        <v>4.5999999999999999E-2</v>
      </c>
      <c r="V220" s="166">
        <f t="shared" si="73"/>
        <v>4.5999999999999999E-2</v>
      </c>
      <c r="W220" s="166">
        <f t="shared" si="73"/>
        <v>4.5999999999999999E-2</v>
      </c>
      <c r="X220" s="166">
        <f t="shared" si="73"/>
        <v>4.5999999999999999E-2</v>
      </c>
      <c r="Y220" s="166">
        <f t="shared" si="73"/>
        <v>4.5999999999999999E-2</v>
      </c>
      <c r="Z220" s="166">
        <f t="shared" si="73"/>
        <v>4.5999999999999999E-2</v>
      </c>
      <c r="AA220" s="166">
        <f t="shared" si="73"/>
        <v>4.5999999999999999E-2</v>
      </c>
      <c r="AB220" s="166">
        <f t="shared" si="73"/>
        <v>4.5999999999999999E-2</v>
      </c>
      <c r="AC220" s="166">
        <f t="shared" si="73"/>
        <v>4.5999999999999999E-2</v>
      </c>
      <c r="AD220" s="166">
        <f t="shared" si="73"/>
        <v>4.5999999999999999E-2</v>
      </c>
      <c r="AE220" s="166">
        <f t="shared" si="73"/>
        <v>4.5999999999999999E-2</v>
      </c>
      <c r="AF220" s="166">
        <f t="shared" si="73"/>
        <v>4.5999999999999999E-2</v>
      </c>
      <c r="AG220" s="166">
        <f t="shared" si="73"/>
        <v>4.5999999999999999E-2</v>
      </c>
      <c r="AH220" s="166">
        <f t="shared" si="73"/>
        <v>4.5999999999999999E-2</v>
      </c>
      <c r="AI220" s="166">
        <f t="shared" si="73"/>
        <v>4.5999999999999999E-2</v>
      </c>
      <c r="AJ220" s="166">
        <f t="shared" si="73"/>
        <v>4.5999999999999999E-2</v>
      </c>
      <c r="AK220" s="166">
        <f t="shared" si="73"/>
        <v>4.5999999999999999E-2</v>
      </c>
      <c r="AL220" s="166">
        <f t="shared" si="73"/>
        <v>4.5999999999999999E-2</v>
      </c>
      <c r="AM220" s="166">
        <f t="shared" si="73"/>
        <v>4.5999999999999999E-2</v>
      </c>
      <c r="AN220" s="166">
        <f t="shared" si="73"/>
        <v>4.5999999999999999E-2</v>
      </c>
      <c r="AO220" s="166">
        <f t="shared" si="73"/>
        <v>4.5999999999999999E-2</v>
      </c>
      <c r="AP220" s="166">
        <f t="shared" si="73"/>
        <v>4.5999999999999999E-2</v>
      </c>
      <c r="AQ220" s="166">
        <f t="shared" si="73"/>
        <v>4.5999999999999999E-2</v>
      </c>
      <c r="AR220" s="166">
        <f t="shared" si="73"/>
        <v>4.5999999999999999E-2</v>
      </c>
    </row>
    <row r="221" spans="1:44" s="262" customFormat="1" ht="15.75" hidden="1" outlineLevel="2">
      <c r="A221" s="105"/>
      <c r="B221" s="162" t="s">
        <v>47</v>
      </c>
      <c r="C221" s="160"/>
      <c r="D221" s="166">
        <f t="shared" si="73"/>
        <v>2.4E-2</v>
      </c>
      <c r="E221" s="166">
        <f t="shared" si="73"/>
        <v>2.4E-2</v>
      </c>
      <c r="F221" s="166">
        <f t="shared" si="73"/>
        <v>2.4E-2</v>
      </c>
      <c r="G221" s="166">
        <f t="shared" si="73"/>
        <v>2.4E-2</v>
      </c>
      <c r="H221" s="166">
        <f t="shared" si="73"/>
        <v>2.4E-2</v>
      </c>
      <c r="I221" s="166">
        <f t="shared" si="73"/>
        <v>2.4E-2</v>
      </c>
      <c r="J221" s="166">
        <f t="shared" si="73"/>
        <v>2.4E-2</v>
      </c>
      <c r="K221" s="166">
        <f t="shared" si="73"/>
        <v>2.4E-2</v>
      </c>
      <c r="L221" s="166">
        <f t="shared" si="73"/>
        <v>2.4E-2</v>
      </c>
      <c r="M221" s="166">
        <f t="shared" si="73"/>
        <v>2.4E-2</v>
      </c>
      <c r="N221" s="166">
        <f t="shared" si="73"/>
        <v>2.4E-2</v>
      </c>
      <c r="O221" s="166">
        <f t="shared" si="73"/>
        <v>2.4E-2</v>
      </c>
      <c r="P221" s="166">
        <f t="shared" si="73"/>
        <v>2.4E-2</v>
      </c>
      <c r="Q221" s="166">
        <f t="shared" si="73"/>
        <v>2.4E-2</v>
      </c>
      <c r="R221" s="166">
        <f t="shared" si="73"/>
        <v>2.4E-2</v>
      </c>
      <c r="S221" s="166">
        <f t="shared" si="73"/>
        <v>2.4E-2</v>
      </c>
      <c r="T221" s="166">
        <f t="shared" si="73"/>
        <v>2.4E-2</v>
      </c>
      <c r="U221" s="166">
        <f t="shared" si="73"/>
        <v>2.4E-2</v>
      </c>
      <c r="V221" s="166">
        <f t="shared" si="73"/>
        <v>2.4E-2</v>
      </c>
      <c r="W221" s="166">
        <f t="shared" si="73"/>
        <v>2.4E-2</v>
      </c>
      <c r="X221" s="166">
        <f t="shared" si="73"/>
        <v>2.4E-2</v>
      </c>
      <c r="Y221" s="166">
        <f t="shared" si="73"/>
        <v>2.4E-2</v>
      </c>
      <c r="Z221" s="166">
        <f t="shared" si="73"/>
        <v>2.4E-2</v>
      </c>
      <c r="AA221" s="166">
        <f t="shared" si="73"/>
        <v>2.4E-2</v>
      </c>
      <c r="AB221" s="166">
        <f t="shared" si="73"/>
        <v>2.4E-2</v>
      </c>
      <c r="AC221" s="166">
        <f t="shared" si="73"/>
        <v>2.4E-2</v>
      </c>
      <c r="AD221" s="166">
        <f t="shared" si="73"/>
        <v>2.4E-2</v>
      </c>
      <c r="AE221" s="166">
        <f t="shared" si="73"/>
        <v>2.4E-2</v>
      </c>
      <c r="AF221" s="166">
        <f t="shared" si="73"/>
        <v>2.4E-2</v>
      </c>
      <c r="AG221" s="166">
        <f t="shared" si="73"/>
        <v>2.4E-2</v>
      </c>
      <c r="AH221" s="166">
        <f t="shared" si="73"/>
        <v>2.4E-2</v>
      </c>
      <c r="AI221" s="166">
        <f t="shared" si="73"/>
        <v>2.4E-2</v>
      </c>
      <c r="AJ221" s="166">
        <f t="shared" si="73"/>
        <v>2.4E-2</v>
      </c>
      <c r="AK221" s="166">
        <f t="shared" si="73"/>
        <v>2.4E-2</v>
      </c>
      <c r="AL221" s="166">
        <f t="shared" si="73"/>
        <v>2.4E-2</v>
      </c>
      <c r="AM221" s="166">
        <f t="shared" si="73"/>
        <v>2.4E-2</v>
      </c>
      <c r="AN221" s="166">
        <f t="shared" si="73"/>
        <v>2.4E-2</v>
      </c>
      <c r="AO221" s="166">
        <f t="shared" si="73"/>
        <v>2.4E-2</v>
      </c>
      <c r="AP221" s="166">
        <f t="shared" si="73"/>
        <v>2.4E-2</v>
      </c>
      <c r="AQ221" s="166">
        <f t="shared" si="73"/>
        <v>2.4E-2</v>
      </c>
      <c r="AR221" s="166">
        <f t="shared" si="73"/>
        <v>2.4E-2</v>
      </c>
    </row>
    <row r="222" spans="1:44" s="262" customFormat="1" ht="15.75" hidden="1" outlineLevel="2">
      <c r="A222" s="105"/>
      <c r="B222" s="162" t="s">
        <v>48</v>
      </c>
      <c r="C222" s="160"/>
      <c r="D222" s="166">
        <f t="shared" si="73"/>
        <v>2.3E-2</v>
      </c>
      <c r="E222" s="166">
        <f t="shared" si="73"/>
        <v>2.3E-2</v>
      </c>
      <c r="F222" s="166">
        <f t="shared" si="73"/>
        <v>2.3E-2</v>
      </c>
      <c r="G222" s="166">
        <f t="shared" si="73"/>
        <v>2.3E-2</v>
      </c>
      <c r="H222" s="166">
        <f t="shared" si="73"/>
        <v>2.3E-2</v>
      </c>
      <c r="I222" s="166">
        <f t="shared" si="73"/>
        <v>2.3E-2</v>
      </c>
      <c r="J222" s="166">
        <f t="shared" si="73"/>
        <v>2.3E-2</v>
      </c>
      <c r="K222" s="166">
        <f t="shared" si="73"/>
        <v>2.3E-2</v>
      </c>
      <c r="L222" s="166">
        <f t="shared" si="73"/>
        <v>2.3E-2</v>
      </c>
      <c r="M222" s="166">
        <f t="shared" ref="M222:AR222" si="74">IF(M$212&gt;0,($D$232*M240-$D$175*M184-$D$194*M202)/$D$212,0)</f>
        <v>2.3E-2</v>
      </c>
      <c r="N222" s="166">
        <f t="shared" si="74"/>
        <v>2.3E-2</v>
      </c>
      <c r="O222" s="166">
        <f t="shared" si="74"/>
        <v>2.3E-2</v>
      </c>
      <c r="P222" s="166">
        <f t="shared" si="74"/>
        <v>2.3E-2</v>
      </c>
      <c r="Q222" s="166">
        <f t="shared" si="74"/>
        <v>2.3E-2</v>
      </c>
      <c r="R222" s="166">
        <f t="shared" si="74"/>
        <v>2.3E-2</v>
      </c>
      <c r="S222" s="166">
        <f t="shared" si="74"/>
        <v>2.3E-2</v>
      </c>
      <c r="T222" s="166">
        <f t="shared" si="74"/>
        <v>2.3E-2</v>
      </c>
      <c r="U222" s="166">
        <f t="shared" si="74"/>
        <v>2.3E-2</v>
      </c>
      <c r="V222" s="166">
        <f t="shared" si="74"/>
        <v>2.3E-2</v>
      </c>
      <c r="W222" s="166">
        <f t="shared" si="74"/>
        <v>2.3E-2</v>
      </c>
      <c r="X222" s="166">
        <f t="shared" si="74"/>
        <v>2.3E-2</v>
      </c>
      <c r="Y222" s="166">
        <f t="shared" si="74"/>
        <v>2.3E-2</v>
      </c>
      <c r="Z222" s="166">
        <f t="shared" si="74"/>
        <v>2.3E-2</v>
      </c>
      <c r="AA222" s="166">
        <f t="shared" si="74"/>
        <v>2.3E-2</v>
      </c>
      <c r="AB222" s="166">
        <f t="shared" si="74"/>
        <v>2.3E-2</v>
      </c>
      <c r="AC222" s="166">
        <f t="shared" si="74"/>
        <v>2.3E-2</v>
      </c>
      <c r="AD222" s="166">
        <f t="shared" si="74"/>
        <v>2.3E-2</v>
      </c>
      <c r="AE222" s="166">
        <f t="shared" si="74"/>
        <v>2.3E-2</v>
      </c>
      <c r="AF222" s="166">
        <f t="shared" si="74"/>
        <v>2.3E-2</v>
      </c>
      <c r="AG222" s="166">
        <f t="shared" si="74"/>
        <v>2.3E-2</v>
      </c>
      <c r="AH222" s="166">
        <f t="shared" si="74"/>
        <v>2.3E-2</v>
      </c>
      <c r="AI222" s="166">
        <f t="shared" si="74"/>
        <v>2.3E-2</v>
      </c>
      <c r="AJ222" s="166">
        <f t="shared" si="74"/>
        <v>2.3E-2</v>
      </c>
      <c r="AK222" s="166">
        <f t="shared" si="74"/>
        <v>2.3E-2</v>
      </c>
      <c r="AL222" s="166">
        <f t="shared" si="74"/>
        <v>2.3E-2</v>
      </c>
      <c r="AM222" s="166">
        <f t="shared" si="74"/>
        <v>2.3E-2</v>
      </c>
      <c r="AN222" s="166">
        <f t="shared" si="74"/>
        <v>2.3E-2</v>
      </c>
      <c r="AO222" s="166">
        <f t="shared" si="74"/>
        <v>2.3E-2</v>
      </c>
      <c r="AP222" s="166">
        <f t="shared" si="74"/>
        <v>2.3E-2</v>
      </c>
      <c r="AQ222" s="166">
        <f t="shared" si="74"/>
        <v>2.3E-2</v>
      </c>
      <c r="AR222" s="166">
        <f t="shared" si="74"/>
        <v>2.3E-2</v>
      </c>
    </row>
    <row r="223" spans="1:44" s="262" customFormat="1" ht="15.75" hidden="1" outlineLevel="2">
      <c r="A223" s="105"/>
      <c r="B223" s="162" t="s">
        <v>49</v>
      </c>
      <c r="C223" s="160"/>
      <c r="D223" s="166">
        <f t="shared" ref="D223:AR228" si="75">IF(D$212&gt;0,($D$232*D241-$D$175*D185-$D$194*D203)/$D$212,0)</f>
        <v>6.0000000000000001E-3</v>
      </c>
      <c r="E223" s="166">
        <f t="shared" si="75"/>
        <v>6.0000000000000001E-3</v>
      </c>
      <c r="F223" s="166">
        <f t="shared" si="75"/>
        <v>6.0000000000000001E-3</v>
      </c>
      <c r="G223" s="166">
        <f t="shared" si="75"/>
        <v>6.0000000000000001E-3</v>
      </c>
      <c r="H223" s="166">
        <f t="shared" si="75"/>
        <v>6.0000000000000001E-3</v>
      </c>
      <c r="I223" s="166">
        <f t="shared" si="75"/>
        <v>6.0000000000000001E-3</v>
      </c>
      <c r="J223" s="166">
        <f t="shared" si="75"/>
        <v>6.0000000000000001E-3</v>
      </c>
      <c r="K223" s="166">
        <f t="shared" si="75"/>
        <v>6.0000000000000001E-3</v>
      </c>
      <c r="L223" s="166">
        <f t="shared" si="75"/>
        <v>6.0000000000000001E-3</v>
      </c>
      <c r="M223" s="166">
        <f t="shared" si="75"/>
        <v>6.0000000000000001E-3</v>
      </c>
      <c r="N223" s="166">
        <f t="shared" si="75"/>
        <v>6.0000000000000001E-3</v>
      </c>
      <c r="O223" s="166">
        <f t="shared" si="75"/>
        <v>6.0000000000000001E-3</v>
      </c>
      <c r="P223" s="166">
        <f t="shared" si="75"/>
        <v>6.0000000000000001E-3</v>
      </c>
      <c r="Q223" s="166">
        <f t="shared" si="75"/>
        <v>6.0000000000000001E-3</v>
      </c>
      <c r="R223" s="166">
        <f t="shared" si="75"/>
        <v>6.0000000000000001E-3</v>
      </c>
      <c r="S223" s="166">
        <f t="shared" si="75"/>
        <v>6.0000000000000001E-3</v>
      </c>
      <c r="T223" s="166">
        <f t="shared" si="75"/>
        <v>6.0000000000000001E-3</v>
      </c>
      <c r="U223" s="166">
        <f t="shared" si="75"/>
        <v>6.0000000000000001E-3</v>
      </c>
      <c r="V223" s="166">
        <f t="shared" si="75"/>
        <v>6.0000000000000001E-3</v>
      </c>
      <c r="W223" s="166">
        <f t="shared" si="75"/>
        <v>6.0000000000000001E-3</v>
      </c>
      <c r="X223" s="166">
        <f t="shared" si="75"/>
        <v>6.0000000000000001E-3</v>
      </c>
      <c r="Y223" s="166">
        <f t="shared" si="75"/>
        <v>6.0000000000000001E-3</v>
      </c>
      <c r="Z223" s="166">
        <f t="shared" si="75"/>
        <v>6.0000000000000001E-3</v>
      </c>
      <c r="AA223" s="166">
        <f t="shared" si="75"/>
        <v>6.0000000000000001E-3</v>
      </c>
      <c r="AB223" s="166">
        <f t="shared" si="75"/>
        <v>6.0000000000000001E-3</v>
      </c>
      <c r="AC223" s="166">
        <f t="shared" si="75"/>
        <v>6.0000000000000001E-3</v>
      </c>
      <c r="AD223" s="166">
        <f t="shared" si="75"/>
        <v>6.0000000000000001E-3</v>
      </c>
      <c r="AE223" s="166">
        <f t="shared" si="75"/>
        <v>6.0000000000000001E-3</v>
      </c>
      <c r="AF223" s="166">
        <f t="shared" si="75"/>
        <v>6.0000000000000001E-3</v>
      </c>
      <c r="AG223" s="166">
        <f t="shared" si="75"/>
        <v>6.0000000000000001E-3</v>
      </c>
      <c r="AH223" s="166">
        <f t="shared" si="75"/>
        <v>6.0000000000000001E-3</v>
      </c>
      <c r="AI223" s="166">
        <f t="shared" si="75"/>
        <v>6.0000000000000001E-3</v>
      </c>
      <c r="AJ223" s="166">
        <f t="shared" si="75"/>
        <v>6.0000000000000001E-3</v>
      </c>
      <c r="AK223" s="166">
        <f t="shared" si="75"/>
        <v>6.0000000000000001E-3</v>
      </c>
      <c r="AL223" s="166">
        <f t="shared" si="75"/>
        <v>6.0000000000000001E-3</v>
      </c>
      <c r="AM223" s="166">
        <f t="shared" si="75"/>
        <v>6.0000000000000001E-3</v>
      </c>
      <c r="AN223" s="166">
        <f t="shared" si="75"/>
        <v>6.0000000000000001E-3</v>
      </c>
      <c r="AO223" s="166">
        <f t="shared" si="75"/>
        <v>6.0000000000000001E-3</v>
      </c>
      <c r="AP223" s="166">
        <f t="shared" si="75"/>
        <v>6.0000000000000001E-3</v>
      </c>
      <c r="AQ223" s="166">
        <f t="shared" si="75"/>
        <v>6.0000000000000001E-3</v>
      </c>
      <c r="AR223" s="166">
        <f t="shared" si="75"/>
        <v>6.0000000000000001E-3</v>
      </c>
    </row>
    <row r="224" spans="1:44" s="262" customFormat="1" ht="15.75" hidden="1" outlineLevel="2">
      <c r="A224" s="105"/>
      <c r="B224" s="162" t="s">
        <v>50</v>
      </c>
      <c r="C224" s="160"/>
      <c r="D224" s="166">
        <f t="shared" si="75"/>
        <v>2.6000000000000002E-2</v>
      </c>
      <c r="E224" s="166">
        <f t="shared" si="75"/>
        <v>2.6000000000000002E-2</v>
      </c>
      <c r="F224" s="166">
        <f t="shared" si="75"/>
        <v>2.6000000000000002E-2</v>
      </c>
      <c r="G224" s="166">
        <f t="shared" si="75"/>
        <v>2.6000000000000002E-2</v>
      </c>
      <c r="H224" s="166">
        <f t="shared" si="75"/>
        <v>2.6000000000000002E-2</v>
      </c>
      <c r="I224" s="166">
        <f t="shared" si="75"/>
        <v>2.6000000000000002E-2</v>
      </c>
      <c r="J224" s="166">
        <f t="shared" si="75"/>
        <v>2.6000000000000002E-2</v>
      </c>
      <c r="K224" s="166">
        <f t="shared" si="75"/>
        <v>2.6000000000000002E-2</v>
      </c>
      <c r="L224" s="166">
        <f t="shared" si="75"/>
        <v>2.6000000000000002E-2</v>
      </c>
      <c r="M224" s="166">
        <f t="shared" si="75"/>
        <v>2.6000000000000002E-2</v>
      </c>
      <c r="N224" s="166">
        <f t="shared" si="75"/>
        <v>2.6000000000000002E-2</v>
      </c>
      <c r="O224" s="166">
        <f t="shared" si="75"/>
        <v>2.6000000000000002E-2</v>
      </c>
      <c r="P224" s="166">
        <f t="shared" si="75"/>
        <v>2.6000000000000002E-2</v>
      </c>
      <c r="Q224" s="166">
        <f t="shared" si="75"/>
        <v>2.6000000000000002E-2</v>
      </c>
      <c r="R224" s="166">
        <f t="shared" si="75"/>
        <v>2.6000000000000002E-2</v>
      </c>
      <c r="S224" s="166">
        <f t="shared" si="75"/>
        <v>2.6000000000000002E-2</v>
      </c>
      <c r="T224" s="166">
        <f t="shared" si="75"/>
        <v>2.6000000000000002E-2</v>
      </c>
      <c r="U224" s="166">
        <f t="shared" si="75"/>
        <v>2.6000000000000002E-2</v>
      </c>
      <c r="V224" s="166">
        <f t="shared" si="75"/>
        <v>2.6000000000000002E-2</v>
      </c>
      <c r="W224" s="166">
        <f t="shared" si="75"/>
        <v>2.6000000000000002E-2</v>
      </c>
      <c r="X224" s="166">
        <f t="shared" si="75"/>
        <v>2.6000000000000002E-2</v>
      </c>
      <c r="Y224" s="166">
        <f t="shared" si="75"/>
        <v>2.6000000000000002E-2</v>
      </c>
      <c r="Z224" s="166">
        <f t="shared" si="75"/>
        <v>2.6000000000000002E-2</v>
      </c>
      <c r="AA224" s="166">
        <f t="shared" si="75"/>
        <v>2.6000000000000002E-2</v>
      </c>
      <c r="AB224" s="166">
        <f t="shared" si="75"/>
        <v>2.6000000000000002E-2</v>
      </c>
      <c r="AC224" s="166">
        <f t="shared" si="75"/>
        <v>2.6000000000000002E-2</v>
      </c>
      <c r="AD224" s="166">
        <f t="shared" si="75"/>
        <v>2.6000000000000002E-2</v>
      </c>
      <c r="AE224" s="166">
        <f t="shared" si="75"/>
        <v>2.6000000000000002E-2</v>
      </c>
      <c r="AF224" s="166">
        <f t="shared" si="75"/>
        <v>2.6000000000000002E-2</v>
      </c>
      <c r="AG224" s="166">
        <f t="shared" si="75"/>
        <v>2.6000000000000002E-2</v>
      </c>
      <c r="AH224" s="166">
        <f t="shared" si="75"/>
        <v>2.6000000000000002E-2</v>
      </c>
      <c r="AI224" s="166">
        <f t="shared" si="75"/>
        <v>2.6000000000000002E-2</v>
      </c>
      <c r="AJ224" s="166">
        <f t="shared" si="75"/>
        <v>2.6000000000000002E-2</v>
      </c>
      <c r="AK224" s="166">
        <f t="shared" si="75"/>
        <v>2.6000000000000002E-2</v>
      </c>
      <c r="AL224" s="166">
        <f t="shared" si="75"/>
        <v>2.6000000000000002E-2</v>
      </c>
      <c r="AM224" s="166">
        <f t="shared" si="75"/>
        <v>2.6000000000000002E-2</v>
      </c>
      <c r="AN224" s="166">
        <f t="shared" si="75"/>
        <v>2.6000000000000002E-2</v>
      </c>
      <c r="AO224" s="166">
        <f t="shared" si="75"/>
        <v>2.6000000000000002E-2</v>
      </c>
      <c r="AP224" s="166">
        <f t="shared" si="75"/>
        <v>2.6000000000000002E-2</v>
      </c>
      <c r="AQ224" s="166">
        <f t="shared" si="75"/>
        <v>2.6000000000000002E-2</v>
      </c>
      <c r="AR224" s="166">
        <f t="shared" si="75"/>
        <v>2.6000000000000002E-2</v>
      </c>
    </row>
    <row r="225" spans="1:44" s="262" customFormat="1" ht="15.75" hidden="1" outlineLevel="2">
      <c r="A225" s="105"/>
      <c r="B225" s="162" t="s">
        <v>51</v>
      </c>
      <c r="C225" s="160"/>
      <c r="D225" s="166">
        <f t="shared" si="75"/>
        <v>6.9999999999999993E-3</v>
      </c>
      <c r="E225" s="166">
        <f t="shared" si="75"/>
        <v>6.9999999999999993E-3</v>
      </c>
      <c r="F225" s="166">
        <f t="shared" si="75"/>
        <v>6.9999999999999993E-3</v>
      </c>
      <c r="G225" s="166">
        <f t="shared" si="75"/>
        <v>6.9999999999999993E-3</v>
      </c>
      <c r="H225" s="166">
        <f t="shared" si="75"/>
        <v>6.9999999999999993E-3</v>
      </c>
      <c r="I225" s="166">
        <f t="shared" si="75"/>
        <v>6.9999999999999993E-3</v>
      </c>
      <c r="J225" s="166">
        <f t="shared" si="75"/>
        <v>6.9999999999999993E-3</v>
      </c>
      <c r="K225" s="166">
        <f t="shared" si="75"/>
        <v>6.9999999999999993E-3</v>
      </c>
      <c r="L225" s="166">
        <f t="shared" si="75"/>
        <v>6.9999999999999993E-3</v>
      </c>
      <c r="M225" s="166">
        <f t="shared" si="75"/>
        <v>6.9999999999999993E-3</v>
      </c>
      <c r="N225" s="166">
        <f t="shared" si="75"/>
        <v>6.9999999999999993E-3</v>
      </c>
      <c r="O225" s="166">
        <f t="shared" si="75"/>
        <v>6.9999999999999993E-3</v>
      </c>
      <c r="P225" s="166">
        <f t="shared" si="75"/>
        <v>6.9999999999999993E-3</v>
      </c>
      <c r="Q225" s="166">
        <f t="shared" si="75"/>
        <v>6.9999999999999993E-3</v>
      </c>
      <c r="R225" s="166">
        <f t="shared" si="75"/>
        <v>6.9999999999999993E-3</v>
      </c>
      <c r="S225" s="166">
        <f t="shared" si="75"/>
        <v>6.9999999999999993E-3</v>
      </c>
      <c r="T225" s="166">
        <f t="shared" si="75"/>
        <v>6.9999999999999993E-3</v>
      </c>
      <c r="U225" s="166">
        <f t="shared" si="75"/>
        <v>6.9999999999999993E-3</v>
      </c>
      <c r="V225" s="166">
        <f t="shared" si="75"/>
        <v>6.9999999999999993E-3</v>
      </c>
      <c r="W225" s="166">
        <f t="shared" si="75"/>
        <v>6.9999999999999993E-3</v>
      </c>
      <c r="X225" s="166">
        <f t="shared" si="75"/>
        <v>6.9999999999999993E-3</v>
      </c>
      <c r="Y225" s="166">
        <f t="shared" si="75"/>
        <v>6.9999999999999993E-3</v>
      </c>
      <c r="Z225" s="166">
        <f t="shared" si="75"/>
        <v>6.9999999999999993E-3</v>
      </c>
      <c r="AA225" s="166">
        <f t="shared" si="75"/>
        <v>6.9999999999999993E-3</v>
      </c>
      <c r="AB225" s="166">
        <f t="shared" si="75"/>
        <v>6.9999999999999993E-3</v>
      </c>
      <c r="AC225" s="166">
        <f t="shared" si="75"/>
        <v>6.9999999999999993E-3</v>
      </c>
      <c r="AD225" s="166">
        <f t="shared" si="75"/>
        <v>6.9999999999999993E-3</v>
      </c>
      <c r="AE225" s="166">
        <f t="shared" si="75"/>
        <v>6.9999999999999993E-3</v>
      </c>
      <c r="AF225" s="166">
        <f t="shared" si="75"/>
        <v>6.9999999999999993E-3</v>
      </c>
      <c r="AG225" s="166">
        <f t="shared" si="75"/>
        <v>6.9999999999999993E-3</v>
      </c>
      <c r="AH225" s="166">
        <f t="shared" si="75"/>
        <v>6.9999999999999993E-3</v>
      </c>
      <c r="AI225" s="166">
        <f t="shared" si="75"/>
        <v>6.9999999999999993E-3</v>
      </c>
      <c r="AJ225" s="166">
        <f t="shared" si="75"/>
        <v>6.9999999999999993E-3</v>
      </c>
      <c r="AK225" s="166">
        <f t="shared" si="75"/>
        <v>6.9999999999999993E-3</v>
      </c>
      <c r="AL225" s="166">
        <f t="shared" si="75"/>
        <v>6.9999999999999993E-3</v>
      </c>
      <c r="AM225" s="166">
        <f t="shared" si="75"/>
        <v>6.9999999999999993E-3</v>
      </c>
      <c r="AN225" s="166">
        <f t="shared" si="75"/>
        <v>6.9999999999999993E-3</v>
      </c>
      <c r="AO225" s="166">
        <f t="shared" si="75"/>
        <v>6.9999999999999993E-3</v>
      </c>
      <c r="AP225" s="166">
        <f t="shared" si="75"/>
        <v>6.9999999999999993E-3</v>
      </c>
      <c r="AQ225" s="166">
        <f t="shared" si="75"/>
        <v>6.9999999999999993E-3</v>
      </c>
      <c r="AR225" s="166">
        <f t="shared" si="75"/>
        <v>6.9999999999999993E-3</v>
      </c>
    </row>
    <row r="226" spans="1:44" s="262" customFormat="1" ht="15.75" hidden="1" outlineLevel="2">
      <c r="A226" s="105"/>
      <c r="B226" s="162" t="s">
        <v>52</v>
      </c>
      <c r="C226" s="160"/>
      <c r="D226" s="166">
        <f t="shared" si="75"/>
        <v>0.04</v>
      </c>
      <c r="E226" s="166">
        <f t="shared" si="75"/>
        <v>0.04</v>
      </c>
      <c r="F226" s="166">
        <f t="shared" si="75"/>
        <v>0.04</v>
      </c>
      <c r="G226" s="166">
        <f t="shared" si="75"/>
        <v>0.04</v>
      </c>
      <c r="H226" s="166">
        <f t="shared" si="75"/>
        <v>0.04</v>
      </c>
      <c r="I226" s="166">
        <f t="shared" si="75"/>
        <v>0.04</v>
      </c>
      <c r="J226" s="166">
        <f t="shared" si="75"/>
        <v>0.04</v>
      </c>
      <c r="K226" s="166">
        <f t="shared" si="75"/>
        <v>0.04</v>
      </c>
      <c r="L226" s="166">
        <f t="shared" si="75"/>
        <v>0.04</v>
      </c>
      <c r="M226" s="166">
        <f t="shared" si="75"/>
        <v>0.04</v>
      </c>
      <c r="N226" s="166">
        <f t="shared" si="75"/>
        <v>0.04</v>
      </c>
      <c r="O226" s="166">
        <f t="shared" si="75"/>
        <v>0.04</v>
      </c>
      <c r="P226" s="166">
        <f t="shared" si="75"/>
        <v>0.04</v>
      </c>
      <c r="Q226" s="166">
        <f t="shared" si="75"/>
        <v>0.04</v>
      </c>
      <c r="R226" s="166">
        <f t="shared" si="75"/>
        <v>0.04</v>
      </c>
      <c r="S226" s="166">
        <f t="shared" si="75"/>
        <v>0.04</v>
      </c>
      <c r="T226" s="166">
        <f t="shared" si="75"/>
        <v>0.04</v>
      </c>
      <c r="U226" s="166">
        <f t="shared" si="75"/>
        <v>0.04</v>
      </c>
      <c r="V226" s="166">
        <f t="shared" si="75"/>
        <v>0.04</v>
      </c>
      <c r="W226" s="166">
        <f t="shared" si="75"/>
        <v>0.04</v>
      </c>
      <c r="X226" s="166">
        <f t="shared" si="75"/>
        <v>0.04</v>
      </c>
      <c r="Y226" s="166">
        <f t="shared" si="75"/>
        <v>0.04</v>
      </c>
      <c r="Z226" s="166">
        <f t="shared" si="75"/>
        <v>0.04</v>
      </c>
      <c r="AA226" s="166">
        <f t="shared" si="75"/>
        <v>0.04</v>
      </c>
      <c r="AB226" s="166">
        <f t="shared" si="75"/>
        <v>0.04</v>
      </c>
      <c r="AC226" s="166">
        <f t="shared" si="75"/>
        <v>0.04</v>
      </c>
      <c r="AD226" s="166">
        <f t="shared" si="75"/>
        <v>0.04</v>
      </c>
      <c r="AE226" s="166">
        <f t="shared" si="75"/>
        <v>0.04</v>
      </c>
      <c r="AF226" s="166">
        <f t="shared" si="75"/>
        <v>0.04</v>
      </c>
      <c r="AG226" s="166">
        <f t="shared" si="75"/>
        <v>0.04</v>
      </c>
      <c r="AH226" s="166">
        <f t="shared" si="75"/>
        <v>0.04</v>
      </c>
      <c r="AI226" s="166">
        <f t="shared" si="75"/>
        <v>0.04</v>
      </c>
      <c r="AJ226" s="166">
        <f t="shared" si="75"/>
        <v>0.04</v>
      </c>
      <c r="AK226" s="166">
        <f t="shared" si="75"/>
        <v>0.04</v>
      </c>
      <c r="AL226" s="166">
        <f t="shared" si="75"/>
        <v>0.04</v>
      </c>
      <c r="AM226" s="166">
        <f t="shared" si="75"/>
        <v>0.04</v>
      </c>
      <c r="AN226" s="166">
        <f t="shared" si="75"/>
        <v>0.04</v>
      </c>
      <c r="AO226" s="166">
        <f t="shared" si="75"/>
        <v>0.04</v>
      </c>
      <c r="AP226" s="166">
        <f t="shared" si="75"/>
        <v>0.04</v>
      </c>
      <c r="AQ226" s="166">
        <f t="shared" si="75"/>
        <v>0.04</v>
      </c>
      <c r="AR226" s="166">
        <f t="shared" si="75"/>
        <v>0.04</v>
      </c>
    </row>
    <row r="227" spans="1:44" s="262" customFormat="1" ht="15.75" hidden="1" outlineLevel="2">
      <c r="A227" s="105"/>
      <c r="B227" s="162" t="s">
        <v>53</v>
      </c>
      <c r="C227" s="160"/>
      <c r="D227" s="166">
        <f t="shared" si="75"/>
        <v>4.7E-2</v>
      </c>
      <c r="E227" s="166">
        <f t="shared" si="75"/>
        <v>4.7E-2</v>
      </c>
      <c r="F227" s="166">
        <f t="shared" si="75"/>
        <v>4.7E-2</v>
      </c>
      <c r="G227" s="166">
        <f t="shared" si="75"/>
        <v>4.7E-2</v>
      </c>
      <c r="H227" s="166">
        <f t="shared" si="75"/>
        <v>4.7E-2</v>
      </c>
      <c r="I227" s="166">
        <f t="shared" si="75"/>
        <v>4.7E-2</v>
      </c>
      <c r="J227" s="166">
        <f t="shared" si="75"/>
        <v>4.7E-2</v>
      </c>
      <c r="K227" s="166">
        <f t="shared" si="75"/>
        <v>4.7E-2</v>
      </c>
      <c r="L227" s="166">
        <f t="shared" si="75"/>
        <v>4.7E-2</v>
      </c>
      <c r="M227" s="166">
        <f t="shared" si="75"/>
        <v>4.7E-2</v>
      </c>
      <c r="N227" s="166">
        <f t="shared" si="75"/>
        <v>4.7E-2</v>
      </c>
      <c r="O227" s="166">
        <f t="shared" si="75"/>
        <v>4.7E-2</v>
      </c>
      <c r="P227" s="166">
        <f t="shared" si="75"/>
        <v>4.7E-2</v>
      </c>
      <c r="Q227" s="166">
        <f t="shared" si="75"/>
        <v>4.7E-2</v>
      </c>
      <c r="R227" s="166">
        <f t="shared" si="75"/>
        <v>4.7E-2</v>
      </c>
      <c r="S227" s="166">
        <f t="shared" si="75"/>
        <v>4.7E-2</v>
      </c>
      <c r="T227" s="166">
        <f t="shared" si="75"/>
        <v>4.7E-2</v>
      </c>
      <c r="U227" s="166">
        <f t="shared" si="75"/>
        <v>4.7E-2</v>
      </c>
      <c r="V227" s="166">
        <f t="shared" si="75"/>
        <v>4.7E-2</v>
      </c>
      <c r="W227" s="166">
        <f t="shared" si="75"/>
        <v>4.7E-2</v>
      </c>
      <c r="X227" s="166">
        <f t="shared" si="75"/>
        <v>4.7E-2</v>
      </c>
      <c r="Y227" s="166">
        <f t="shared" si="75"/>
        <v>4.7E-2</v>
      </c>
      <c r="Z227" s="166">
        <f t="shared" si="75"/>
        <v>4.7E-2</v>
      </c>
      <c r="AA227" s="166">
        <f t="shared" si="75"/>
        <v>4.7E-2</v>
      </c>
      <c r="AB227" s="166">
        <f t="shared" si="75"/>
        <v>4.7E-2</v>
      </c>
      <c r="AC227" s="166">
        <f t="shared" si="75"/>
        <v>4.7E-2</v>
      </c>
      <c r="AD227" s="166">
        <f t="shared" si="75"/>
        <v>4.7E-2</v>
      </c>
      <c r="AE227" s="166">
        <f t="shared" si="75"/>
        <v>4.7E-2</v>
      </c>
      <c r="AF227" s="166">
        <f t="shared" si="75"/>
        <v>4.7E-2</v>
      </c>
      <c r="AG227" s="166">
        <f t="shared" si="75"/>
        <v>4.7E-2</v>
      </c>
      <c r="AH227" s="166">
        <f t="shared" si="75"/>
        <v>4.7E-2</v>
      </c>
      <c r="AI227" s="166">
        <f t="shared" si="75"/>
        <v>4.7E-2</v>
      </c>
      <c r="AJ227" s="166">
        <f t="shared" si="75"/>
        <v>4.7E-2</v>
      </c>
      <c r="AK227" s="166">
        <f t="shared" si="75"/>
        <v>4.7E-2</v>
      </c>
      <c r="AL227" s="166">
        <f t="shared" si="75"/>
        <v>4.7E-2</v>
      </c>
      <c r="AM227" s="166">
        <f t="shared" si="75"/>
        <v>4.7E-2</v>
      </c>
      <c r="AN227" s="166">
        <f t="shared" si="75"/>
        <v>4.7E-2</v>
      </c>
      <c r="AO227" s="166">
        <f t="shared" si="75"/>
        <v>4.7E-2</v>
      </c>
      <c r="AP227" s="166">
        <f t="shared" si="75"/>
        <v>4.7E-2</v>
      </c>
      <c r="AQ227" s="166">
        <f t="shared" si="75"/>
        <v>4.7E-2</v>
      </c>
      <c r="AR227" s="166">
        <f t="shared" si="75"/>
        <v>4.7E-2</v>
      </c>
    </row>
    <row r="228" spans="1:44" s="262" customFormat="1" ht="15.75" hidden="1" outlineLevel="2">
      <c r="A228" s="105"/>
      <c r="B228" s="162" t="s">
        <v>54</v>
      </c>
      <c r="C228" s="160"/>
      <c r="D228" s="166">
        <f t="shared" si="75"/>
        <v>4.7E-2</v>
      </c>
      <c r="E228" s="166">
        <f t="shared" si="75"/>
        <v>4.7E-2</v>
      </c>
      <c r="F228" s="166">
        <f t="shared" si="75"/>
        <v>4.7E-2</v>
      </c>
      <c r="G228" s="166">
        <f t="shared" si="75"/>
        <v>4.7E-2</v>
      </c>
      <c r="H228" s="166">
        <f t="shared" si="75"/>
        <v>4.7E-2</v>
      </c>
      <c r="I228" s="166">
        <f t="shared" si="75"/>
        <v>4.7E-2</v>
      </c>
      <c r="J228" s="166">
        <f t="shared" si="75"/>
        <v>4.7E-2</v>
      </c>
      <c r="K228" s="166">
        <f t="shared" si="75"/>
        <v>4.7E-2</v>
      </c>
      <c r="L228" s="166">
        <f t="shared" si="75"/>
        <v>4.7E-2</v>
      </c>
      <c r="M228" s="166">
        <f t="shared" si="75"/>
        <v>4.7E-2</v>
      </c>
      <c r="N228" s="166">
        <f t="shared" si="75"/>
        <v>4.7E-2</v>
      </c>
      <c r="O228" s="166">
        <f t="shared" si="75"/>
        <v>4.7E-2</v>
      </c>
      <c r="P228" s="166">
        <f t="shared" si="75"/>
        <v>4.7E-2</v>
      </c>
      <c r="Q228" s="166">
        <f t="shared" si="75"/>
        <v>4.7E-2</v>
      </c>
      <c r="R228" s="166">
        <f t="shared" si="75"/>
        <v>4.7E-2</v>
      </c>
      <c r="S228" s="166">
        <f t="shared" si="75"/>
        <v>4.7E-2</v>
      </c>
      <c r="T228" s="166">
        <f t="shared" si="75"/>
        <v>4.7E-2</v>
      </c>
      <c r="U228" s="166">
        <f t="shared" si="75"/>
        <v>4.7E-2</v>
      </c>
      <c r="V228" s="166">
        <f t="shared" si="75"/>
        <v>4.7E-2</v>
      </c>
      <c r="W228" s="166">
        <f t="shared" si="75"/>
        <v>4.7E-2</v>
      </c>
      <c r="X228" s="166">
        <f t="shared" si="75"/>
        <v>4.7E-2</v>
      </c>
      <c r="Y228" s="166">
        <f t="shared" si="75"/>
        <v>4.7E-2</v>
      </c>
      <c r="Z228" s="166">
        <f t="shared" si="75"/>
        <v>4.7E-2</v>
      </c>
      <c r="AA228" s="166">
        <f t="shared" si="75"/>
        <v>4.7E-2</v>
      </c>
      <c r="AB228" s="166">
        <f t="shared" si="75"/>
        <v>4.7E-2</v>
      </c>
      <c r="AC228" s="166">
        <f t="shared" si="75"/>
        <v>4.7E-2</v>
      </c>
      <c r="AD228" s="166">
        <f t="shared" si="75"/>
        <v>4.7E-2</v>
      </c>
      <c r="AE228" s="166">
        <f t="shared" si="75"/>
        <v>4.7E-2</v>
      </c>
      <c r="AF228" s="166">
        <f t="shared" si="75"/>
        <v>4.7E-2</v>
      </c>
      <c r="AG228" s="166">
        <f t="shared" si="75"/>
        <v>4.7E-2</v>
      </c>
      <c r="AH228" s="166">
        <f t="shared" si="75"/>
        <v>4.7E-2</v>
      </c>
      <c r="AI228" s="166">
        <f t="shared" si="75"/>
        <v>4.7E-2</v>
      </c>
      <c r="AJ228" s="166">
        <f t="shared" si="75"/>
        <v>4.7E-2</v>
      </c>
      <c r="AK228" s="166">
        <f t="shared" si="75"/>
        <v>4.7E-2</v>
      </c>
      <c r="AL228" s="166">
        <f t="shared" si="75"/>
        <v>4.7E-2</v>
      </c>
      <c r="AM228" s="166">
        <f t="shared" si="75"/>
        <v>4.7E-2</v>
      </c>
      <c r="AN228" s="166">
        <f t="shared" si="75"/>
        <v>4.7E-2</v>
      </c>
      <c r="AO228" s="166">
        <f t="shared" si="75"/>
        <v>4.7E-2</v>
      </c>
      <c r="AP228" s="166">
        <f t="shared" si="75"/>
        <v>4.7E-2</v>
      </c>
      <c r="AQ228" s="166">
        <f t="shared" si="75"/>
        <v>4.7E-2</v>
      </c>
      <c r="AR228" s="166">
        <f t="shared" si="75"/>
        <v>4.7E-2</v>
      </c>
    </row>
    <row r="229" spans="1:44" s="262" customFormat="1" ht="15.75" hidden="1" outlineLevel="2">
      <c r="A229" s="105"/>
      <c r="B229" s="162" t="s">
        <v>55</v>
      </c>
      <c r="C229" s="160"/>
      <c r="D229" s="165">
        <f>1-SUM(D216:D228)</f>
        <v>0</v>
      </c>
      <c r="E229" s="165">
        <f t="shared" ref="E229:AR229" si="76">1-SUM(E216:E228)</f>
        <v>0</v>
      </c>
      <c r="F229" s="165">
        <f t="shared" si="76"/>
        <v>0</v>
      </c>
      <c r="G229" s="165">
        <f t="shared" si="76"/>
        <v>0</v>
      </c>
      <c r="H229" s="165">
        <f t="shared" si="76"/>
        <v>0</v>
      </c>
      <c r="I229" s="165">
        <f t="shared" si="76"/>
        <v>0</v>
      </c>
      <c r="J229" s="165">
        <f t="shared" si="76"/>
        <v>0</v>
      </c>
      <c r="K229" s="165">
        <f t="shared" si="76"/>
        <v>0</v>
      </c>
      <c r="L229" s="165">
        <f t="shared" si="76"/>
        <v>0</v>
      </c>
      <c r="M229" s="165">
        <f t="shared" si="76"/>
        <v>0</v>
      </c>
      <c r="N229" s="165">
        <f t="shared" si="76"/>
        <v>0</v>
      </c>
      <c r="O229" s="165">
        <f t="shared" si="76"/>
        <v>0</v>
      </c>
      <c r="P229" s="165">
        <f t="shared" si="76"/>
        <v>0</v>
      </c>
      <c r="Q229" s="165">
        <f t="shared" si="76"/>
        <v>0</v>
      </c>
      <c r="R229" s="165">
        <f t="shared" si="76"/>
        <v>0</v>
      </c>
      <c r="S229" s="165">
        <f t="shared" si="76"/>
        <v>0</v>
      </c>
      <c r="T229" s="165">
        <f t="shared" si="76"/>
        <v>0</v>
      </c>
      <c r="U229" s="165">
        <f t="shared" si="76"/>
        <v>0</v>
      </c>
      <c r="V229" s="165">
        <f t="shared" si="76"/>
        <v>0</v>
      </c>
      <c r="W229" s="165">
        <f t="shared" si="76"/>
        <v>0</v>
      </c>
      <c r="X229" s="165">
        <f t="shared" si="76"/>
        <v>0</v>
      </c>
      <c r="Y229" s="165">
        <f t="shared" si="76"/>
        <v>0</v>
      </c>
      <c r="Z229" s="165">
        <f t="shared" si="76"/>
        <v>0</v>
      </c>
      <c r="AA229" s="165">
        <f t="shared" si="76"/>
        <v>0</v>
      </c>
      <c r="AB229" s="165">
        <f t="shared" si="76"/>
        <v>0</v>
      </c>
      <c r="AC229" s="165">
        <f t="shared" si="76"/>
        <v>0</v>
      </c>
      <c r="AD229" s="165">
        <f t="shared" si="76"/>
        <v>0</v>
      </c>
      <c r="AE229" s="165">
        <f t="shared" si="76"/>
        <v>0</v>
      </c>
      <c r="AF229" s="165">
        <f t="shared" si="76"/>
        <v>0</v>
      </c>
      <c r="AG229" s="165">
        <f t="shared" si="76"/>
        <v>0</v>
      </c>
      <c r="AH229" s="165">
        <f t="shared" si="76"/>
        <v>0</v>
      </c>
      <c r="AI229" s="165">
        <f t="shared" si="76"/>
        <v>0</v>
      </c>
      <c r="AJ229" s="165">
        <f t="shared" si="76"/>
        <v>0</v>
      </c>
      <c r="AK229" s="165">
        <f t="shared" si="76"/>
        <v>0</v>
      </c>
      <c r="AL229" s="165">
        <f t="shared" si="76"/>
        <v>0</v>
      </c>
      <c r="AM229" s="165">
        <f t="shared" si="76"/>
        <v>0</v>
      </c>
      <c r="AN229" s="165">
        <f t="shared" si="76"/>
        <v>0</v>
      </c>
      <c r="AO229" s="165">
        <f t="shared" si="76"/>
        <v>0</v>
      </c>
      <c r="AP229" s="165">
        <f t="shared" si="76"/>
        <v>0</v>
      </c>
      <c r="AQ229" s="165">
        <f t="shared" si="76"/>
        <v>0</v>
      </c>
      <c r="AR229" s="165">
        <f t="shared" si="76"/>
        <v>0</v>
      </c>
    </row>
    <row r="230" spans="1:44" s="262" customFormat="1" ht="15.75" hidden="1" outlineLevel="2">
      <c r="A230" s="105"/>
      <c r="B230" s="162" t="s">
        <v>56</v>
      </c>
      <c r="C230" s="160"/>
      <c r="D230" s="166">
        <f>SUM(D216:D229)</f>
        <v>1.0000000000000002</v>
      </c>
      <c r="E230" s="166">
        <f t="shared" ref="E230:AR230" si="77">SUM(E216:E229)</f>
        <v>1.0000000000000002</v>
      </c>
      <c r="F230" s="166">
        <f t="shared" si="77"/>
        <v>1.0000000000000002</v>
      </c>
      <c r="G230" s="166">
        <f t="shared" si="77"/>
        <v>1.0000000000000002</v>
      </c>
      <c r="H230" s="166">
        <f t="shared" si="77"/>
        <v>1.0000000000000002</v>
      </c>
      <c r="I230" s="166">
        <f t="shared" si="77"/>
        <v>1.0000000000000002</v>
      </c>
      <c r="J230" s="166">
        <f t="shared" si="77"/>
        <v>1.0000000000000002</v>
      </c>
      <c r="K230" s="166">
        <f t="shared" si="77"/>
        <v>1.0000000000000002</v>
      </c>
      <c r="L230" s="166">
        <f t="shared" si="77"/>
        <v>1.0000000000000002</v>
      </c>
      <c r="M230" s="166">
        <f t="shared" si="77"/>
        <v>1.0000000000000002</v>
      </c>
      <c r="N230" s="166">
        <f t="shared" si="77"/>
        <v>1.0000000000000002</v>
      </c>
      <c r="O230" s="166">
        <f t="shared" si="77"/>
        <v>1.0000000000000002</v>
      </c>
      <c r="P230" s="166">
        <f t="shared" si="77"/>
        <v>1.0000000000000002</v>
      </c>
      <c r="Q230" s="166">
        <f t="shared" si="77"/>
        <v>1.0000000000000002</v>
      </c>
      <c r="R230" s="166">
        <f t="shared" si="77"/>
        <v>1.0000000000000002</v>
      </c>
      <c r="S230" s="166">
        <f t="shared" si="77"/>
        <v>1.0000000000000002</v>
      </c>
      <c r="T230" s="166">
        <f t="shared" si="77"/>
        <v>1.0000000000000002</v>
      </c>
      <c r="U230" s="166">
        <f t="shared" si="77"/>
        <v>1.0000000000000002</v>
      </c>
      <c r="V230" s="166">
        <f t="shared" si="77"/>
        <v>1.0000000000000002</v>
      </c>
      <c r="W230" s="166">
        <f t="shared" si="77"/>
        <v>1.0000000000000002</v>
      </c>
      <c r="X230" s="166">
        <f t="shared" si="77"/>
        <v>1.0000000000000002</v>
      </c>
      <c r="Y230" s="166">
        <f t="shared" si="77"/>
        <v>1.0000000000000002</v>
      </c>
      <c r="Z230" s="166">
        <f t="shared" si="77"/>
        <v>1.0000000000000002</v>
      </c>
      <c r="AA230" s="166">
        <f t="shared" si="77"/>
        <v>1.0000000000000002</v>
      </c>
      <c r="AB230" s="166">
        <f t="shared" si="77"/>
        <v>1.0000000000000002</v>
      </c>
      <c r="AC230" s="166">
        <f t="shared" si="77"/>
        <v>1.0000000000000002</v>
      </c>
      <c r="AD230" s="166">
        <f t="shared" si="77"/>
        <v>1.0000000000000002</v>
      </c>
      <c r="AE230" s="166">
        <f t="shared" si="77"/>
        <v>1.0000000000000002</v>
      </c>
      <c r="AF230" s="166">
        <f t="shared" si="77"/>
        <v>1.0000000000000002</v>
      </c>
      <c r="AG230" s="166">
        <f t="shared" si="77"/>
        <v>1.0000000000000002</v>
      </c>
      <c r="AH230" s="166">
        <f t="shared" si="77"/>
        <v>1.0000000000000002</v>
      </c>
      <c r="AI230" s="166">
        <f t="shared" si="77"/>
        <v>1.0000000000000002</v>
      </c>
      <c r="AJ230" s="166">
        <f t="shared" si="77"/>
        <v>1.0000000000000002</v>
      </c>
      <c r="AK230" s="166">
        <f t="shared" si="77"/>
        <v>1.0000000000000002</v>
      </c>
      <c r="AL230" s="166">
        <f t="shared" si="77"/>
        <v>1.0000000000000002</v>
      </c>
      <c r="AM230" s="166">
        <f t="shared" si="77"/>
        <v>1.0000000000000002</v>
      </c>
      <c r="AN230" s="166">
        <f t="shared" si="77"/>
        <v>1.0000000000000002</v>
      </c>
      <c r="AO230" s="166">
        <f t="shared" si="77"/>
        <v>1.0000000000000002</v>
      </c>
      <c r="AP230" s="166">
        <f t="shared" si="77"/>
        <v>1.0000000000000002</v>
      </c>
      <c r="AQ230" s="166">
        <f t="shared" si="77"/>
        <v>1.0000000000000002</v>
      </c>
      <c r="AR230" s="166">
        <f t="shared" si="77"/>
        <v>1.0000000000000002</v>
      </c>
    </row>
    <row r="231" spans="1:44" s="262" customFormat="1" ht="5.0999999999999996" hidden="1" customHeight="1" outlineLevel="1">
      <c r="A231" s="105"/>
      <c r="B231" s="162"/>
      <c r="C231" s="160"/>
      <c r="D231" s="160"/>
      <c r="E231" s="160"/>
      <c r="F231" s="160"/>
      <c r="G231" s="160"/>
      <c r="H231" s="160"/>
      <c r="I231" s="160"/>
      <c r="J231" s="160"/>
      <c r="K231" s="160"/>
      <c r="L231" s="160"/>
      <c r="M231" s="160"/>
      <c r="N231" s="160"/>
      <c r="O231" s="160"/>
      <c r="P231" s="160"/>
      <c r="Q231" s="160"/>
      <c r="R231" s="160"/>
      <c r="S231" s="160"/>
      <c r="T231" s="160"/>
      <c r="U231" s="160"/>
      <c r="V231" s="160"/>
      <c r="W231" s="160"/>
      <c r="X231" s="160"/>
      <c r="Y231" s="160"/>
      <c r="Z231" s="160"/>
      <c r="AA231" s="160"/>
      <c r="AB231" s="160"/>
      <c r="AC231" s="160"/>
      <c r="AD231" s="160"/>
      <c r="AE231" s="160"/>
      <c r="AF231" s="160"/>
      <c r="AG231" s="160"/>
      <c r="AH231" s="160"/>
      <c r="AI231" s="160"/>
      <c r="AJ231" s="160"/>
      <c r="AK231" s="160"/>
      <c r="AL231" s="160"/>
      <c r="AM231" s="160"/>
      <c r="AN231" s="160"/>
      <c r="AO231" s="160"/>
      <c r="AP231" s="160"/>
      <c r="AQ231" s="160"/>
      <c r="AR231" s="160"/>
    </row>
    <row r="232" spans="1:44" s="260" customFormat="1" ht="15.75" hidden="1" outlineLevel="1">
      <c r="A232" s="105"/>
      <c r="B232" s="84" t="s">
        <v>138</v>
      </c>
      <c r="C232" s="157" t="s">
        <v>129</v>
      </c>
      <c r="D232" s="157">
        <f>D175+D194+D212</f>
        <v>38838.95215650001</v>
      </c>
      <c r="E232" s="157">
        <f t="shared" ref="E232:AR232" si="78">E175+E194+E212</f>
        <v>39033.146917282502</v>
      </c>
      <c r="F232" s="157">
        <f t="shared" si="78"/>
        <v>39228.31265186891</v>
      </c>
      <c r="G232" s="157">
        <f t="shared" si="78"/>
        <v>39424.454215128251</v>
      </c>
      <c r="H232" s="157">
        <f t="shared" si="78"/>
        <v>39621.576486203892</v>
      </c>
      <c r="I232" s="157">
        <f t="shared" si="78"/>
        <v>39819.684368634902</v>
      </c>
      <c r="J232" s="157">
        <f t="shared" si="78"/>
        <v>40018.782790478072</v>
      </c>
      <c r="K232" s="157">
        <f t="shared" si="78"/>
        <v>40218.876704430455</v>
      </c>
      <c r="L232" s="157">
        <f t="shared" si="78"/>
        <v>40419.971087952603</v>
      </c>
      <c r="M232" s="157">
        <f t="shared" si="78"/>
        <v>40622.070943392369</v>
      </c>
      <c r="N232" s="157">
        <f t="shared" si="78"/>
        <v>40825.181298109324</v>
      </c>
      <c r="O232" s="157">
        <f t="shared" si="78"/>
        <v>41029.307204599863</v>
      </c>
      <c r="P232" s="157">
        <f t="shared" si="78"/>
        <v>41234.453740622856</v>
      </c>
      <c r="Q232" s="157">
        <f t="shared" si="78"/>
        <v>41440.62600932597</v>
      </c>
      <c r="R232" s="157">
        <f t="shared" si="78"/>
        <v>41647.829139372596</v>
      </c>
      <c r="S232" s="157">
        <f t="shared" si="78"/>
        <v>41856.06828506945</v>
      </c>
      <c r="T232" s="157">
        <f t="shared" si="78"/>
        <v>42065.348626494793</v>
      </c>
      <c r="U232" s="157">
        <f t="shared" si="78"/>
        <v>42275.675369627257</v>
      </c>
      <c r="V232" s="157">
        <f t="shared" si="78"/>
        <v>42487.053746475394</v>
      </c>
      <c r="W232" s="157">
        <f t="shared" si="78"/>
        <v>42699.489015207764</v>
      </c>
      <c r="X232" s="157">
        <f t="shared" si="78"/>
        <v>42912.986460283806</v>
      </c>
      <c r="Y232" s="157">
        <f t="shared" si="78"/>
        <v>43127.551392585214</v>
      </c>
      <c r="Z232" s="157">
        <f t="shared" si="78"/>
        <v>43343.18914954814</v>
      </c>
      <c r="AA232" s="157">
        <f t="shared" si="78"/>
        <v>43559.905095295864</v>
      </c>
      <c r="AB232" s="157">
        <f t="shared" si="78"/>
        <v>43777.704620772347</v>
      </c>
      <c r="AC232" s="157">
        <f t="shared" si="78"/>
        <v>43996.593143876205</v>
      </c>
      <c r="AD232" s="157">
        <f t="shared" si="78"/>
        <v>44216.57610959559</v>
      </c>
      <c r="AE232" s="157">
        <f t="shared" si="78"/>
        <v>44437.658990143558</v>
      </c>
      <c r="AF232" s="157">
        <f t="shared" si="78"/>
        <v>44659.847285094263</v>
      </c>
      <c r="AG232" s="157">
        <f t="shared" si="78"/>
        <v>44883.146521519746</v>
      </c>
      <c r="AH232" s="157">
        <f t="shared" si="78"/>
        <v>45107.562254127333</v>
      </c>
      <c r="AI232" s="157">
        <f t="shared" si="78"/>
        <v>45333.100065397972</v>
      </c>
      <c r="AJ232" s="157">
        <f t="shared" si="78"/>
        <v>45559.765565724956</v>
      </c>
      <c r="AK232" s="157">
        <f t="shared" si="78"/>
        <v>45787.564393553577</v>
      </c>
      <c r="AL232" s="157">
        <f t="shared" si="78"/>
        <v>46016.502215521337</v>
      </c>
      <c r="AM232" s="157">
        <f t="shared" si="78"/>
        <v>46246.584726598943</v>
      </c>
      <c r="AN232" s="157">
        <f t="shared" si="78"/>
        <v>46477.817650231926</v>
      </c>
      <c r="AO232" s="157">
        <f t="shared" si="78"/>
        <v>46710.206738483081</v>
      </c>
      <c r="AP232" s="157">
        <f t="shared" si="78"/>
        <v>46943.757772175493</v>
      </c>
      <c r="AQ232" s="157">
        <f t="shared" si="78"/>
        <v>47178.476561036376</v>
      </c>
      <c r="AR232" s="157">
        <f t="shared" si="78"/>
        <v>47414.368943841553</v>
      </c>
    </row>
    <row r="233" spans="1:44" s="262" customFormat="1" ht="15.75" hidden="1" outlineLevel="2">
      <c r="A233" s="105"/>
      <c r="B233" s="162" t="s">
        <v>133</v>
      </c>
      <c r="C233" s="160"/>
      <c r="D233" s="160"/>
      <c r="E233" s="160"/>
      <c r="F233" s="160"/>
      <c r="G233" s="160"/>
      <c r="H233" s="160"/>
      <c r="I233" s="160"/>
      <c r="J233" s="160"/>
      <c r="K233" s="160"/>
      <c r="L233" s="160"/>
      <c r="M233" s="160"/>
      <c r="N233" s="160"/>
      <c r="O233" s="160"/>
      <c r="P233" s="160"/>
      <c r="Q233" s="160"/>
      <c r="R233" s="160"/>
      <c r="S233" s="160"/>
      <c r="T233" s="160"/>
      <c r="U233" s="160"/>
      <c r="V233" s="160"/>
      <c r="W233" s="160"/>
      <c r="X233" s="160"/>
      <c r="Y233" s="160"/>
      <c r="Z233" s="160"/>
      <c r="AA233" s="160"/>
      <c r="AB233" s="160"/>
      <c r="AC233" s="160"/>
      <c r="AD233" s="160"/>
      <c r="AE233" s="160"/>
      <c r="AF233" s="160"/>
      <c r="AG233" s="160"/>
      <c r="AH233" s="160"/>
      <c r="AI233" s="160"/>
      <c r="AJ233" s="160"/>
      <c r="AK233" s="160"/>
      <c r="AL233" s="160"/>
      <c r="AM233" s="160"/>
      <c r="AN233" s="160"/>
      <c r="AO233" s="160"/>
      <c r="AP233" s="160"/>
      <c r="AQ233" s="160"/>
      <c r="AR233" s="160"/>
    </row>
    <row r="234" spans="1:44" s="262" customFormat="1" ht="15.75" hidden="1" outlineLevel="2">
      <c r="A234" s="105"/>
      <c r="B234" s="162" t="s">
        <v>42</v>
      </c>
      <c r="C234" s="160"/>
      <c r="D234" s="163">
        <f t="shared" ref="D234:AR240" si="79">D83</f>
        <v>0.48399999999999999</v>
      </c>
      <c r="E234" s="163">
        <f t="shared" si="79"/>
        <v>0.48399999999999999</v>
      </c>
      <c r="F234" s="163">
        <f t="shared" si="79"/>
        <v>0.48399999999999999</v>
      </c>
      <c r="G234" s="163">
        <f t="shared" si="79"/>
        <v>0.48399999999999999</v>
      </c>
      <c r="H234" s="163">
        <f t="shared" si="79"/>
        <v>0.48399999999999999</v>
      </c>
      <c r="I234" s="163">
        <f t="shared" si="79"/>
        <v>0.48399999999999999</v>
      </c>
      <c r="J234" s="163">
        <f t="shared" si="79"/>
        <v>0.48399999999999999</v>
      </c>
      <c r="K234" s="163">
        <f t="shared" si="79"/>
        <v>0.48399999999999999</v>
      </c>
      <c r="L234" s="163">
        <f t="shared" si="79"/>
        <v>0.48399999999999999</v>
      </c>
      <c r="M234" s="163">
        <f t="shared" si="79"/>
        <v>0.48399999999999999</v>
      </c>
      <c r="N234" s="163">
        <f t="shared" si="79"/>
        <v>0.48399999999999999</v>
      </c>
      <c r="O234" s="163">
        <f t="shared" si="79"/>
        <v>0.48399999999999999</v>
      </c>
      <c r="P234" s="163">
        <f t="shared" si="79"/>
        <v>0.48399999999999999</v>
      </c>
      <c r="Q234" s="163">
        <f t="shared" si="79"/>
        <v>0.48399999999999999</v>
      </c>
      <c r="R234" s="163">
        <f t="shared" si="79"/>
        <v>0.48399999999999999</v>
      </c>
      <c r="S234" s="163">
        <f t="shared" si="79"/>
        <v>0.48399999999999999</v>
      </c>
      <c r="T234" s="163">
        <f t="shared" si="79"/>
        <v>0.48399999999999999</v>
      </c>
      <c r="U234" s="163">
        <f t="shared" si="79"/>
        <v>0.48399999999999999</v>
      </c>
      <c r="V234" s="163">
        <f t="shared" si="79"/>
        <v>0.48399999999999999</v>
      </c>
      <c r="W234" s="163">
        <f t="shared" si="79"/>
        <v>0.48399999999999999</v>
      </c>
      <c r="X234" s="163">
        <f t="shared" si="79"/>
        <v>0.48399999999999999</v>
      </c>
      <c r="Y234" s="163">
        <f t="shared" si="79"/>
        <v>0.48399999999999999</v>
      </c>
      <c r="Z234" s="163">
        <f t="shared" si="79"/>
        <v>0.48399999999999999</v>
      </c>
      <c r="AA234" s="163">
        <f t="shared" si="79"/>
        <v>0.48399999999999999</v>
      </c>
      <c r="AB234" s="163">
        <f t="shared" si="79"/>
        <v>0.48399999999999999</v>
      </c>
      <c r="AC234" s="163">
        <f t="shared" si="79"/>
        <v>0.48399999999999999</v>
      </c>
      <c r="AD234" s="163">
        <f t="shared" si="79"/>
        <v>0.48399999999999999</v>
      </c>
      <c r="AE234" s="163">
        <f t="shared" si="79"/>
        <v>0.48399999999999999</v>
      </c>
      <c r="AF234" s="163">
        <f t="shared" si="79"/>
        <v>0.48399999999999999</v>
      </c>
      <c r="AG234" s="163">
        <f t="shared" si="79"/>
        <v>0.48399999999999999</v>
      </c>
      <c r="AH234" s="163">
        <f t="shared" si="79"/>
        <v>0.48399999999999999</v>
      </c>
      <c r="AI234" s="163">
        <f t="shared" si="79"/>
        <v>0.48399999999999999</v>
      </c>
      <c r="AJ234" s="163">
        <f t="shared" si="79"/>
        <v>0.48399999999999999</v>
      </c>
      <c r="AK234" s="163">
        <f t="shared" si="79"/>
        <v>0.48399999999999999</v>
      </c>
      <c r="AL234" s="163">
        <f t="shared" si="79"/>
        <v>0.48399999999999999</v>
      </c>
      <c r="AM234" s="163">
        <f t="shared" si="79"/>
        <v>0.48399999999999999</v>
      </c>
      <c r="AN234" s="163">
        <f t="shared" si="79"/>
        <v>0.48399999999999999</v>
      </c>
      <c r="AO234" s="163">
        <f t="shared" si="79"/>
        <v>0.48399999999999999</v>
      </c>
      <c r="AP234" s="163">
        <f t="shared" si="79"/>
        <v>0.48399999999999999</v>
      </c>
      <c r="AQ234" s="163">
        <f t="shared" si="79"/>
        <v>0.48399999999999999</v>
      </c>
      <c r="AR234" s="163">
        <f t="shared" si="79"/>
        <v>0.48399999999999999</v>
      </c>
    </row>
    <row r="235" spans="1:44" s="262" customFormat="1" ht="15.75" hidden="1" outlineLevel="2">
      <c r="A235" s="105"/>
      <c r="B235" s="162" t="s">
        <v>43</v>
      </c>
      <c r="C235" s="160"/>
      <c r="D235" s="163">
        <f t="shared" si="79"/>
        <v>0.03</v>
      </c>
      <c r="E235" s="163">
        <f t="shared" si="79"/>
        <v>0.03</v>
      </c>
      <c r="F235" s="163">
        <f t="shared" si="79"/>
        <v>0.03</v>
      </c>
      <c r="G235" s="163">
        <f t="shared" si="79"/>
        <v>0.03</v>
      </c>
      <c r="H235" s="163">
        <f t="shared" si="79"/>
        <v>0.03</v>
      </c>
      <c r="I235" s="163">
        <f t="shared" si="79"/>
        <v>0.03</v>
      </c>
      <c r="J235" s="163">
        <f t="shared" si="79"/>
        <v>0.03</v>
      </c>
      <c r="K235" s="163">
        <f t="shared" si="79"/>
        <v>0.03</v>
      </c>
      <c r="L235" s="163">
        <f t="shared" si="79"/>
        <v>0.03</v>
      </c>
      <c r="M235" s="163">
        <f t="shared" si="79"/>
        <v>0.03</v>
      </c>
      <c r="N235" s="163">
        <f t="shared" si="79"/>
        <v>0.03</v>
      </c>
      <c r="O235" s="163">
        <f t="shared" si="79"/>
        <v>0.03</v>
      </c>
      <c r="P235" s="163">
        <f t="shared" si="79"/>
        <v>0.03</v>
      </c>
      <c r="Q235" s="163">
        <f t="shared" si="79"/>
        <v>0.03</v>
      </c>
      <c r="R235" s="163">
        <f t="shared" si="79"/>
        <v>0.03</v>
      </c>
      <c r="S235" s="163">
        <f t="shared" si="79"/>
        <v>0.03</v>
      </c>
      <c r="T235" s="163">
        <f t="shared" si="79"/>
        <v>0.03</v>
      </c>
      <c r="U235" s="163">
        <f t="shared" si="79"/>
        <v>0.03</v>
      </c>
      <c r="V235" s="163">
        <f t="shared" si="79"/>
        <v>0.03</v>
      </c>
      <c r="W235" s="163">
        <f t="shared" si="79"/>
        <v>0.03</v>
      </c>
      <c r="X235" s="163">
        <f t="shared" si="79"/>
        <v>0.03</v>
      </c>
      <c r="Y235" s="163">
        <f t="shared" si="79"/>
        <v>0.03</v>
      </c>
      <c r="Z235" s="163">
        <f t="shared" si="79"/>
        <v>0.03</v>
      </c>
      <c r="AA235" s="163">
        <f t="shared" si="79"/>
        <v>0.03</v>
      </c>
      <c r="AB235" s="163">
        <f t="shared" si="79"/>
        <v>0.03</v>
      </c>
      <c r="AC235" s="163">
        <f t="shared" si="79"/>
        <v>0.03</v>
      </c>
      <c r="AD235" s="163">
        <f t="shared" si="79"/>
        <v>0.03</v>
      </c>
      <c r="AE235" s="163">
        <f t="shared" si="79"/>
        <v>0.03</v>
      </c>
      <c r="AF235" s="163">
        <f t="shared" si="79"/>
        <v>0.03</v>
      </c>
      <c r="AG235" s="163">
        <f t="shared" si="79"/>
        <v>0.03</v>
      </c>
      <c r="AH235" s="163">
        <f t="shared" si="79"/>
        <v>0.03</v>
      </c>
      <c r="AI235" s="163">
        <f t="shared" si="79"/>
        <v>0.03</v>
      </c>
      <c r="AJ235" s="163">
        <f t="shared" si="79"/>
        <v>0.03</v>
      </c>
      <c r="AK235" s="163">
        <f t="shared" si="79"/>
        <v>0.03</v>
      </c>
      <c r="AL235" s="163">
        <f t="shared" si="79"/>
        <v>0.03</v>
      </c>
      <c r="AM235" s="163">
        <f t="shared" si="79"/>
        <v>0.03</v>
      </c>
      <c r="AN235" s="163">
        <f t="shared" si="79"/>
        <v>0.03</v>
      </c>
      <c r="AO235" s="163">
        <f t="shared" si="79"/>
        <v>0.03</v>
      </c>
      <c r="AP235" s="163">
        <f t="shared" si="79"/>
        <v>0.03</v>
      </c>
      <c r="AQ235" s="163">
        <f t="shared" si="79"/>
        <v>0.03</v>
      </c>
      <c r="AR235" s="163">
        <f t="shared" si="79"/>
        <v>0.03</v>
      </c>
    </row>
    <row r="236" spans="1:44" s="262" customFormat="1" ht="15.75" hidden="1" outlineLevel="2">
      <c r="A236" s="105"/>
      <c r="B236" s="162" t="s">
        <v>44</v>
      </c>
      <c r="C236" s="160"/>
      <c r="D236" s="163">
        <f t="shared" si="79"/>
        <v>0.13100000000000001</v>
      </c>
      <c r="E236" s="163">
        <f t="shared" si="79"/>
        <v>0.13100000000000001</v>
      </c>
      <c r="F236" s="163">
        <f t="shared" si="79"/>
        <v>0.13100000000000001</v>
      </c>
      <c r="G236" s="163">
        <f t="shared" si="79"/>
        <v>0.13100000000000001</v>
      </c>
      <c r="H236" s="163">
        <f t="shared" si="79"/>
        <v>0.13100000000000001</v>
      </c>
      <c r="I236" s="163">
        <f t="shared" si="79"/>
        <v>0.13100000000000001</v>
      </c>
      <c r="J236" s="163">
        <f t="shared" si="79"/>
        <v>0.13100000000000001</v>
      </c>
      <c r="K236" s="163">
        <f t="shared" si="79"/>
        <v>0.13100000000000001</v>
      </c>
      <c r="L236" s="163">
        <f t="shared" si="79"/>
        <v>0.13100000000000001</v>
      </c>
      <c r="M236" s="163">
        <f t="shared" si="79"/>
        <v>0.13100000000000001</v>
      </c>
      <c r="N236" s="163">
        <f t="shared" si="79"/>
        <v>0.13100000000000001</v>
      </c>
      <c r="O236" s="163">
        <f t="shared" si="79"/>
        <v>0.13100000000000001</v>
      </c>
      <c r="P236" s="163">
        <f t="shared" si="79"/>
        <v>0.13100000000000001</v>
      </c>
      <c r="Q236" s="163">
        <f t="shared" si="79"/>
        <v>0.13100000000000001</v>
      </c>
      <c r="R236" s="163">
        <f t="shared" si="79"/>
        <v>0.13100000000000001</v>
      </c>
      <c r="S236" s="163">
        <f t="shared" si="79"/>
        <v>0.13100000000000001</v>
      </c>
      <c r="T236" s="163">
        <f t="shared" si="79"/>
        <v>0.13100000000000001</v>
      </c>
      <c r="U236" s="163">
        <f t="shared" si="79"/>
        <v>0.13100000000000001</v>
      </c>
      <c r="V236" s="163">
        <f t="shared" si="79"/>
        <v>0.13100000000000001</v>
      </c>
      <c r="W236" s="163">
        <f t="shared" si="79"/>
        <v>0.13100000000000001</v>
      </c>
      <c r="X236" s="163">
        <f t="shared" si="79"/>
        <v>0.13100000000000001</v>
      </c>
      <c r="Y236" s="163">
        <f t="shared" si="79"/>
        <v>0.13100000000000001</v>
      </c>
      <c r="Z236" s="163">
        <f t="shared" si="79"/>
        <v>0.13100000000000001</v>
      </c>
      <c r="AA236" s="163">
        <f t="shared" si="79"/>
        <v>0.13100000000000001</v>
      </c>
      <c r="AB236" s="163">
        <f t="shared" si="79"/>
        <v>0.13100000000000001</v>
      </c>
      <c r="AC236" s="163">
        <f t="shared" si="79"/>
        <v>0.13100000000000001</v>
      </c>
      <c r="AD236" s="163">
        <f t="shared" si="79"/>
        <v>0.13100000000000001</v>
      </c>
      <c r="AE236" s="163">
        <f t="shared" si="79"/>
        <v>0.13100000000000001</v>
      </c>
      <c r="AF236" s="163">
        <f t="shared" si="79"/>
        <v>0.13100000000000001</v>
      </c>
      <c r="AG236" s="163">
        <f t="shared" si="79"/>
        <v>0.13100000000000001</v>
      </c>
      <c r="AH236" s="163">
        <f t="shared" si="79"/>
        <v>0.13100000000000001</v>
      </c>
      <c r="AI236" s="163">
        <f t="shared" si="79"/>
        <v>0.13100000000000001</v>
      </c>
      <c r="AJ236" s="163">
        <f t="shared" si="79"/>
        <v>0.13100000000000001</v>
      </c>
      <c r="AK236" s="163">
        <f t="shared" si="79"/>
        <v>0.13100000000000001</v>
      </c>
      <c r="AL236" s="163">
        <f t="shared" si="79"/>
        <v>0.13100000000000001</v>
      </c>
      <c r="AM236" s="163">
        <f t="shared" si="79"/>
        <v>0.13100000000000001</v>
      </c>
      <c r="AN236" s="163">
        <f t="shared" si="79"/>
        <v>0.13100000000000001</v>
      </c>
      <c r="AO236" s="163">
        <f t="shared" si="79"/>
        <v>0.13100000000000001</v>
      </c>
      <c r="AP236" s="163">
        <f t="shared" si="79"/>
        <v>0.13100000000000001</v>
      </c>
      <c r="AQ236" s="163">
        <f t="shared" si="79"/>
        <v>0.13100000000000001</v>
      </c>
      <c r="AR236" s="163">
        <f t="shared" si="79"/>
        <v>0.13100000000000001</v>
      </c>
    </row>
    <row r="237" spans="1:44" s="262" customFormat="1" ht="15.75" hidden="1" outlineLevel="2">
      <c r="A237" s="105"/>
      <c r="B237" s="162" t="s">
        <v>45</v>
      </c>
      <c r="C237" s="160"/>
      <c r="D237" s="163">
        <f t="shared" si="79"/>
        <v>8.8999999999999996E-2</v>
      </c>
      <c r="E237" s="163">
        <f t="shared" si="79"/>
        <v>8.8999999999999996E-2</v>
      </c>
      <c r="F237" s="163">
        <f t="shared" si="79"/>
        <v>8.8999999999999996E-2</v>
      </c>
      <c r="G237" s="163">
        <f t="shared" si="79"/>
        <v>8.8999999999999996E-2</v>
      </c>
      <c r="H237" s="163">
        <f t="shared" si="79"/>
        <v>8.8999999999999996E-2</v>
      </c>
      <c r="I237" s="163">
        <f t="shared" si="79"/>
        <v>8.8999999999999996E-2</v>
      </c>
      <c r="J237" s="163">
        <f t="shared" si="79"/>
        <v>8.8999999999999996E-2</v>
      </c>
      <c r="K237" s="163">
        <f t="shared" si="79"/>
        <v>8.8999999999999996E-2</v>
      </c>
      <c r="L237" s="163">
        <f t="shared" si="79"/>
        <v>8.8999999999999996E-2</v>
      </c>
      <c r="M237" s="163">
        <f t="shared" si="79"/>
        <v>8.8999999999999996E-2</v>
      </c>
      <c r="N237" s="163">
        <f t="shared" si="79"/>
        <v>8.8999999999999996E-2</v>
      </c>
      <c r="O237" s="163">
        <f t="shared" si="79"/>
        <v>8.8999999999999996E-2</v>
      </c>
      <c r="P237" s="163">
        <f t="shared" si="79"/>
        <v>8.8999999999999996E-2</v>
      </c>
      <c r="Q237" s="163">
        <f t="shared" si="79"/>
        <v>8.8999999999999996E-2</v>
      </c>
      <c r="R237" s="163">
        <f t="shared" si="79"/>
        <v>8.8999999999999996E-2</v>
      </c>
      <c r="S237" s="163">
        <f t="shared" si="79"/>
        <v>8.8999999999999996E-2</v>
      </c>
      <c r="T237" s="163">
        <f t="shared" si="79"/>
        <v>8.8999999999999996E-2</v>
      </c>
      <c r="U237" s="163">
        <f t="shared" si="79"/>
        <v>8.8999999999999996E-2</v>
      </c>
      <c r="V237" s="163">
        <f t="shared" si="79"/>
        <v>8.8999999999999996E-2</v>
      </c>
      <c r="W237" s="163">
        <f t="shared" si="79"/>
        <v>8.8999999999999996E-2</v>
      </c>
      <c r="X237" s="163">
        <f t="shared" si="79"/>
        <v>8.8999999999999996E-2</v>
      </c>
      <c r="Y237" s="163">
        <f t="shared" si="79"/>
        <v>8.8999999999999996E-2</v>
      </c>
      <c r="Z237" s="163">
        <f t="shared" si="79"/>
        <v>8.8999999999999996E-2</v>
      </c>
      <c r="AA237" s="163">
        <f t="shared" si="79"/>
        <v>8.8999999999999996E-2</v>
      </c>
      <c r="AB237" s="163">
        <f t="shared" si="79"/>
        <v>8.8999999999999996E-2</v>
      </c>
      <c r="AC237" s="163">
        <f t="shared" si="79"/>
        <v>8.8999999999999996E-2</v>
      </c>
      <c r="AD237" s="163">
        <f t="shared" si="79"/>
        <v>8.8999999999999996E-2</v>
      </c>
      <c r="AE237" s="163">
        <f t="shared" si="79"/>
        <v>8.8999999999999996E-2</v>
      </c>
      <c r="AF237" s="163">
        <f t="shared" si="79"/>
        <v>8.8999999999999996E-2</v>
      </c>
      <c r="AG237" s="163">
        <f t="shared" si="79"/>
        <v>8.8999999999999996E-2</v>
      </c>
      <c r="AH237" s="163">
        <f t="shared" si="79"/>
        <v>8.8999999999999996E-2</v>
      </c>
      <c r="AI237" s="163">
        <f t="shared" si="79"/>
        <v>8.8999999999999996E-2</v>
      </c>
      <c r="AJ237" s="163">
        <f t="shared" si="79"/>
        <v>8.8999999999999996E-2</v>
      </c>
      <c r="AK237" s="163">
        <f t="shared" si="79"/>
        <v>8.8999999999999996E-2</v>
      </c>
      <c r="AL237" s="163">
        <f t="shared" si="79"/>
        <v>8.8999999999999996E-2</v>
      </c>
      <c r="AM237" s="163">
        <f t="shared" si="79"/>
        <v>8.8999999999999996E-2</v>
      </c>
      <c r="AN237" s="163">
        <f t="shared" si="79"/>
        <v>8.8999999999999996E-2</v>
      </c>
      <c r="AO237" s="163">
        <f t="shared" si="79"/>
        <v>8.8999999999999996E-2</v>
      </c>
      <c r="AP237" s="163">
        <f t="shared" si="79"/>
        <v>8.8999999999999996E-2</v>
      </c>
      <c r="AQ237" s="163">
        <f t="shared" si="79"/>
        <v>8.8999999999999996E-2</v>
      </c>
      <c r="AR237" s="163">
        <f t="shared" si="79"/>
        <v>8.8999999999999996E-2</v>
      </c>
    </row>
    <row r="238" spans="1:44" s="262" customFormat="1" ht="15.75" hidden="1" outlineLevel="2">
      <c r="A238" s="105"/>
      <c r="B238" s="162" t="s">
        <v>46</v>
      </c>
      <c r="C238" s="160"/>
      <c r="D238" s="163">
        <f t="shared" si="79"/>
        <v>4.5999999999999999E-2</v>
      </c>
      <c r="E238" s="163">
        <f t="shared" si="79"/>
        <v>4.5999999999999999E-2</v>
      </c>
      <c r="F238" s="163">
        <f t="shared" si="79"/>
        <v>4.5999999999999999E-2</v>
      </c>
      <c r="G238" s="163">
        <f t="shared" si="79"/>
        <v>4.5999999999999999E-2</v>
      </c>
      <c r="H238" s="163">
        <f t="shared" si="79"/>
        <v>4.5999999999999999E-2</v>
      </c>
      <c r="I238" s="163">
        <f t="shared" si="79"/>
        <v>4.5999999999999999E-2</v>
      </c>
      <c r="J238" s="163">
        <f t="shared" si="79"/>
        <v>4.5999999999999999E-2</v>
      </c>
      <c r="K238" s="163">
        <f t="shared" si="79"/>
        <v>4.5999999999999999E-2</v>
      </c>
      <c r="L238" s="163">
        <f t="shared" si="79"/>
        <v>4.5999999999999999E-2</v>
      </c>
      <c r="M238" s="163">
        <f t="shared" si="79"/>
        <v>4.5999999999999999E-2</v>
      </c>
      <c r="N238" s="163">
        <f t="shared" si="79"/>
        <v>4.5999999999999999E-2</v>
      </c>
      <c r="O238" s="163">
        <f t="shared" si="79"/>
        <v>4.5999999999999999E-2</v>
      </c>
      <c r="P238" s="163">
        <f t="shared" si="79"/>
        <v>4.5999999999999999E-2</v>
      </c>
      <c r="Q238" s="163">
        <f t="shared" si="79"/>
        <v>4.5999999999999999E-2</v>
      </c>
      <c r="R238" s="163">
        <f t="shared" si="79"/>
        <v>4.5999999999999999E-2</v>
      </c>
      <c r="S238" s="163">
        <f t="shared" si="79"/>
        <v>4.5999999999999999E-2</v>
      </c>
      <c r="T238" s="163">
        <f t="shared" si="79"/>
        <v>4.5999999999999999E-2</v>
      </c>
      <c r="U238" s="163">
        <f t="shared" si="79"/>
        <v>4.5999999999999999E-2</v>
      </c>
      <c r="V238" s="163">
        <f t="shared" si="79"/>
        <v>4.5999999999999999E-2</v>
      </c>
      <c r="W238" s="163">
        <f t="shared" si="79"/>
        <v>4.5999999999999999E-2</v>
      </c>
      <c r="X238" s="163">
        <f t="shared" si="79"/>
        <v>4.5999999999999999E-2</v>
      </c>
      <c r="Y238" s="163">
        <f t="shared" si="79"/>
        <v>4.5999999999999999E-2</v>
      </c>
      <c r="Z238" s="163">
        <f t="shared" si="79"/>
        <v>4.5999999999999999E-2</v>
      </c>
      <c r="AA238" s="163">
        <f t="shared" si="79"/>
        <v>4.5999999999999999E-2</v>
      </c>
      <c r="AB238" s="163">
        <f t="shared" si="79"/>
        <v>4.5999999999999999E-2</v>
      </c>
      <c r="AC238" s="163">
        <f t="shared" si="79"/>
        <v>4.5999999999999999E-2</v>
      </c>
      <c r="AD238" s="163">
        <f t="shared" si="79"/>
        <v>4.5999999999999999E-2</v>
      </c>
      <c r="AE238" s="163">
        <f t="shared" si="79"/>
        <v>4.5999999999999999E-2</v>
      </c>
      <c r="AF238" s="163">
        <f t="shared" si="79"/>
        <v>4.5999999999999999E-2</v>
      </c>
      <c r="AG238" s="163">
        <f t="shared" si="79"/>
        <v>4.5999999999999999E-2</v>
      </c>
      <c r="AH238" s="163">
        <f t="shared" si="79"/>
        <v>4.5999999999999999E-2</v>
      </c>
      <c r="AI238" s="163">
        <f t="shared" si="79"/>
        <v>4.5999999999999999E-2</v>
      </c>
      <c r="AJ238" s="163">
        <f t="shared" si="79"/>
        <v>4.5999999999999999E-2</v>
      </c>
      <c r="AK238" s="163">
        <f t="shared" si="79"/>
        <v>4.5999999999999999E-2</v>
      </c>
      <c r="AL238" s="163">
        <f t="shared" si="79"/>
        <v>4.5999999999999999E-2</v>
      </c>
      <c r="AM238" s="163">
        <f t="shared" si="79"/>
        <v>4.5999999999999999E-2</v>
      </c>
      <c r="AN238" s="163">
        <f t="shared" si="79"/>
        <v>4.5999999999999999E-2</v>
      </c>
      <c r="AO238" s="163">
        <f t="shared" si="79"/>
        <v>4.5999999999999999E-2</v>
      </c>
      <c r="AP238" s="163">
        <f t="shared" si="79"/>
        <v>4.5999999999999999E-2</v>
      </c>
      <c r="AQ238" s="163">
        <f t="shared" si="79"/>
        <v>4.5999999999999999E-2</v>
      </c>
      <c r="AR238" s="163">
        <f t="shared" si="79"/>
        <v>4.5999999999999999E-2</v>
      </c>
    </row>
    <row r="239" spans="1:44" s="262" customFormat="1" ht="15.75" hidden="1" outlineLevel="2">
      <c r="A239" s="105"/>
      <c r="B239" s="162" t="s">
        <v>47</v>
      </c>
      <c r="C239" s="160"/>
      <c r="D239" s="163">
        <f t="shared" si="79"/>
        <v>2.4E-2</v>
      </c>
      <c r="E239" s="163">
        <f t="shared" si="79"/>
        <v>2.4E-2</v>
      </c>
      <c r="F239" s="163">
        <f t="shared" si="79"/>
        <v>2.4E-2</v>
      </c>
      <c r="G239" s="163">
        <f t="shared" si="79"/>
        <v>2.4E-2</v>
      </c>
      <c r="H239" s="163">
        <f t="shared" si="79"/>
        <v>2.4E-2</v>
      </c>
      <c r="I239" s="163">
        <f t="shared" si="79"/>
        <v>2.4E-2</v>
      </c>
      <c r="J239" s="163">
        <f t="shared" si="79"/>
        <v>2.4E-2</v>
      </c>
      <c r="K239" s="163">
        <f t="shared" si="79"/>
        <v>2.4E-2</v>
      </c>
      <c r="L239" s="163">
        <f t="shared" si="79"/>
        <v>2.4E-2</v>
      </c>
      <c r="M239" s="163">
        <f t="shared" si="79"/>
        <v>2.4E-2</v>
      </c>
      <c r="N239" s="163">
        <f t="shared" si="79"/>
        <v>2.4E-2</v>
      </c>
      <c r="O239" s="163">
        <f t="shared" si="79"/>
        <v>2.4E-2</v>
      </c>
      <c r="P239" s="163">
        <f t="shared" si="79"/>
        <v>2.4E-2</v>
      </c>
      <c r="Q239" s="163">
        <f t="shared" si="79"/>
        <v>2.4E-2</v>
      </c>
      <c r="R239" s="163">
        <f t="shared" si="79"/>
        <v>2.4E-2</v>
      </c>
      <c r="S239" s="163">
        <f t="shared" si="79"/>
        <v>2.4E-2</v>
      </c>
      <c r="T239" s="163">
        <f t="shared" si="79"/>
        <v>2.4E-2</v>
      </c>
      <c r="U239" s="163">
        <f t="shared" si="79"/>
        <v>2.4E-2</v>
      </c>
      <c r="V239" s="163">
        <f t="shared" si="79"/>
        <v>2.4E-2</v>
      </c>
      <c r="W239" s="163">
        <f t="shared" si="79"/>
        <v>2.4E-2</v>
      </c>
      <c r="X239" s="163">
        <f t="shared" si="79"/>
        <v>2.4E-2</v>
      </c>
      <c r="Y239" s="163">
        <f t="shared" si="79"/>
        <v>2.4E-2</v>
      </c>
      <c r="Z239" s="163">
        <f t="shared" si="79"/>
        <v>2.4E-2</v>
      </c>
      <c r="AA239" s="163">
        <f t="shared" si="79"/>
        <v>2.4E-2</v>
      </c>
      <c r="AB239" s="163">
        <f t="shared" si="79"/>
        <v>2.4E-2</v>
      </c>
      <c r="AC239" s="163">
        <f t="shared" si="79"/>
        <v>2.4E-2</v>
      </c>
      <c r="AD239" s="163">
        <f t="shared" si="79"/>
        <v>2.4E-2</v>
      </c>
      <c r="AE239" s="163">
        <f t="shared" si="79"/>
        <v>2.4E-2</v>
      </c>
      <c r="AF239" s="163">
        <f t="shared" si="79"/>
        <v>2.4E-2</v>
      </c>
      <c r="AG239" s="163">
        <f t="shared" si="79"/>
        <v>2.4E-2</v>
      </c>
      <c r="AH239" s="163">
        <f t="shared" si="79"/>
        <v>2.4E-2</v>
      </c>
      <c r="AI239" s="163">
        <f t="shared" si="79"/>
        <v>2.4E-2</v>
      </c>
      <c r="AJ239" s="163">
        <f t="shared" si="79"/>
        <v>2.4E-2</v>
      </c>
      <c r="AK239" s="163">
        <f t="shared" si="79"/>
        <v>2.4E-2</v>
      </c>
      <c r="AL239" s="163">
        <f t="shared" si="79"/>
        <v>2.4E-2</v>
      </c>
      <c r="AM239" s="163">
        <f t="shared" si="79"/>
        <v>2.4E-2</v>
      </c>
      <c r="AN239" s="163">
        <f t="shared" si="79"/>
        <v>2.4E-2</v>
      </c>
      <c r="AO239" s="163">
        <f t="shared" si="79"/>
        <v>2.4E-2</v>
      </c>
      <c r="AP239" s="163">
        <f t="shared" si="79"/>
        <v>2.4E-2</v>
      </c>
      <c r="AQ239" s="163">
        <f t="shared" si="79"/>
        <v>2.4E-2</v>
      </c>
      <c r="AR239" s="163">
        <f t="shared" si="79"/>
        <v>2.4E-2</v>
      </c>
    </row>
    <row r="240" spans="1:44" s="262" customFormat="1" ht="15.75" hidden="1" outlineLevel="2">
      <c r="A240" s="105"/>
      <c r="B240" s="162" t="s">
        <v>48</v>
      </c>
      <c r="C240" s="160"/>
      <c r="D240" s="163">
        <f t="shared" si="79"/>
        <v>2.3E-2</v>
      </c>
      <c r="E240" s="163">
        <f t="shared" si="79"/>
        <v>2.3E-2</v>
      </c>
      <c r="F240" s="163">
        <f t="shared" si="79"/>
        <v>2.3E-2</v>
      </c>
      <c r="G240" s="163">
        <f t="shared" si="79"/>
        <v>2.3E-2</v>
      </c>
      <c r="H240" s="163">
        <f t="shared" si="79"/>
        <v>2.3E-2</v>
      </c>
      <c r="I240" s="163">
        <f t="shared" si="79"/>
        <v>2.3E-2</v>
      </c>
      <c r="J240" s="163">
        <f t="shared" si="79"/>
        <v>2.3E-2</v>
      </c>
      <c r="K240" s="163">
        <f t="shared" si="79"/>
        <v>2.3E-2</v>
      </c>
      <c r="L240" s="163">
        <f t="shared" si="79"/>
        <v>2.3E-2</v>
      </c>
      <c r="M240" s="163">
        <f t="shared" ref="M240:AR240" si="80">M89</f>
        <v>2.3E-2</v>
      </c>
      <c r="N240" s="163">
        <f t="shared" si="80"/>
        <v>2.3E-2</v>
      </c>
      <c r="O240" s="163">
        <f t="shared" si="80"/>
        <v>2.3E-2</v>
      </c>
      <c r="P240" s="163">
        <f t="shared" si="80"/>
        <v>2.3E-2</v>
      </c>
      <c r="Q240" s="163">
        <f t="shared" si="80"/>
        <v>2.3E-2</v>
      </c>
      <c r="R240" s="163">
        <f t="shared" si="80"/>
        <v>2.3E-2</v>
      </c>
      <c r="S240" s="163">
        <f t="shared" si="80"/>
        <v>2.3E-2</v>
      </c>
      <c r="T240" s="163">
        <f t="shared" si="80"/>
        <v>2.3E-2</v>
      </c>
      <c r="U240" s="163">
        <f t="shared" si="80"/>
        <v>2.3E-2</v>
      </c>
      <c r="V240" s="163">
        <f t="shared" si="80"/>
        <v>2.3E-2</v>
      </c>
      <c r="W240" s="163">
        <f t="shared" si="80"/>
        <v>2.3E-2</v>
      </c>
      <c r="X240" s="163">
        <f t="shared" si="80"/>
        <v>2.3E-2</v>
      </c>
      <c r="Y240" s="163">
        <f t="shared" si="80"/>
        <v>2.3E-2</v>
      </c>
      <c r="Z240" s="163">
        <f t="shared" si="80"/>
        <v>2.3E-2</v>
      </c>
      <c r="AA240" s="163">
        <f t="shared" si="80"/>
        <v>2.3E-2</v>
      </c>
      <c r="AB240" s="163">
        <f t="shared" si="80"/>
        <v>2.3E-2</v>
      </c>
      <c r="AC240" s="163">
        <f t="shared" si="80"/>
        <v>2.3E-2</v>
      </c>
      <c r="AD240" s="163">
        <f t="shared" si="80"/>
        <v>2.3E-2</v>
      </c>
      <c r="AE240" s="163">
        <f t="shared" si="80"/>
        <v>2.3E-2</v>
      </c>
      <c r="AF240" s="163">
        <f t="shared" si="80"/>
        <v>2.3E-2</v>
      </c>
      <c r="AG240" s="163">
        <f t="shared" si="80"/>
        <v>2.3E-2</v>
      </c>
      <c r="AH240" s="163">
        <f t="shared" si="80"/>
        <v>2.3E-2</v>
      </c>
      <c r="AI240" s="163">
        <f t="shared" si="80"/>
        <v>2.3E-2</v>
      </c>
      <c r="AJ240" s="163">
        <f t="shared" si="80"/>
        <v>2.3E-2</v>
      </c>
      <c r="AK240" s="163">
        <f t="shared" si="80"/>
        <v>2.3E-2</v>
      </c>
      <c r="AL240" s="163">
        <f t="shared" si="80"/>
        <v>2.3E-2</v>
      </c>
      <c r="AM240" s="163">
        <f t="shared" si="80"/>
        <v>2.3E-2</v>
      </c>
      <c r="AN240" s="163">
        <f t="shared" si="80"/>
        <v>2.3E-2</v>
      </c>
      <c r="AO240" s="163">
        <f t="shared" si="80"/>
        <v>2.3E-2</v>
      </c>
      <c r="AP240" s="163">
        <f t="shared" si="80"/>
        <v>2.3E-2</v>
      </c>
      <c r="AQ240" s="163">
        <f t="shared" si="80"/>
        <v>2.3E-2</v>
      </c>
      <c r="AR240" s="163">
        <f t="shared" si="80"/>
        <v>2.3E-2</v>
      </c>
    </row>
    <row r="241" spans="1:44" s="262" customFormat="1" ht="15.75" hidden="1" outlineLevel="2">
      <c r="A241" s="105"/>
      <c r="B241" s="162" t="s">
        <v>49</v>
      </c>
      <c r="C241" s="160"/>
      <c r="D241" s="163">
        <f t="shared" ref="D241:AR246" si="81">D90</f>
        <v>6.0000000000000001E-3</v>
      </c>
      <c r="E241" s="163">
        <f t="shared" si="81"/>
        <v>6.0000000000000001E-3</v>
      </c>
      <c r="F241" s="163">
        <f t="shared" si="81"/>
        <v>6.0000000000000001E-3</v>
      </c>
      <c r="G241" s="163">
        <f t="shared" si="81"/>
        <v>6.0000000000000001E-3</v>
      </c>
      <c r="H241" s="163">
        <f t="shared" si="81"/>
        <v>6.0000000000000001E-3</v>
      </c>
      <c r="I241" s="163">
        <f t="shared" si="81"/>
        <v>6.0000000000000001E-3</v>
      </c>
      <c r="J241" s="163">
        <f t="shared" si="81"/>
        <v>6.0000000000000001E-3</v>
      </c>
      <c r="K241" s="163">
        <f t="shared" si="81"/>
        <v>6.0000000000000001E-3</v>
      </c>
      <c r="L241" s="163">
        <f t="shared" si="81"/>
        <v>6.0000000000000001E-3</v>
      </c>
      <c r="M241" s="163">
        <f t="shared" si="81"/>
        <v>6.0000000000000001E-3</v>
      </c>
      <c r="N241" s="163">
        <f t="shared" si="81"/>
        <v>6.0000000000000001E-3</v>
      </c>
      <c r="O241" s="163">
        <f t="shared" si="81"/>
        <v>6.0000000000000001E-3</v>
      </c>
      <c r="P241" s="163">
        <f t="shared" si="81"/>
        <v>6.0000000000000001E-3</v>
      </c>
      <c r="Q241" s="163">
        <f t="shared" si="81"/>
        <v>6.0000000000000001E-3</v>
      </c>
      <c r="R241" s="163">
        <f t="shared" si="81"/>
        <v>6.0000000000000001E-3</v>
      </c>
      <c r="S241" s="163">
        <f t="shared" si="81"/>
        <v>6.0000000000000001E-3</v>
      </c>
      <c r="T241" s="163">
        <f t="shared" si="81"/>
        <v>6.0000000000000001E-3</v>
      </c>
      <c r="U241" s="163">
        <f t="shared" si="81"/>
        <v>6.0000000000000001E-3</v>
      </c>
      <c r="V241" s="163">
        <f t="shared" si="81"/>
        <v>6.0000000000000001E-3</v>
      </c>
      <c r="W241" s="163">
        <f t="shared" si="81"/>
        <v>6.0000000000000001E-3</v>
      </c>
      <c r="X241" s="163">
        <f t="shared" si="81"/>
        <v>6.0000000000000001E-3</v>
      </c>
      <c r="Y241" s="163">
        <f t="shared" si="81"/>
        <v>6.0000000000000001E-3</v>
      </c>
      <c r="Z241" s="163">
        <f t="shared" si="81"/>
        <v>6.0000000000000001E-3</v>
      </c>
      <c r="AA241" s="163">
        <f t="shared" si="81"/>
        <v>6.0000000000000001E-3</v>
      </c>
      <c r="AB241" s="163">
        <f t="shared" si="81"/>
        <v>6.0000000000000001E-3</v>
      </c>
      <c r="AC241" s="163">
        <f t="shared" si="81"/>
        <v>6.0000000000000001E-3</v>
      </c>
      <c r="AD241" s="163">
        <f t="shared" si="81"/>
        <v>6.0000000000000001E-3</v>
      </c>
      <c r="AE241" s="163">
        <f t="shared" si="81"/>
        <v>6.0000000000000001E-3</v>
      </c>
      <c r="AF241" s="163">
        <f t="shared" si="81"/>
        <v>6.0000000000000001E-3</v>
      </c>
      <c r="AG241" s="163">
        <f t="shared" si="81"/>
        <v>6.0000000000000001E-3</v>
      </c>
      <c r="AH241" s="163">
        <f t="shared" si="81"/>
        <v>6.0000000000000001E-3</v>
      </c>
      <c r="AI241" s="163">
        <f t="shared" si="81"/>
        <v>6.0000000000000001E-3</v>
      </c>
      <c r="AJ241" s="163">
        <f t="shared" si="81"/>
        <v>6.0000000000000001E-3</v>
      </c>
      <c r="AK241" s="163">
        <f t="shared" si="81"/>
        <v>6.0000000000000001E-3</v>
      </c>
      <c r="AL241" s="163">
        <f t="shared" si="81"/>
        <v>6.0000000000000001E-3</v>
      </c>
      <c r="AM241" s="163">
        <f t="shared" si="81"/>
        <v>6.0000000000000001E-3</v>
      </c>
      <c r="AN241" s="163">
        <f t="shared" si="81"/>
        <v>6.0000000000000001E-3</v>
      </c>
      <c r="AO241" s="163">
        <f t="shared" si="81"/>
        <v>6.0000000000000001E-3</v>
      </c>
      <c r="AP241" s="163">
        <f t="shared" si="81"/>
        <v>6.0000000000000001E-3</v>
      </c>
      <c r="AQ241" s="163">
        <f t="shared" si="81"/>
        <v>6.0000000000000001E-3</v>
      </c>
      <c r="AR241" s="163">
        <f t="shared" si="81"/>
        <v>6.0000000000000001E-3</v>
      </c>
    </row>
    <row r="242" spans="1:44" s="262" customFormat="1" ht="15.75" hidden="1" outlineLevel="2">
      <c r="A242" s="105"/>
      <c r="B242" s="162" t="s">
        <v>50</v>
      </c>
      <c r="C242" s="160"/>
      <c r="D242" s="163">
        <f t="shared" si="81"/>
        <v>2.6000000000000002E-2</v>
      </c>
      <c r="E242" s="163">
        <f t="shared" si="81"/>
        <v>2.6000000000000002E-2</v>
      </c>
      <c r="F242" s="163">
        <f t="shared" si="81"/>
        <v>2.6000000000000002E-2</v>
      </c>
      <c r="G242" s="163">
        <f t="shared" si="81"/>
        <v>2.6000000000000002E-2</v>
      </c>
      <c r="H242" s="163">
        <f t="shared" si="81"/>
        <v>2.6000000000000002E-2</v>
      </c>
      <c r="I242" s="163">
        <f t="shared" si="81"/>
        <v>2.6000000000000002E-2</v>
      </c>
      <c r="J242" s="163">
        <f t="shared" si="81"/>
        <v>2.6000000000000002E-2</v>
      </c>
      <c r="K242" s="163">
        <f t="shared" si="81"/>
        <v>2.6000000000000002E-2</v>
      </c>
      <c r="L242" s="163">
        <f t="shared" si="81"/>
        <v>2.6000000000000002E-2</v>
      </c>
      <c r="M242" s="163">
        <f t="shared" si="81"/>
        <v>2.6000000000000002E-2</v>
      </c>
      <c r="N242" s="163">
        <f t="shared" si="81"/>
        <v>2.6000000000000002E-2</v>
      </c>
      <c r="O242" s="163">
        <f t="shared" si="81"/>
        <v>2.6000000000000002E-2</v>
      </c>
      <c r="P242" s="163">
        <f t="shared" si="81"/>
        <v>2.6000000000000002E-2</v>
      </c>
      <c r="Q242" s="163">
        <f t="shared" si="81"/>
        <v>2.6000000000000002E-2</v>
      </c>
      <c r="R242" s="163">
        <f t="shared" si="81"/>
        <v>2.6000000000000002E-2</v>
      </c>
      <c r="S242" s="163">
        <f t="shared" si="81"/>
        <v>2.6000000000000002E-2</v>
      </c>
      <c r="T242" s="163">
        <f t="shared" si="81"/>
        <v>2.6000000000000002E-2</v>
      </c>
      <c r="U242" s="163">
        <f t="shared" si="81"/>
        <v>2.6000000000000002E-2</v>
      </c>
      <c r="V242" s="163">
        <f t="shared" si="81"/>
        <v>2.6000000000000002E-2</v>
      </c>
      <c r="W242" s="163">
        <f t="shared" si="81"/>
        <v>2.6000000000000002E-2</v>
      </c>
      <c r="X242" s="163">
        <f t="shared" si="81"/>
        <v>2.6000000000000002E-2</v>
      </c>
      <c r="Y242" s="163">
        <f t="shared" si="81"/>
        <v>2.6000000000000002E-2</v>
      </c>
      <c r="Z242" s="163">
        <f t="shared" si="81"/>
        <v>2.6000000000000002E-2</v>
      </c>
      <c r="AA242" s="163">
        <f t="shared" si="81"/>
        <v>2.6000000000000002E-2</v>
      </c>
      <c r="AB242" s="163">
        <f t="shared" si="81"/>
        <v>2.6000000000000002E-2</v>
      </c>
      <c r="AC242" s="163">
        <f t="shared" si="81"/>
        <v>2.6000000000000002E-2</v>
      </c>
      <c r="AD242" s="163">
        <f t="shared" si="81"/>
        <v>2.6000000000000002E-2</v>
      </c>
      <c r="AE242" s="163">
        <f t="shared" si="81"/>
        <v>2.6000000000000002E-2</v>
      </c>
      <c r="AF242" s="163">
        <f t="shared" si="81"/>
        <v>2.6000000000000002E-2</v>
      </c>
      <c r="AG242" s="163">
        <f t="shared" si="81"/>
        <v>2.6000000000000002E-2</v>
      </c>
      <c r="AH242" s="163">
        <f t="shared" si="81"/>
        <v>2.6000000000000002E-2</v>
      </c>
      <c r="AI242" s="163">
        <f t="shared" si="81"/>
        <v>2.6000000000000002E-2</v>
      </c>
      <c r="AJ242" s="163">
        <f t="shared" si="81"/>
        <v>2.6000000000000002E-2</v>
      </c>
      <c r="AK242" s="163">
        <f t="shared" si="81"/>
        <v>2.6000000000000002E-2</v>
      </c>
      <c r="AL242" s="163">
        <f t="shared" si="81"/>
        <v>2.6000000000000002E-2</v>
      </c>
      <c r="AM242" s="163">
        <f t="shared" si="81"/>
        <v>2.6000000000000002E-2</v>
      </c>
      <c r="AN242" s="163">
        <f t="shared" si="81"/>
        <v>2.6000000000000002E-2</v>
      </c>
      <c r="AO242" s="163">
        <f t="shared" si="81"/>
        <v>2.6000000000000002E-2</v>
      </c>
      <c r="AP242" s="163">
        <f t="shared" si="81"/>
        <v>2.6000000000000002E-2</v>
      </c>
      <c r="AQ242" s="163">
        <f t="shared" si="81"/>
        <v>2.6000000000000002E-2</v>
      </c>
      <c r="AR242" s="163">
        <f t="shared" si="81"/>
        <v>2.6000000000000002E-2</v>
      </c>
    </row>
    <row r="243" spans="1:44" s="262" customFormat="1" ht="15.75" hidden="1" outlineLevel="2">
      <c r="A243" s="105"/>
      <c r="B243" s="162" t="s">
        <v>51</v>
      </c>
      <c r="C243" s="160"/>
      <c r="D243" s="163">
        <f t="shared" si="81"/>
        <v>6.9999999999999993E-3</v>
      </c>
      <c r="E243" s="163">
        <f t="shared" si="81"/>
        <v>6.9999999999999993E-3</v>
      </c>
      <c r="F243" s="163">
        <f t="shared" si="81"/>
        <v>6.9999999999999993E-3</v>
      </c>
      <c r="G243" s="163">
        <f t="shared" si="81"/>
        <v>6.9999999999999993E-3</v>
      </c>
      <c r="H243" s="163">
        <f t="shared" si="81"/>
        <v>6.9999999999999993E-3</v>
      </c>
      <c r="I243" s="163">
        <f t="shared" si="81"/>
        <v>6.9999999999999993E-3</v>
      </c>
      <c r="J243" s="163">
        <f t="shared" si="81"/>
        <v>6.9999999999999993E-3</v>
      </c>
      <c r="K243" s="163">
        <f t="shared" si="81"/>
        <v>6.9999999999999993E-3</v>
      </c>
      <c r="L243" s="163">
        <f t="shared" si="81"/>
        <v>6.9999999999999993E-3</v>
      </c>
      <c r="M243" s="163">
        <f t="shared" si="81"/>
        <v>6.9999999999999993E-3</v>
      </c>
      <c r="N243" s="163">
        <f t="shared" si="81"/>
        <v>6.9999999999999993E-3</v>
      </c>
      <c r="O243" s="163">
        <f t="shared" si="81"/>
        <v>6.9999999999999993E-3</v>
      </c>
      <c r="P243" s="163">
        <f t="shared" si="81"/>
        <v>6.9999999999999993E-3</v>
      </c>
      <c r="Q243" s="163">
        <f t="shared" si="81"/>
        <v>6.9999999999999993E-3</v>
      </c>
      <c r="R243" s="163">
        <f t="shared" si="81"/>
        <v>6.9999999999999993E-3</v>
      </c>
      <c r="S243" s="163">
        <f t="shared" si="81"/>
        <v>6.9999999999999993E-3</v>
      </c>
      <c r="T243" s="163">
        <f t="shared" si="81"/>
        <v>6.9999999999999993E-3</v>
      </c>
      <c r="U243" s="163">
        <f t="shared" si="81"/>
        <v>6.9999999999999993E-3</v>
      </c>
      <c r="V243" s="163">
        <f t="shared" si="81"/>
        <v>6.9999999999999993E-3</v>
      </c>
      <c r="W243" s="163">
        <f t="shared" si="81"/>
        <v>6.9999999999999993E-3</v>
      </c>
      <c r="X243" s="163">
        <f t="shared" si="81"/>
        <v>6.9999999999999993E-3</v>
      </c>
      <c r="Y243" s="163">
        <f t="shared" si="81"/>
        <v>6.9999999999999993E-3</v>
      </c>
      <c r="Z243" s="163">
        <f t="shared" si="81"/>
        <v>6.9999999999999993E-3</v>
      </c>
      <c r="AA243" s="163">
        <f t="shared" si="81"/>
        <v>6.9999999999999993E-3</v>
      </c>
      <c r="AB243" s="163">
        <f t="shared" si="81"/>
        <v>6.9999999999999993E-3</v>
      </c>
      <c r="AC243" s="163">
        <f t="shared" si="81"/>
        <v>6.9999999999999993E-3</v>
      </c>
      <c r="AD243" s="163">
        <f t="shared" si="81"/>
        <v>6.9999999999999993E-3</v>
      </c>
      <c r="AE243" s="163">
        <f t="shared" si="81"/>
        <v>6.9999999999999993E-3</v>
      </c>
      <c r="AF243" s="163">
        <f t="shared" si="81"/>
        <v>6.9999999999999993E-3</v>
      </c>
      <c r="AG243" s="163">
        <f t="shared" si="81"/>
        <v>6.9999999999999993E-3</v>
      </c>
      <c r="AH243" s="163">
        <f t="shared" si="81"/>
        <v>6.9999999999999993E-3</v>
      </c>
      <c r="AI243" s="163">
        <f t="shared" si="81"/>
        <v>6.9999999999999993E-3</v>
      </c>
      <c r="AJ243" s="163">
        <f t="shared" si="81"/>
        <v>6.9999999999999993E-3</v>
      </c>
      <c r="AK243" s="163">
        <f t="shared" si="81"/>
        <v>6.9999999999999993E-3</v>
      </c>
      <c r="AL243" s="163">
        <f t="shared" si="81"/>
        <v>6.9999999999999993E-3</v>
      </c>
      <c r="AM243" s="163">
        <f t="shared" si="81"/>
        <v>6.9999999999999993E-3</v>
      </c>
      <c r="AN243" s="163">
        <f t="shared" si="81"/>
        <v>6.9999999999999993E-3</v>
      </c>
      <c r="AO243" s="163">
        <f t="shared" si="81"/>
        <v>6.9999999999999993E-3</v>
      </c>
      <c r="AP243" s="163">
        <f t="shared" si="81"/>
        <v>6.9999999999999993E-3</v>
      </c>
      <c r="AQ243" s="163">
        <f t="shared" si="81"/>
        <v>6.9999999999999993E-3</v>
      </c>
      <c r="AR243" s="163">
        <f t="shared" si="81"/>
        <v>6.9999999999999993E-3</v>
      </c>
    </row>
    <row r="244" spans="1:44" s="262" customFormat="1" ht="15.75" hidden="1" outlineLevel="2">
      <c r="A244" s="105"/>
      <c r="B244" s="162" t="s">
        <v>52</v>
      </c>
      <c r="C244" s="160"/>
      <c r="D244" s="163">
        <f t="shared" si="81"/>
        <v>0.04</v>
      </c>
      <c r="E244" s="163">
        <f t="shared" si="81"/>
        <v>0.04</v>
      </c>
      <c r="F244" s="163">
        <f t="shared" si="81"/>
        <v>0.04</v>
      </c>
      <c r="G244" s="163">
        <f t="shared" si="81"/>
        <v>0.04</v>
      </c>
      <c r="H244" s="163">
        <f t="shared" si="81"/>
        <v>0.04</v>
      </c>
      <c r="I244" s="163">
        <f t="shared" si="81"/>
        <v>0.04</v>
      </c>
      <c r="J244" s="163">
        <f t="shared" si="81"/>
        <v>0.04</v>
      </c>
      <c r="K244" s="163">
        <f t="shared" si="81"/>
        <v>0.04</v>
      </c>
      <c r="L244" s="163">
        <f t="shared" si="81"/>
        <v>0.04</v>
      </c>
      <c r="M244" s="163">
        <f t="shared" si="81"/>
        <v>0.04</v>
      </c>
      <c r="N244" s="163">
        <f t="shared" si="81"/>
        <v>0.04</v>
      </c>
      <c r="O244" s="163">
        <f t="shared" si="81"/>
        <v>0.04</v>
      </c>
      <c r="P244" s="163">
        <f t="shared" si="81"/>
        <v>0.04</v>
      </c>
      <c r="Q244" s="163">
        <f t="shared" si="81"/>
        <v>0.04</v>
      </c>
      <c r="R244" s="163">
        <f t="shared" si="81"/>
        <v>0.04</v>
      </c>
      <c r="S244" s="163">
        <f t="shared" si="81"/>
        <v>0.04</v>
      </c>
      <c r="T244" s="163">
        <f t="shared" si="81"/>
        <v>0.04</v>
      </c>
      <c r="U244" s="163">
        <f t="shared" si="81"/>
        <v>0.04</v>
      </c>
      <c r="V244" s="163">
        <f t="shared" si="81"/>
        <v>0.04</v>
      </c>
      <c r="W244" s="163">
        <f t="shared" si="81"/>
        <v>0.04</v>
      </c>
      <c r="X244" s="163">
        <f t="shared" si="81"/>
        <v>0.04</v>
      </c>
      <c r="Y244" s="163">
        <f t="shared" si="81"/>
        <v>0.04</v>
      </c>
      <c r="Z244" s="163">
        <f t="shared" si="81"/>
        <v>0.04</v>
      </c>
      <c r="AA244" s="163">
        <f t="shared" si="81"/>
        <v>0.04</v>
      </c>
      <c r="AB244" s="163">
        <f t="shared" si="81"/>
        <v>0.04</v>
      </c>
      <c r="AC244" s="163">
        <f t="shared" si="81"/>
        <v>0.04</v>
      </c>
      <c r="AD244" s="163">
        <f t="shared" si="81"/>
        <v>0.04</v>
      </c>
      <c r="AE244" s="163">
        <f t="shared" si="81"/>
        <v>0.04</v>
      </c>
      <c r="AF244" s="163">
        <f t="shared" si="81"/>
        <v>0.04</v>
      </c>
      <c r="AG244" s="163">
        <f t="shared" si="81"/>
        <v>0.04</v>
      </c>
      <c r="AH244" s="163">
        <f t="shared" si="81"/>
        <v>0.04</v>
      </c>
      <c r="AI244" s="163">
        <f t="shared" si="81"/>
        <v>0.04</v>
      </c>
      <c r="AJ244" s="163">
        <f t="shared" si="81"/>
        <v>0.04</v>
      </c>
      <c r="AK244" s="163">
        <f t="shared" si="81"/>
        <v>0.04</v>
      </c>
      <c r="AL244" s="163">
        <f t="shared" si="81"/>
        <v>0.04</v>
      </c>
      <c r="AM244" s="163">
        <f t="shared" si="81"/>
        <v>0.04</v>
      </c>
      <c r="AN244" s="163">
        <f t="shared" si="81"/>
        <v>0.04</v>
      </c>
      <c r="AO244" s="163">
        <f t="shared" si="81"/>
        <v>0.04</v>
      </c>
      <c r="AP244" s="163">
        <f t="shared" si="81"/>
        <v>0.04</v>
      </c>
      <c r="AQ244" s="163">
        <f t="shared" si="81"/>
        <v>0.04</v>
      </c>
      <c r="AR244" s="163">
        <f t="shared" si="81"/>
        <v>0.04</v>
      </c>
    </row>
    <row r="245" spans="1:44" s="262" customFormat="1" ht="15.75" hidden="1" outlineLevel="2">
      <c r="A245" s="105"/>
      <c r="B245" s="162" t="s">
        <v>53</v>
      </c>
      <c r="C245" s="160"/>
      <c r="D245" s="163">
        <f t="shared" si="81"/>
        <v>4.7E-2</v>
      </c>
      <c r="E245" s="163">
        <f t="shared" si="81"/>
        <v>4.7E-2</v>
      </c>
      <c r="F245" s="163">
        <f t="shared" si="81"/>
        <v>4.7E-2</v>
      </c>
      <c r="G245" s="163">
        <f t="shared" si="81"/>
        <v>4.7E-2</v>
      </c>
      <c r="H245" s="163">
        <f t="shared" si="81"/>
        <v>4.7E-2</v>
      </c>
      <c r="I245" s="163">
        <f t="shared" si="81"/>
        <v>4.7E-2</v>
      </c>
      <c r="J245" s="163">
        <f t="shared" si="81"/>
        <v>4.7E-2</v>
      </c>
      <c r="K245" s="163">
        <f t="shared" si="81"/>
        <v>4.7E-2</v>
      </c>
      <c r="L245" s="163">
        <f t="shared" si="81"/>
        <v>4.7E-2</v>
      </c>
      <c r="M245" s="163">
        <f t="shared" si="81"/>
        <v>4.7E-2</v>
      </c>
      <c r="N245" s="163">
        <f t="shared" si="81"/>
        <v>4.7E-2</v>
      </c>
      <c r="O245" s="163">
        <f t="shared" si="81"/>
        <v>4.7E-2</v>
      </c>
      <c r="P245" s="163">
        <f t="shared" si="81"/>
        <v>4.7E-2</v>
      </c>
      <c r="Q245" s="163">
        <f t="shared" si="81"/>
        <v>4.7E-2</v>
      </c>
      <c r="R245" s="163">
        <f t="shared" si="81"/>
        <v>4.7E-2</v>
      </c>
      <c r="S245" s="163">
        <f t="shared" si="81"/>
        <v>4.7E-2</v>
      </c>
      <c r="T245" s="163">
        <f t="shared" si="81"/>
        <v>4.7E-2</v>
      </c>
      <c r="U245" s="163">
        <f t="shared" si="81"/>
        <v>4.7E-2</v>
      </c>
      <c r="V245" s="163">
        <f t="shared" si="81"/>
        <v>4.7E-2</v>
      </c>
      <c r="W245" s="163">
        <f t="shared" si="81"/>
        <v>4.7E-2</v>
      </c>
      <c r="X245" s="163">
        <f t="shared" si="81"/>
        <v>4.7E-2</v>
      </c>
      <c r="Y245" s="163">
        <f t="shared" si="81"/>
        <v>4.7E-2</v>
      </c>
      <c r="Z245" s="163">
        <f t="shared" si="81"/>
        <v>4.7E-2</v>
      </c>
      <c r="AA245" s="163">
        <f t="shared" si="81"/>
        <v>4.7E-2</v>
      </c>
      <c r="AB245" s="163">
        <f t="shared" si="81"/>
        <v>4.7E-2</v>
      </c>
      <c r="AC245" s="163">
        <f t="shared" si="81"/>
        <v>4.7E-2</v>
      </c>
      <c r="AD245" s="163">
        <f t="shared" si="81"/>
        <v>4.7E-2</v>
      </c>
      <c r="AE245" s="163">
        <f t="shared" si="81"/>
        <v>4.7E-2</v>
      </c>
      <c r="AF245" s="163">
        <f t="shared" si="81"/>
        <v>4.7E-2</v>
      </c>
      <c r="AG245" s="163">
        <f t="shared" si="81"/>
        <v>4.7E-2</v>
      </c>
      <c r="AH245" s="163">
        <f t="shared" si="81"/>
        <v>4.7E-2</v>
      </c>
      <c r="AI245" s="163">
        <f t="shared" si="81"/>
        <v>4.7E-2</v>
      </c>
      <c r="AJ245" s="163">
        <f t="shared" si="81"/>
        <v>4.7E-2</v>
      </c>
      <c r="AK245" s="163">
        <f t="shared" si="81"/>
        <v>4.7E-2</v>
      </c>
      <c r="AL245" s="163">
        <f t="shared" si="81"/>
        <v>4.7E-2</v>
      </c>
      <c r="AM245" s="163">
        <f t="shared" si="81"/>
        <v>4.7E-2</v>
      </c>
      <c r="AN245" s="163">
        <f t="shared" si="81"/>
        <v>4.7E-2</v>
      </c>
      <c r="AO245" s="163">
        <f t="shared" si="81"/>
        <v>4.7E-2</v>
      </c>
      <c r="AP245" s="163">
        <f t="shared" si="81"/>
        <v>4.7E-2</v>
      </c>
      <c r="AQ245" s="163">
        <f t="shared" si="81"/>
        <v>4.7E-2</v>
      </c>
      <c r="AR245" s="163">
        <f t="shared" si="81"/>
        <v>4.7E-2</v>
      </c>
    </row>
    <row r="246" spans="1:44" s="262" customFormat="1" ht="15.75" hidden="1" outlineLevel="2">
      <c r="A246" s="105"/>
      <c r="B246" s="162" t="s">
        <v>54</v>
      </c>
      <c r="C246" s="160"/>
      <c r="D246" s="163">
        <f t="shared" si="81"/>
        <v>4.7E-2</v>
      </c>
      <c r="E246" s="163">
        <f t="shared" si="81"/>
        <v>4.7E-2</v>
      </c>
      <c r="F246" s="163">
        <f t="shared" si="81"/>
        <v>4.7E-2</v>
      </c>
      <c r="G246" s="163">
        <f t="shared" si="81"/>
        <v>4.7E-2</v>
      </c>
      <c r="H246" s="163">
        <f t="shared" si="81"/>
        <v>4.7E-2</v>
      </c>
      <c r="I246" s="163">
        <f t="shared" si="81"/>
        <v>4.7E-2</v>
      </c>
      <c r="J246" s="163">
        <f t="shared" si="81"/>
        <v>4.7E-2</v>
      </c>
      <c r="K246" s="163">
        <f t="shared" si="81"/>
        <v>4.7E-2</v>
      </c>
      <c r="L246" s="163">
        <f t="shared" si="81"/>
        <v>4.7E-2</v>
      </c>
      <c r="M246" s="163">
        <f t="shared" si="81"/>
        <v>4.7E-2</v>
      </c>
      <c r="N246" s="163">
        <f t="shared" si="81"/>
        <v>4.7E-2</v>
      </c>
      <c r="O246" s="163">
        <f t="shared" si="81"/>
        <v>4.7E-2</v>
      </c>
      <c r="P246" s="163">
        <f t="shared" si="81"/>
        <v>4.7E-2</v>
      </c>
      <c r="Q246" s="163">
        <f t="shared" si="81"/>
        <v>4.7E-2</v>
      </c>
      <c r="R246" s="163">
        <f t="shared" si="81"/>
        <v>4.7E-2</v>
      </c>
      <c r="S246" s="163">
        <f t="shared" si="81"/>
        <v>4.7E-2</v>
      </c>
      <c r="T246" s="163">
        <f t="shared" si="81"/>
        <v>4.7E-2</v>
      </c>
      <c r="U246" s="163">
        <f t="shared" si="81"/>
        <v>4.7E-2</v>
      </c>
      <c r="V246" s="163">
        <f t="shared" si="81"/>
        <v>4.7E-2</v>
      </c>
      <c r="W246" s="163">
        <f t="shared" si="81"/>
        <v>4.7E-2</v>
      </c>
      <c r="X246" s="163">
        <f t="shared" si="81"/>
        <v>4.7E-2</v>
      </c>
      <c r="Y246" s="163">
        <f t="shared" si="81"/>
        <v>4.7E-2</v>
      </c>
      <c r="Z246" s="163">
        <f t="shared" si="81"/>
        <v>4.7E-2</v>
      </c>
      <c r="AA246" s="163">
        <f t="shared" si="81"/>
        <v>4.7E-2</v>
      </c>
      <c r="AB246" s="163">
        <f t="shared" si="81"/>
        <v>4.7E-2</v>
      </c>
      <c r="AC246" s="163">
        <f t="shared" si="81"/>
        <v>4.7E-2</v>
      </c>
      <c r="AD246" s="163">
        <f t="shared" si="81"/>
        <v>4.7E-2</v>
      </c>
      <c r="AE246" s="163">
        <f t="shared" si="81"/>
        <v>4.7E-2</v>
      </c>
      <c r="AF246" s="163">
        <f t="shared" si="81"/>
        <v>4.7E-2</v>
      </c>
      <c r="AG246" s="163">
        <f t="shared" si="81"/>
        <v>4.7E-2</v>
      </c>
      <c r="AH246" s="163">
        <f t="shared" si="81"/>
        <v>4.7E-2</v>
      </c>
      <c r="AI246" s="163">
        <f t="shared" si="81"/>
        <v>4.7E-2</v>
      </c>
      <c r="AJ246" s="163">
        <f t="shared" si="81"/>
        <v>4.7E-2</v>
      </c>
      <c r="AK246" s="163">
        <f t="shared" si="81"/>
        <v>4.7E-2</v>
      </c>
      <c r="AL246" s="163">
        <f t="shared" si="81"/>
        <v>4.7E-2</v>
      </c>
      <c r="AM246" s="163">
        <f t="shared" si="81"/>
        <v>4.7E-2</v>
      </c>
      <c r="AN246" s="163">
        <f t="shared" si="81"/>
        <v>4.7E-2</v>
      </c>
      <c r="AO246" s="163">
        <f t="shared" si="81"/>
        <v>4.7E-2</v>
      </c>
      <c r="AP246" s="163">
        <f t="shared" si="81"/>
        <v>4.7E-2</v>
      </c>
      <c r="AQ246" s="163">
        <f t="shared" si="81"/>
        <v>4.7E-2</v>
      </c>
      <c r="AR246" s="163">
        <f t="shared" si="81"/>
        <v>4.7E-2</v>
      </c>
    </row>
    <row r="247" spans="1:44" s="262" customFormat="1" ht="15.75" hidden="1" outlineLevel="2">
      <c r="A247" s="105"/>
      <c r="B247" s="162" t="s">
        <v>55</v>
      </c>
      <c r="C247" s="160"/>
      <c r="D247" s="165">
        <f>1-SUM(D234:D246)</f>
        <v>0</v>
      </c>
      <c r="E247" s="165">
        <f t="shared" ref="E247:AR247" si="82">1-SUM(E234:E246)</f>
        <v>0</v>
      </c>
      <c r="F247" s="165">
        <f t="shared" si="82"/>
        <v>0</v>
      </c>
      <c r="G247" s="165">
        <f t="shared" si="82"/>
        <v>0</v>
      </c>
      <c r="H247" s="165">
        <f t="shared" si="82"/>
        <v>0</v>
      </c>
      <c r="I247" s="165">
        <f t="shared" si="82"/>
        <v>0</v>
      </c>
      <c r="J247" s="165">
        <f t="shared" si="82"/>
        <v>0</v>
      </c>
      <c r="K247" s="165">
        <f t="shared" si="82"/>
        <v>0</v>
      </c>
      <c r="L247" s="165">
        <f t="shared" si="82"/>
        <v>0</v>
      </c>
      <c r="M247" s="165">
        <f t="shared" si="82"/>
        <v>0</v>
      </c>
      <c r="N247" s="165">
        <f t="shared" si="82"/>
        <v>0</v>
      </c>
      <c r="O247" s="165">
        <f t="shared" si="82"/>
        <v>0</v>
      </c>
      <c r="P247" s="165">
        <f t="shared" si="82"/>
        <v>0</v>
      </c>
      <c r="Q247" s="165">
        <f t="shared" si="82"/>
        <v>0</v>
      </c>
      <c r="R247" s="165">
        <f t="shared" si="82"/>
        <v>0</v>
      </c>
      <c r="S247" s="165">
        <f t="shared" si="82"/>
        <v>0</v>
      </c>
      <c r="T247" s="165">
        <f t="shared" si="82"/>
        <v>0</v>
      </c>
      <c r="U247" s="165">
        <f t="shared" si="82"/>
        <v>0</v>
      </c>
      <c r="V247" s="165">
        <f t="shared" si="82"/>
        <v>0</v>
      </c>
      <c r="W247" s="165">
        <f t="shared" si="82"/>
        <v>0</v>
      </c>
      <c r="X247" s="165">
        <f t="shared" si="82"/>
        <v>0</v>
      </c>
      <c r="Y247" s="165">
        <f t="shared" si="82"/>
        <v>0</v>
      </c>
      <c r="Z247" s="165">
        <f t="shared" si="82"/>
        <v>0</v>
      </c>
      <c r="AA247" s="165">
        <f t="shared" si="82"/>
        <v>0</v>
      </c>
      <c r="AB247" s="165">
        <f t="shared" si="82"/>
        <v>0</v>
      </c>
      <c r="AC247" s="165">
        <f t="shared" si="82"/>
        <v>0</v>
      </c>
      <c r="AD247" s="165">
        <f t="shared" si="82"/>
        <v>0</v>
      </c>
      <c r="AE247" s="165">
        <f t="shared" si="82"/>
        <v>0</v>
      </c>
      <c r="AF247" s="165">
        <f t="shared" si="82"/>
        <v>0</v>
      </c>
      <c r="AG247" s="165">
        <f t="shared" si="82"/>
        <v>0</v>
      </c>
      <c r="AH247" s="165">
        <f t="shared" si="82"/>
        <v>0</v>
      </c>
      <c r="AI247" s="165">
        <f t="shared" si="82"/>
        <v>0</v>
      </c>
      <c r="AJ247" s="165">
        <f t="shared" si="82"/>
        <v>0</v>
      </c>
      <c r="AK247" s="165">
        <f t="shared" si="82"/>
        <v>0</v>
      </c>
      <c r="AL247" s="165">
        <f t="shared" si="82"/>
        <v>0</v>
      </c>
      <c r="AM247" s="165">
        <f t="shared" si="82"/>
        <v>0</v>
      </c>
      <c r="AN247" s="165">
        <f t="shared" si="82"/>
        <v>0</v>
      </c>
      <c r="AO247" s="165">
        <f t="shared" si="82"/>
        <v>0</v>
      </c>
      <c r="AP247" s="165">
        <f t="shared" si="82"/>
        <v>0</v>
      </c>
      <c r="AQ247" s="165">
        <f t="shared" si="82"/>
        <v>0</v>
      </c>
      <c r="AR247" s="165">
        <f t="shared" si="82"/>
        <v>0</v>
      </c>
    </row>
    <row r="248" spans="1:44" s="262" customFormat="1" ht="15.75" hidden="1" outlineLevel="2">
      <c r="A248" s="105"/>
      <c r="B248" s="162" t="s">
        <v>56</v>
      </c>
      <c r="C248" s="160"/>
      <c r="D248" s="165">
        <f>SUM(D234:D247)</f>
        <v>1.0000000000000002</v>
      </c>
      <c r="E248" s="165">
        <f t="shared" ref="E248:AR248" si="83">SUM(E234:E247)</f>
        <v>1.0000000000000002</v>
      </c>
      <c r="F248" s="165">
        <f t="shared" si="83"/>
        <v>1.0000000000000002</v>
      </c>
      <c r="G248" s="165">
        <f t="shared" si="83"/>
        <v>1.0000000000000002</v>
      </c>
      <c r="H248" s="165">
        <f t="shared" si="83"/>
        <v>1.0000000000000002</v>
      </c>
      <c r="I248" s="165">
        <f t="shared" si="83"/>
        <v>1.0000000000000002</v>
      </c>
      <c r="J248" s="165">
        <f t="shared" si="83"/>
        <v>1.0000000000000002</v>
      </c>
      <c r="K248" s="165">
        <f t="shared" si="83"/>
        <v>1.0000000000000002</v>
      </c>
      <c r="L248" s="165">
        <f t="shared" si="83"/>
        <v>1.0000000000000002</v>
      </c>
      <c r="M248" s="165">
        <f t="shared" si="83"/>
        <v>1.0000000000000002</v>
      </c>
      <c r="N248" s="165">
        <f t="shared" si="83"/>
        <v>1.0000000000000002</v>
      </c>
      <c r="O248" s="165">
        <f t="shared" si="83"/>
        <v>1.0000000000000002</v>
      </c>
      <c r="P248" s="165">
        <f t="shared" si="83"/>
        <v>1.0000000000000002</v>
      </c>
      <c r="Q248" s="165">
        <f t="shared" si="83"/>
        <v>1.0000000000000002</v>
      </c>
      <c r="R248" s="165">
        <f t="shared" si="83"/>
        <v>1.0000000000000002</v>
      </c>
      <c r="S248" s="165">
        <f t="shared" si="83"/>
        <v>1.0000000000000002</v>
      </c>
      <c r="T248" s="165">
        <f t="shared" si="83"/>
        <v>1.0000000000000002</v>
      </c>
      <c r="U248" s="165">
        <f t="shared" si="83"/>
        <v>1.0000000000000002</v>
      </c>
      <c r="V248" s="165">
        <f t="shared" si="83"/>
        <v>1.0000000000000002</v>
      </c>
      <c r="W248" s="165">
        <f t="shared" si="83"/>
        <v>1.0000000000000002</v>
      </c>
      <c r="X248" s="165">
        <f t="shared" si="83"/>
        <v>1.0000000000000002</v>
      </c>
      <c r="Y248" s="165">
        <f t="shared" si="83"/>
        <v>1.0000000000000002</v>
      </c>
      <c r="Z248" s="165">
        <f t="shared" si="83"/>
        <v>1.0000000000000002</v>
      </c>
      <c r="AA248" s="165">
        <f t="shared" si="83"/>
        <v>1.0000000000000002</v>
      </c>
      <c r="AB248" s="165">
        <f t="shared" si="83"/>
        <v>1.0000000000000002</v>
      </c>
      <c r="AC248" s="165">
        <f t="shared" si="83"/>
        <v>1.0000000000000002</v>
      </c>
      <c r="AD248" s="165">
        <f t="shared" si="83"/>
        <v>1.0000000000000002</v>
      </c>
      <c r="AE248" s="165">
        <f t="shared" si="83"/>
        <v>1.0000000000000002</v>
      </c>
      <c r="AF248" s="165">
        <f t="shared" si="83"/>
        <v>1.0000000000000002</v>
      </c>
      <c r="AG248" s="165">
        <f t="shared" si="83"/>
        <v>1.0000000000000002</v>
      </c>
      <c r="AH248" s="165">
        <f t="shared" si="83"/>
        <v>1.0000000000000002</v>
      </c>
      <c r="AI248" s="165">
        <f t="shared" si="83"/>
        <v>1.0000000000000002</v>
      </c>
      <c r="AJ248" s="165">
        <f t="shared" si="83"/>
        <v>1.0000000000000002</v>
      </c>
      <c r="AK248" s="165">
        <f t="shared" si="83"/>
        <v>1.0000000000000002</v>
      </c>
      <c r="AL248" s="165">
        <f t="shared" si="83"/>
        <v>1.0000000000000002</v>
      </c>
      <c r="AM248" s="165">
        <f t="shared" si="83"/>
        <v>1.0000000000000002</v>
      </c>
      <c r="AN248" s="165">
        <f t="shared" si="83"/>
        <v>1.0000000000000002</v>
      </c>
      <c r="AO248" s="165">
        <f t="shared" si="83"/>
        <v>1.0000000000000002</v>
      </c>
      <c r="AP248" s="165">
        <f t="shared" si="83"/>
        <v>1.0000000000000002</v>
      </c>
      <c r="AQ248" s="165">
        <f t="shared" si="83"/>
        <v>1.0000000000000002</v>
      </c>
      <c r="AR248" s="165">
        <f t="shared" si="83"/>
        <v>1.0000000000000002</v>
      </c>
    </row>
    <row r="249" spans="1:44" s="262" customFormat="1" ht="5.0999999999999996" hidden="1" customHeight="1" outlineLevel="1">
      <c r="A249" s="105"/>
      <c r="B249" s="162"/>
      <c r="C249" s="160"/>
      <c r="D249" s="160"/>
      <c r="E249" s="160"/>
      <c r="F249" s="160"/>
      <c r="G249" s="160"/>
      <c r="H249" s="160"/>
      <c r="I249" s="160"/>
      <c r="J249" s="160"/>
      <c r="K249" s="160"/>
      <c r="L249" s="160"/>
      <c r="M249" s="160"/>
      <c r="N249" s="160"/>
      <c r="O249" s="160"/>
      <c r="P249" s="160"/>
      <c r="Q249" s="160"/>
      <c r="R249" s="160"/>
      <c r="S249" s="160"/>
      <c r="T249" s="160"/>
      <c r="U249" s="160"/>
      <c r="V249" s="160"/>
      <c r="W249" s="160"/>
      <c r="X249" s="160"/>
      <c r="Y249" s="160"/>
      <c r="Z249" s="160"/>
      <c r="AA249" s="160"/>
      <c r="AB249" s="160"/>
      <c r="AC249" s="160"/>
      <c r="AD249" s="160"/>
      <c r="AE249" s="160"/>
      <c r="AF249" s="160"/>
      <c r="AG249" s="160"/>
      <c r="AH249" s="160"/>
      <c r="AI249" s="160"/>
      <c r="AJ249" s="160"/>
      <c r="AK249" s="160"/>
      <c r="AL249" s="160"/>
      <c r="AM249" s="160"/>
      <c r="AN249" s="160"/>
      <c r="AO249" s="160"/>
      <c r="AP249" s="160"/>
      <c r="AQ249" s="160"/>
      <c r="AR249" s="160"/>
    </row>
    <row r="250" spans="1:44" s="78" customFormat="1" ht="15.75" hidden="1" outlineLevel="1">
      <c r="A250" s="105"/>
      <c r="B250" s="155" t="s">
        <v>139</v>
      </c>
      <c r="C250" s="156"/>
      <c r="D250" s="156"/>
      <c r="E250" s="156"/>
      <c r="F250" s="156"/>
      <c r="G250" s="156"/>
      <c r="H250" s="156"/>
      <c r="I250" s="156"/>
      <c r="J250" s="156"/>
      <c r="K250" s="156"/>
      <c r="L250" s="156"/>
      <c r="M250" s="156"/>
      <c r="N250" s="156"/>
      <c r="O250" s="156"/>
      <c r="P250" s="156"/>
      <c r="Q250" s="156"/>
      <c r="R250" s="156"/>
      <c r="S250" s="156"/>
      <c r="T250" s="156"/>
      <c r="U250" s="156"/>
      <c r="V250" s="156"/>
      <c r="W250" s="156"/>
      <c r="X250" s="156"/>
      <c r="Y250" s="156"/>
      <c r="Z250" s="156"/>
      <c r="AA250" s="156"/>
      <c r="AB250" s="156"/>
      <c r="AC250" s="156"/>
      <c r="AD250" s="156"/>
      <c r="AE250" s="156"/>
      <c r="AF250" s="156"/>
      <c r="AG250" s="156"/>
      <c r="AH250" s="156"/>
      <c r="AI250" s="156"/>
      <c r="AJ250" s="156"/>
      <c r="AK250" s="156"/>
      <c r="AL250" s="156"/>
      <c r="AM250" s="156"/>
      <c r="AN250" s="156"/>
      <c r="AO250" s="156"/>
      <c r="AP250" s="156"/>
      <c r="AQ250" s="156"/>
      <c r="AR250" s="156"/>
    </row>
    <row r="251" spans="1:44" s="260" customFormat="1" ht="15.75" hidden="1" outlineLevel="1">
      <c r="A251" s="105"/>
      <c r="B251" s="84" t="s">
        <v>140</v>
      </c>
      <c r="C251" s="157" t="s">
        <v>129</v>
      </c>
      <c r="D251" s="157">
        <f t="shared" ref="D251:AR251" si="84">D78</f>
        <v>2589.2634771000003</v>
      </c>
      <c r="E251" s="157">
        <f t="shared" si="84"/>
        <v>2602.2097944855</v>
      </c>
      <c r="F251" s="157">
        <f t="shared" si="84"/>
        <v>2615.220843457927</v>
      </c>
      <c r="G251" s="157">
        <f t="shared" si="84"/>
        <v>2628.2969476752164</v>
      </c>
      <c r="H251" s="157">
        <f t="shared" si="84"/>
        <v>2641.4384324135926</v>
      </c>
      <c r="I251" s="157">
        <f t="shared" si="84"/>
        <v>2654.6456245756599</v>
      </c>
      <c r="J251" s="157">
        <f t="shared" si="84"/>
        <v>2667.9188526985381</v>
      </c>
      <c r="K251" s="157">
        <f t="shared" si="84"/>
        <v>2681.258446962031</v>
      </c>
      <c r="L251" s="157">
        <f t="shared" si="84"/>
        <v>2694.6647391968399</v>
      </c>
      <c r="M251" s="157">
        <f t="shared" si="84"/>
        <v>2708.1380628928241</v>
      </c>
      <c r="N251" s="157">
        <f t="shared" si="84"/>
        <v>2721.6787532072876</v>
      </c>
      <c r="O251" s="157">
        <f t="shared" si="84"/>
        <v>2735.2871469733241</v>
      </c>
      <c r="P251" s="157">
        <f t="shared" si="84"/>
        <v>2748.9635827081902</v>
      </c>
      <c r="Q251" s="157">
        <f t="shared" si="84"/>
        <v>2762.7084006217315</v>
      </c>
      <c r="R251" s="157">
        <f t="shared" si="84"/>
        <v>2776.5219426248391</v>
      </c>
      <c r="S251" s="157">
        <f t="shared" si="84"/>
        <v>2790.4045523379627</v>
      </c>
      <c r="T251" s="157">
        <f t="shared" si="84"/>
        <v>2804.3565750996531</v>
      </c>
      <c r="U251" s="157">
        <f t="shared" si="84"/>
        <v>2818.3783579751507</v>
      </c>
      <c r="V251" s="157">
        <f t="shared" si="84"/>
        <v>2832.4702497650264</v>
      </c>
      <c r="W251" s="157">
        <f t="shared" si="84"/>
        <v>2846.6326010138509</v>
      </c>
      <c r="X251" s="157">
        <f t="shared" si="84"/>
        <v>2860.8657640189199</v>
      </c>
      <c r="Y251" s="157">
        <f t="shared" si="84"/>
        <v>2875.1700928390142</v>
      </c>
      <c r="Z251" s="157">
        <f t="shared" si="84"/>
        <v>2889.5459433032092</v>
      </c>
      <c r="AA251" s="157">
        <f t="shared" si="84"/>
        <v>2903.9936730197246</v>
      </c>
      <c r="AB251" s="157">
        <f t="shared" si="84"/>
        <v>2918.5136413848231</v>
      </c>
      <c r="AC251" s="157">
        <f t="shared" si="84"/>
        <v>2933.1062095917473</v>
      </c>
      <c r="AD251" s="157">
        <f t="shared" si="84"/>
        <v>2947.7717406397055</v>
      </c>
      <c r="AE251" s="157">
        <f t="shared" si="84"/>
        <v>2962.5105993429042</v>
      </c>
      <c r="AF251" s="157">
        <f t="shared" si="84"/>
        <v>2977.323152339618</v>
      </c>
      <c r="AG251" s="157">
        <f t="shared" si="84"/>
        <v>2992.2097681013161</v>
      </c>
      <c r="AH251" s="157">
        <f t="shared" si="84"/>
        <v>3007.1708169418216</v>
      </c>
      <c r="AI251" s="157">
        <f t="shared" si="84"/>
        <v>3022.2066710265308</v>
      </c>
      <c r="AJ251" s="157">
        <f t="shared" si="84"/>
        <v>3037.3177043816627</v>
      </c>
      <c r="AK251" s="157">
        <f t="shared" si="84"/>
        <v>3052.5042929035712</v>
      </c>
      <c r="AL251" s="157">
        <f t="shared" si="84"/>
        <v>3067.7668143680889</v>
      </c>
      <c r="AM251" s="157">
        <f t="shared" si="84"/>
        <v>3083.1056484399287</v>
      </c>
      <c r="AN251" s="157">
        <f t="shared" si="84"/>
        <v>3098.521176682128</v>
      </c>
      <c r="AO251" s="157">
        <f t="shared" si="84"/>
        <v>3114.0137825655393</v>
      </c>
      <c r="AP251" s="157">
        <f t="shared" si="84"/>
        <v>3129.5838514783663</v>
      </c>
      <c r="AQ251" s="157">
        <f t="shared" si="84"/>
        <v>3145.2317707357579</v>
      </c>
      <c r="AR251" s="157">
        <f t="shared" si="84"/>
        <v>3160.9579295894359</v>
      </c>
    </row>
    <row r="252" spans="1:44" s="261" customFormat="1" ht="15.75" hidden="1" outlineLevel="1">
      <c r="A252" s="105"/>
      <c r="B252" s="159" t="s">
        <v>141</v>
      </c>
      <c r="C252" s="160" t="s">
        <v>73</v>
      </c>
      <c r="D252" s="161">
        <f>IF(OR(A643="SIM",A697="SIM"),D29,0)</f>
        <v>0</v>
      </c>
      <c r="E252" s="161">
        <f>D252</f>
        <v>0</v>
      </c>
      <c r="F252" s="161">
        <f t="shared" ref="F252:AR252" si="85">E252</f>
        <v>0</v>
      </c>
      <c r="G252" s="161">
        <f t="shared" si="85"/>
        <v>0</v>
      </c>
      <c r="H252" s="161">
        <f t="shared" si="85"/>
        <v>0</v>
      </c>
      <c r="I252" s="161">
        <f t="shared" si="85"/>
        <v>0</v>
      </c>
      <c r="J252" s="161">
        <f t="shared" si="85"/>
        <v>0</v>
      </c>
      <c r="K252" s="161">
        <f t="shared" si="85"/>
        <v>0</v>
      </c>
      <c r="L252" s="161">
        <f t="shared" si="85"/>
        <v>0</v>
      </c>
      <c r="M252" s="161">
        <f t="shared" si="85"/>
        <v>0</v>
      </c>
      <c r="N252" s="161">
        <f t="shared" si="85"/>
        <v>0</v>
      </c>
      <c r="O252" s="161">
        <f t="shared" si="85"/>
        <v>0</v>
      </c>
      <c r="P252" s="161">
        <f t="shared" si="85"/>
        <v>0</v>
      </c>
      <c r="Q252" s="161">
        <f t="shared" si="85"/>
        <v>0</v>
      </c>
      <c r="R252" s="161">
        <f t="shared" si="85"/>
        <v>0</v>
      </c>
      <c r="S252" s="161">
        <f t="shared" si="85"/>
        <v>0</v>
      </c>
      <c r="T252" s="161">
        <f t="shared" si="85"/>
        <v>0</v>
      </c>
      <c r="U252" s="161">
        <f t="shared" si="85"/>
        <v>0</v>
      </c>
      <c r="V252" s="161">
        <f t="shared" si="85"/>
        <v>0</v>
      </c>
      <c r="W252" s="161">
        <f t="shared" si="85"/>
        <v>0</v>
      </c>
      <c r="X252" s="161">
        <f t="shared" si="85"/>
        <v>0</v>
      </c>
      <c r="Y252" s="161">
        <f t="shared" si="85"/>
        <v>0</v>
      </c>
      <c r="Z252" s="161">
        <f t="shared" si="85"/>
        <v>0</v>
      </c>
      <c r="AA252" s="161">
        <f t="shared" si="85"/>
        <v>0</v>
      </c>
      <c r="AB252" s="161">
        <f t="shared" si="85"/>
        <v>0</v>
      </c>
      <c r="AC252" s="161">
        <f t="shared" si="85"/>
        <v>0</v>
      </c>
      <c r="AD252" s="161">
        <f t="shared" si="85"/>
        <v>0</v>
      </c>
      <c r="AE252" s="161">
        <f t="shared" si="85"/>
        <v>0</v>
      </c>
      <c r="AF252" s="161">
        <f t="shared" si="85"/>
        <v>0</v>
      </c>
      <c r="AG252" s="161">
        <f t="shared" si="85"/>
        <v>0</v>
      </c>
      <c r="AH252" s="161">
        <f t="shared" si="85"/>
        <v>0</v>
      </c>
      <c r="AI252" s="161">
        <f t="shared" si="85"/>
        <v>0</v>
      </c>
      <c r="AJ252" s="161">
        <f t="shared" si="85"/>
        <v>0</v>
      </c>
      <c r="AK252" s="161">
        <f t="shared" si="85"/>
        <v>0</v>
      </c>
      <c r="AL252" s="161">
        <f t="shared" si="85"/>
        <v>0</v>
      </c>
      <c r="AM252" s="161">
        <f t="shared" si="85"/>
        <v>0</v>
      </c>
      <c r="AN252" s="161">
        <f t="shared" si="85"/>
        <v>0</v>
      </c>
      <c r="AO252" s="161">
        <f t="shared" si="85"/>
        <v>0</v>
      </c>
      <c r="AP252" s="161">
        <f t="shared" si="85"/>
        <v>0</v>
      </c>
      <c r="AQ252" s="161">
        <f t="shared" si="85"/>
        <v>0</v>
      </c>
      <c r="AR252" s="161">
        <f t="shared" si="85"/>
        <v>0</v>
      </c>
    </row>
    <row r="253" spans="1:44" s="262" customFormat="1" ht="15.75" hidden="1" outlineLevel="2">
      <c r="A253" s="105"/>
      <c r="B253" s="162" t="s">
        <v>133</v>
      </c>
      <c r="C253" s="160"/>
      <c r="D253" s="160"/>
      <c r="E253" s="160"/>
      <c r="F253" s="160"/>
      <c r="G253" s="160"/>
      <c r="H253" s="160"/>
      <c r="I253" s="160"/>
      <c r="J253" s="160"/>
      <c r="K253" s="160"/>
      <c r="L253" s="160"/>
      <c r="M253" s="160"/>
      <c r="N253" s="160"/>
      <c r="O253" s="160"/>
      <c r="P253" s="160"/>
      <c r="Q253" s="160"/>
      <c r="R253" s="160"/>
      <c r="S253" s="160"/>
      <c r="T253" s="160"/>
      <c r="U253" s="160"/>
      <c r="V253" s="160"/>
      <c r="W253" s="160"/>
      <c r="X253" s="160"/>
      <c r="Y253" s="160"/>
      <c r="Z253" s="160"/>
      <c r="AA253" s="160"/>
      <c r="AB253" s="160"/>
      <c r="AC253" s="160"/>
      <c r="AD253" s="160"/>
      <c r="AE253" s="160"/>
      <c r="AF253" s="160"/>
      <c r="AG253" s="160"/>
      <c r="AH253" s="160"/>
      <c r="AI253" s="160"/>
      <c r="AJ253" s="160"/>
      <c r="AK253" s="160"/>
      <c r="AL253" s="160"/>
      <c r="AM253" s="160"/>
      <c r="AN253" s="160"/>
      <c r="AO253" s="160"/>
      <c r="AP253" s="160"/>
      <c r="AQ253" s="160"/>
      <c r="AR253" s="160"/>
    </row>
    <row r="254" spans="1:44" s="262" customFormat="1" ht="15.75" hidden="1" outlineLevel="2">
      <c r="A254" s="105"/>
      <c r="B254" s="162" t="s">
        <v>42</v>
      </c>
      <c r="C254" s="160"/>
      <c r="D254" s="163">
        <f t="shared" ref="D254:AR260" si="86">D151</f>
        <v>0.48399999999999999</v>
      </c>
      <c r="E254" s="163">
        <f t="shared" si="86"/>
        <v>0.48399999999999999</v>
      </c>
      <c r="F254" s="163">
        <f t="shared" si="86"/>
        <v>0.48399999999999999</v>
      </c>
      <c r="G254" s="163">
        <f t="shared" si="86"/>
        <v>0.48399999999999999</v>
      </c>
      <c r="H254" s="163">
        <f t="shared" si="86"/>
        <v>0.48399999999999999</v>
      </c>
      <c r="I254" s="163">
        <f t="shared" si="86"/>
        <v>0.48399999999999999</v>
      </c>
      <c r="J254" s="163">
        <f t="shared" si="86"/>
        <v>0.48399999999999999</v>
      </c>
      <c r="K254" s="163">
        <f t="shared" si="86"/>
        <v>0.48399999999999999</v>
      </c>
      <c r="L254" s="163">
        <f t="shared" si="86"/>
        <v>0.48399999999999999</v>
      </c>
      <c r="M254" s="163">
        <f t="shared" si="86"/>
        <v>0.48399999999999999</v>
      </c>
      <c r="N254" s="163">
        <f t="shared" si="86"/>
        <v>0.48399999999999999</v>
      </c>
      <c r="O254" s="163">
        <f t="shared" si="86"/>
        <v>0.48399999999999999</v>
      </c>
      <c r="P254" s="163">
        <f t="shared" si="86"/>
        <v>0.48399999999999999</v>
      </c>
      <c r="Q254" s="163">
        <f t="shared" si="86"/>
        <v>0.48399999999999999</v>
      </c>
      <c r="R254" s="163">
        <f t="shared" si="86"/>
        <v>0.48399999999999999</v>
      </c>
      <c r="S254" s="163">
        <f t="shared" si="86"/>
        <v>0.48399999999999999</v>
      </c>
      <c r="T254" s="163">
        <f t="shared" si="86"/>
        <v>0.48399999999999999</v>
      </c>
      <c r="U254" s="163">
        <f t="shared" si="86"/>
        <v>0.48399999999999999</v>
      </c>
      <c r="V254" s="163">
        <f t="shared" si="86"/>
        <v>0.48399999999999999</v>
      </c>
      <c r="W254" s="163">
        <f t="shared" si="86"/>
        <v>0.48399999999999999</v>
      </c>
      <c r="X254" s="163">
        <f t="shared" si="86"/>
        <v>0.48399999999999999</v>
      </c>
      <c r="Y254" s="163">
        <f t="shared" si="86"/>
        <v>0.48399999999999999</v>
      </c>
      <c r="Z254" s="163">
        <f t="shared" si="86"/>
        <v>0.48399999999999999</v>
      </c>
      <c r="AA254" s="163">
        <f t="shared" si="86"/>
        <v>0.48399999999999999</v>
      </c>
      <c r="AB254" s="163">
        <f t="shared" si="86"/>
        <v>0.48399999999999999</v>
      </c>
      <c r="AC254" s="163">
        <f t="shared" si="86"/>
        <v>0.48399999999999999</v>
      </c>
      <c r="AD254" s="163">
        <f t="shared" si="86"/>
        <v>0.48399999999999999</v>
      </c>
      <c r="AE254" s="163">
        <f t="shared" si="86"/>
        <v>0.48399999999999999</v>
      </c>
      <c r="AF254" s="163">
        <f t="shared" si="86"/>
        <v>0.48399999999999999</v>
      </c>
      <c r="AG254" s="163">
        <f t="shared" si="86"/>
        <v>0.48399999999999999</v>
      </c>
      <c r="AH254" s="163">
        <f t="shared" si="86"/>
        <v>0.48399999999999999</v>
      </c>
      <c r="AI254" s="163">
        <f t="shared" si="86"/>
        <v>0.48399999999999999</v>
      </c>
      <c r="AJ254" s="163">
        <f t="shared" si="86"/>
        <v>0.48399999999999999</v>
      </c>
      <c r="AK254" s="163">
        <f t="shared" si="86"/>
        <v>0.48399999999999999</v>
      </c>
      <c r="AL254" s="163">
        <f t="shared" si="86"/>
        <v>0.48399999999999999</v>
      </c>
      <c r="AM254" s="163">
        <f t="shared" si="86"/>
        <v>0.48399999999999999</v>
      </c>
      <c r="AN254" s="163">
        <f t="shared" si="86"/>
        <v>0.48399999999999999</v>
      </c>
      <c r="AO254" s="163">
        <f t="shared" si="86"/>
        <v>0.48399999999999999</v>
      </c>
      <c r="AP254" s="163">
        <f t="shared" si="86"/>
        <v>0.48399999999999999</v>
      </c>
      <c r="AQ254" s="163">
        <f t="shared" si="86"/>
        <v>0.48399999999999999</v>
      </c>
      <c r="AR254" s="163">
        <f t="shared" si="86"/>
        <v>0.48399999999999999</v>
      </c>
    </row>
    <row r="255" spans="1:44" s="262" customFormat="1" ht="15.75" hidden="1" outlineLevel="2">
      <c r="A255" s="105"/>
      <c r="B255" s="162" t="s">
        <v>43</v>
      </c>
      <c r="C255" s="160"/>
      <c r="D255" s="163">
        <f t="shared" si="86"/>
        <v>0.03</v>
      </c>
      <c r="E255" s="163">
        <f t="shared" si="86"/>
        <v>0.03</v>
      </c>
      <c r="F255" s="163">
        <f t="shared" si="86"/>
        <v>0.03</v>
      </c>
      <c r="G255" s="163">
        <f t="shared" si="86"/>
        <v>0.03</v>
      </c>
      <c r="H255" s="163">
        <f t="shared" si="86"/>
        <v>0.03</v>
      </c>
      <c r="I255" s="163">
        <f t="shared" si="86"/>
        <v>0.03</v>
      </c>
      <c r="J255" s="163">
        <f t="shared" si="86"/>
        <v>0.03</v>
      </c>
      <c r="K255" s="163">
        <f t="shared" si="86"/>
        <v>0.03</v>
      </c>
      <c r="L255" s="163">
        <f t="shared" si="86"/>
        <v>0.03</v>
      </c>
      <c r="M255" s="163">
        <f t="shared" si="86"/>
        <v>0.03</v>
      </c>
      <c r="N255" s="163">
        <f t="shared" si="86"/>
        <v>0.03</v>
      </c>
      <c r="O255" s="163">
        <f t="shared" si="86"/>
        <v>0.03</v>
      </c>
      <c r="P255" s="163">
        <f t="shared" si="86"/>
        <v>0.03</v>
      </c>
      <c r="Q255" s="163">
        <f t="shared" si="86"/>
        <v>0.03</v>
      </c>
      <c r="R255" s="163">
        <f t="shared" si="86"/>
        <v>0.03</v>
      </c>
      <c r="S255" s="163">
        <f t="shared" si="86"/>
        <v>0.03</v>
      </c>
      <c r="T255" s="163">
        <f t="shared" si="86"/>
        <v>0.03</v>
      </c>
      <c r="U255" s="163">
        <f t="shared" si="86"/>
        <v>0.03</v>
      </c>
      <c r="V255" s="163">
        <f t="shared" si="86"/>
        <v>0.03</v>
      </c>
      <c r="W255" s="163">
        <f t="shared" si="86"/>
        <v>0.03</v>
      </c>
      <c r="X255" s="163">
        <f t="shared" si="86"/>
        <v>0.03</v>
      </c>
      <c r="Y255" s="163">
        <f t="shared" si="86"/>
        <v>0.03</v>
      </c>
      <c r="Z255" s="163">
        <f t="shared" si="86"/>
        <v>0.03</v>
      </c>
      <c r="AA255" s="163">
        <f t="shared" si="86"/>
        <v>0.03</v>
      </c>
      <c r="AB255" s="163">
        <f t="shared" si="86"/>
        <v>0.03</v>
      </c>
      <c r="AC255" s="163">
        <f t="shared" si="86"/>
        <v>0.03</v>
      </c>
      <c r="AD255" s="163">
        <f t="shared" si="86"/>
        <v>0.03</v>
      </c>
      <c r="AE255" s="163">
        <f t="shared" si="86"/>
        <v>0.03</v>
      </c>
      <c r="AF255" s="163">
        <f t="shared" si="86"/>
        <v>0.03</v>
      </c>
      <c r="AG255" s="163">
        <f t="shared" si="86"/>
        <v>0.03</v>
      </c>
      <c r="AH255" s="163">
        <f t="shared" si="86"/>
        <v>0.03</v>
      </c>
      <c r="AI255" s="163">
        <f t="shared" si="86"/>
        <v>0.03</v>
      </c>
      <c r="AJ255" s="163">
        <f t="shared" si="86"/>
        <v>0.03</v>
      </c>
      <c r="AK255" s="163">
        <f t="shared" si="86"/>
        <v>0.03</v>
      </c>
      <c r="AL255" s="163">
        <f t="shared" si="86"/>
        <v>0.03</v>
      </c>
      <c r="AM255" s="163">
        <f t="shared" si="86"/>
        <v>0.03</v>
      </c>
      <c r="AN255" s="163">
        <f t="shared" si="86"/>
        <v>0.03</v>
      </c>
      <c r="AO255" s="163">
        <f t="shared" si="86"/>
        <v>0.03</v>
      </c>
      <c r="AP255" s="163">
        <f t="shared" si="86"/>
        <v>0.03</v>
      </c>
      <c r="AQ255" s="163">
        <f t="shared" si="86"/>
        <v>0.03</v>
      </c>
      <c r="AR255" s="163">
        <f t="shared" si="86"/>
        <v>0.03</v>
      </c>
    </row>
    <row r="256" spans="1:44" s="262" customFormat="1" ht="15.75" hidden="1" outlineLevel="2">
      <c r="A256" s="105"/>
      <c r="B256" s="162" t="s">
        <v>44</v>
      </c>
      <c r="C256" s="160"/>
      <c r="D256" s="163">
        <f t="shared" si="86"/>
        <v>0.13100000000000001</v>
      </c>
      <c r="E256" s="163">
        <f t="shared" si="86"/>
        <v>0.13100000000000001</v>
      </c>
      <c r="F256" s="163">
        <f t="shared" si="86"/>
        <v>0.13100000000000001</v>
      </c>
      <c r="G256" s="163">
        <f t="shared" si="86"/>
        <v>0.13100000000000001</v>
      </c>
      <c r="H256" s="163">
        <f t="shared" si="86"/>
        <v>0.13100000000000001</v>
      </c>
      <c r="I256" s="163">
        <f t="shared" si="86"/>
        <v>0.13100000000000001</v>
      </c>
      <c r="J256" s="163">
        <f t="shared" si="86"/>
        <v>0.13100000000000001</v>
      </c>
      <c r="K256" s="163">
        <f t="shared" si="86"/>
        <v>0.13100000000000001</v>
      </c>
      <c r="L256" s="163">
        <f t="shared" si="86"/>
        <v>0.13100000000000001</v>
      </c>
      <c r="M256" s="163">
        <f t="shared" si="86"/>
        <v>0.13100000000000001</v>
      </c>
      <c r="N256" s="163">
        <f t="shared" si="86"/>
        <v>0.13100000000000001</v>
      </c>
      <c r="O256" s="163">
        <f t="shared" si="86"/>
        <v>0.13100000000000001</v>
      </c>
      <c r="P256" s="163">
        <f t="shared" si="86"/>
        <v>0.13100000000000001</v>
      </c>
      <c r="Q256" s="163">
        <f t="shared" si="86"/>
        <v>0.13100000000000001</v>
      </c>
      <c r="R256" s="163">
        <f t="shared" si="86"/>
        <v>0.13100000000000001</v>
      </c>
      <c r="S256" s="163">
        <f t="shared" si="86"/>
        <v>0.13100000000000001</v>
      </c>
      <c r="T256" s="163">
        <f t="shared" si="86"/>
        <v>0.13100000000000001</v>
      </c>
      <c r="U256" s="163">
        <f t="shared" si="86"/>
        <v>0.13100000000000001</v>
      </c>
      <c r="V256" s="163">
        <f t="shared" si="86"/>
        <v>0.13100000000000001</v>
      </c>
      <c r="W256" s="163">
        <f t="shared" si="86"/>
        <v>0.13100000000000001</v>
      </c>
      <c r="X256" s="163">
        <f t="shared" si="86"/>
        <v>0.13100000000000001</v>
      </c>
      <c r="Y256" s="163">
        <f t="shared" si="86"/>
        <v>0.13100000000000001</v>
      </c>
      <c r="Z256" s="163">
        <f t="shared" si="86"/>
        <v>0.13100000000000001</v>
      </c>
      <c r="AA256" s="163">
        <f t="shared" si="86"/>
        <v>0.13100000000000001</v>
      </c>
      <c r="AB256" s="163">
        <f t="shared" si="86"/>
        <v>0.13100000000000001</v>
      </c>
      <c r="AC256" s="163">
        <f t="shared" si="86"/>
        <v>0.13100000000000001</v>
      </c>
      <c r="AD256" s="163">
        <f t="shared" si="86"/>
        <v>0.13100000000000001</v>
      </c>
      <c r="AE256" s="163">
        <f t="shared" si="86"/>
        <v>0.13100000000000001</v>
      </c>
      <c r="AF256" s="163">
        <f t="shared" si="86"/>
        <v>0.13100000000000001</v>
      </c>
      <c r="AG256" s="163">
        <f t="shared" si="86"/>
        <v>0.13100000000000001</v>
      </c>
      <c r="AH256" s="163">
        <f t="shared" si="86"/>
        <v>0.13100000000000001</v>
      </c>
      <c r="AI256" s="163">
        <f t="shared" si="86"/>
        <v>0.13100000000000001</v>
      </c>
      <c r="AJ256" s="163">
        <f t="shared" si="86"/>
        <v>0.13100000000000001</v>
      </c>
      <c r="AK256" s="163">
        <f t="shared" si="86"/>
        <v>0.13100000000000001</v>
      </c>
      <c r="AL256" s="163">
        <f t="shared" si="86"/>
        <v>0.13100000000000001</v>
      </c>
      <c r="AM256" s="163">
        <f t="shared" si="86"/>
        <v>0.13100000000000001</v>
      </c>
      <c r="AN256" s="163">
        <f t="shared" si="86"/>
        <v>0.13100000000000001</v>
      </c>
      <c r="AO256" s="163">
        <f t="shared" si="86"/>
        <v>0.13100000000000001</v>
      </c>
      <c r="AP256" s="163">
        <f t="shared" si="86"/>
        <v>0.13100000000000001</v>
      </c>
      <c r="AQ256" s="163">
        <f t="shared" si="86"/>
        <v>0.13100000000000001</v>
      </c>
      <c r="AR256" s="163">
        <f t="shared" si="86"/>
        <v>0.13100000000000001</v>
      </c>
    </row>
    <row r="257" spans="1:44" s="262" customFormat="1" ht="15.75" hidden="1" outlineLevel="2">
      <c r="A257" s="105"/>
      <c r="B257" s="162" t="s">
        <v>45</v>
      </c>
      <c r="C257" s="160"/>
      <c r="D257" s="163">
        <f t="shared" si="86"/>
        <v>8.8999999999999996E-2</v>
      </c>
      <c r="E257" s="163">
        <f t="shared" si="86"/>
        <v>8.8999999999999996E-2</v>
      </c>
      <c r="F257" s="163">
        <f t="shared" si="86"/>
        <v>8.8999999999999996E-2</v>
      </c>
      <c r="G257" s="163">
        <f t="shared" si="86"/>
        <v>8.8999999999999996E-2</v>
      </c>
      <c r="H257" s="163">
        <f t="shared" si="86"/>
        <v>8.8999999999999996E-2</v>
      </c>
      <c r="I257" s="163">
        <f t="shared" si="86"/>
        <v>8.8999999999999996E-2</v>
      </c>
      <c r="J257" s="163">
        <f t="shared" si="86"/>
        <v>8.8999999999999996E-2</v>
      </c>
      <c r="K257" s="163">
        <f t="shared" si="86"/>
        <v>8.8999999999999996E-2</v>
      </c>
      <c r="L257" s="163">
        <f t="shared" si="86"/>
        <v>8.8999999999999996E-2</v>
      </c>
      <c r="M257" s="163">
        <f t="shared" si="86"/>
        <v>8.8999999999999996E-2</v>
      </c>
      <c r="N257" s="163">
        <f t="shared" si="86"/>
        <v>8.8999999999999996E-2</v>
      </c>
      <c r="O257" s="163">
        <f t="shared" si="86"/>
        <v>8.8999999999999996E-2</v>
      </c>
      <c r="P257" s="163">
        <f t="shared" si="86"/>
        <v>8.8999999999999996E-2</v>
      </c>
      <c r="Q257" s="163">
        <f t="shared" si="86"/>
        <v>8.8999999999999996E-2</v>
      </c>
      <c r="R257" s="163">
        <f t="shared" si="86"/>
        <v>8.8999999999999996E-2</v>
      </c>
      <c r="S257" s="163">
        <f t="shared" si="86"/>
        <v>8.8999999999999996E-2</v>
      </c>
      <c r="T257" s="163">
        <f t="shared" si="86"/>
        <v>8.8999999999999996E-2</v>
      </c>
      <c r="U257" s="163">
        <f t="shared" si="86"/>
        <v>8.8999999999999996E-2</v>
      </c>
      <c r="V257" s="163">
        <f t="shared" si="86"/>
        <v>8.8999999999999996E-2</v>
      </c>
      <c r="W257" s="163">
        <f t="shared" si="86"/>
        <v>8.8999999999999996E-2</v>
      </c>
      <c r="X257" s="163">
        <f t="shared" si="86"/>
        <v>8.8999999999999996E-2</v>
      </c>
      <c r="Y257" s="163">
        <f t="shared" si="86"/>
        <v>8.8999999999999996E-2</v>
      </c>
      <c r="Z257" s="163">
        <f t="shared" si="86"/>
        <v>8.8999999999999996E-2</v>
      </c>
      <c r="AA257" s="163">
        <f t="shared" si="86"/>
        <v>8.8999999999999996E-2</v>
      </c>
      <c r="AB257" s="163">
        <f t="shared" si="86"/>
        <v>8.8999999999999996E-2</v>
      </c>
      <c r="AC257" s="163">
        <f t="shared" si="86"/>
        <v>8.8999999999999996E-2</v>
      </c>
      <c r="AD257" s="163">
        <f t="shared" si="86"/>
        <v>8.8999999999999996E-2</v>
      </c>
      <c r="AE257" s="163">
        <f t="shared" si="86"/>
        <v>8.8999999999999996E-2</v>
      </c>
      <c r="AF257" s="163">
        <f t="shared" si="86"/>
        <v>8.8999999999999996E-2</v>
      </c>
      <c r="AG257" s="163">
        <f t="shared" si="86"/>
        <v>8.8999999999999996E-2</v>
      </c>
      <c r="AH257" s="163">
        <f t="shared" si="86"/>
        <v>8.8999999999999996E-2</v>
      </c>
      <c r="AI257" s="163">
        <f t="shared" si="86"/>
        <v>8.8999999999999996E-2</v>
      </c>
      <c r="AJ257" s="163">
        <f t="shared" si="86"/>
        <v>8.8999999999999996E-2</v>
      </c>
      <c r="AK257" s="163">
        <f t="shared" si="86"/>
        <v>8.8999999999999996E-2</v>
      </c>
      <c r="AL257" s="163">
        <f t="shared" si="86"/>
        <v>8.8999999999999996E-2</v>
      </c>
      <c r="AM257" s="163">
        <f t="shared" si="86"/>
        <v>8.8999999999999996E-2</v>
      </c>
      <c r="AN257" s="163">
        <f t="shared" si="86"/>
        <v>8.8999999999999996E-2</v>
      </c>
      <c r="AO257" s="163">
        <f t="shared" si="86"/>
        <v>8.8999999999999996E-2</v>
      </c>
      <c r="AP257" s="163">
        <f t="shared" si="86"/>
        <v>8.8999999999999996E-2</v>
      </c>
      <c r="AQ257" s="163">
        <f t="shared" si="86"/>
        <v>8.8999999999999996E-2</v>
      </c>
      <c r="AR257" s="163">
        <f t="shared" si="86"/>
        <v>8.8999999999999996E-2</v>
      </c>
    </row>
    <row r="258" spans="1:44" s="262" customFormat="1" ht="15.75" hidden="1" outlineLevel="2">
      <c r="A258" s="105"/>
      <c r="B258" s="162" t="s">
        <v>46</v>
      </c>
      <c r="C258" s="160"/>
      <c r="D258" s="163">
        <f t="shared" si="86"/>
        <v>4.5999999999999999E-2</v>
      </c>
      <c r="E258" s="163">
        <f t="shared" si="86"/>
        <v>4.5999999999999999E-2</v>
      </c>
      <c r="F258" s="163">
        <f t="shared" si="86"/>
        <v>4.5999999999999999E-2</v>
      </c>
      <c r="G258" s="163">
        <f t="shared" si="86"/>
        <v>4.5999999999999999E-2</v>
      </c>
      <c r="H258" s="163">
        <f t="shared" si="86"/>
        <v>4.5999999999999999E-2</v>
      </c>
      <c r="I258" s="163">
        <f t="shared" si="86"/>
        <v>4.5999999999999999E-2</v>
      </c>
      <c r="J258" s="163">
        <f t="shared" si="86"/>
        <v>4.5999999999999999E-2</v>
      </c>
      <c r="K258" s="163">
        <f t="shared" si="86"/>
        <v>4.5999999999999999E-2</v>
      </c>
      <c r="L258" s="163">
        <f t="shared" si="86"/>
        <v>4.5999999999999999E-2</v>
      </c>
      <c r="M258" s="163">
        <f t="shared" si="86"/>
        <v>4.5999999999999999E-2</v>
      </c>
      <c r="N258" s="163">
        <f t="shared" si="86"/>
        <v>4.5999999999999999E-2</v>
      </c>
      <c r="O258" s="163">
        <f t="shared" si="86"/>
        <v>4.5999999999999999E-2</v>
      </c>
      <c r="P258" s="163">
        <f t="shared" si="86"/>
        <v>4.5999999999999999E-2</v>
      </c>
      <c r="Q258" s="163">
        <f t="shared" si="86"/>
        <v>4.5999999999999999E-2</v>
      </c>
      <c r="R258" s="163">
        <f t="shared" si="86"/>
        <v>4.5999999999999999E-2</v>
      </c>
      <c r="S258" s="163">
        <f t="shared" si="86"/>
        <v>4.5999999999999999E-2</v>
      </c>
      <c r="T258" s="163">
        <f t="shared" si="86"/>
        <v>4.5999999999999999E-2</v>
      </c>
      <c r="U258" s="163">
        <f t="shared" si="86"/>
        <v>4.5999999999999999E-2</v>
      </c>
      <c r="V258" s="163">
        <f t="shared" si="86"/>
        <v>4.5999999999999999E-2</v>
      </c>
      <c r="W258" s="163">
        <f t="shared" si="86"/>
        <v>4.5999999999999999E-2</v>
      </c>
      <c r="X258" s="163">
        <f t="shared" si="86"/>
        <v>4.5999999999999999E-2</v>
      </c>
      <c r="Y258" s="163">
        <f t="shared" si="86"/>
        <v>4.5999999999999999E-2</v>
      </c>
      <c r="Z258" s="163">
        <f t="shared" si="86"/>
        <v>4.5999999999999999E-2</v>
      </c>
      <c r="AA258" s="163">
        <f t="shared" si="86"/>
        <v>4.5999999999999999E-2</v>
      </c>
      <c r="AB258" s="163">
        <f t="shared" si="86"/>
        <v>4.5999999999999999E-2</v>
      </c>
      <c r="AC258" s="163">
        <f t="shared" si="86"/>
        <v>4.5999999999999999E-2</v>
      </c>
      <c r="AD258" s="163">
        <f t="shared" si="86"/>
        <v>4.5999999999999999E-2</v>
      </c>
      <c r="AE258" s="163">
        <f t="shared" si="86"/>
        <v>4.5999999999999999E-2</v>
      </c>
      <c r="AF258" s="163">
        <f t="shared" si="86"/>
        <v>4.5999999999999999E-2</v>
      </c>
      <c r="AG258" s="163">
        <f t="shared" si="86"/>
        <v>4.5999999999999999E-2</v>
      </c>
      <c r="AH258" s="163">
        <f t="shared" si="86"/>
        <v>4.5999999999999999E-2</v>
      </c>
      <c r="AI258" s="163">
        <f t="shared" si="86"/>
        <v>4.5999999999999999E-2</v>
      </c>
      <c r="AJ258" s="163">
        <f t="shared" si="86"/>
        <v>4.5999999999999999E-2</v>
      </c>
      <c r="AK258" s="163">
        <f t="shared" si="86"/>
        <v>4.5999999999999999E-2</v>
      </c>
      <c r="AL258" s="163">
        <f t="shared" si="86"/>
        <v>4.5999999999999999E-2</v>
      </c>
      <c r="AM258" s="163">
        <f t="shared" si="86"/>
        <v>4.5999999999999999E-2</v>
      </c>
      <c r="AN258" s="163">
        <f t="shared" si="86"/>
        <v>4.5999999999999999E-2</v>
      </c>
      <c r="AO258" s="163">
        <f t="shared" si="86"/>
        <v>4.5999999999999999E-2</v>
      </c>
      <c r="AP258" s="163">
        <f t="shared" si="86"/>
        <v>4.5999999999999999E-2</v>
      </c>
      <c r="AQ258" s="163">
        <f t="shared" si="86"/>
        <v>4.5999999999999999E-2</v>
      </c>
      <c r="AR258" s="163">
        <f t="shared" si="86"/>
        <v>4.5999999999999999E-2</v>
      </c>
    </row>
    <row r="259" spans="1:44" s="262" customFormat="1" ht="15.75" hidden="1" outlineLevel="2">
      <c r="A259" s="105"/>
      <c r="B259" s="162" t="s">
        <v>47</v>
      </c>
      <c r="C259" s="160"/>
      <c r="D259" s="163">
        <f t="shared" si="86"/>
        <v>2.4E-2</v>
      </c>
      <c r="E259" s="163">
        <f t="shared" si="86"/>
        <v>2.4E-2</v>
      </c>
      <c r="F259" s="163">
        <f t="shared" si="86"/>
        <v>2.4E-2</v>
      </c>
      <c r="G259" s="163">
        <f t="shared" si="86"/>
        <v>2.4E-2</v>
      </c>
      <c r="H259" s="163">
        <f t="shared" si="86"/>
        <v>2.4E-2</v>
      </c>
      <c r="I259" s="163">
        <f t="shared" si="86"/>
        <v>2.4E-2</v>
      </c>
      <c r="J259" s="163">
        <f t="shared" si="86"/>
        <v>2.4E-2</v>
      </c>
      <c r="K259" s="163">
        <f t="shared" si="86"/>
        <v>2.4E-2</v>
      </c>
      <c r="L259" s="163">
        <f t="shared" si="86"/>
        <v>2.4E-2</v>
      </c>
      <c r="M259" s="163">
        <f t="shared" si="86"/>
        <v>2.4E-2</v>
      </c>
      <c r="N259" s="163">
        <f t="shared" si="86"/>
        <v>2.4E-2</v>
      </c>
      <c r="O259" s="163">
        <f t="shared" si="86"/>
        <v>2.4E-2</v>
      </c>
      <c r="P259" s="163">
        <f t="shared" si="86"/>
        <v>2.4E-2</v>
      </c>
      <c r="Q259" s="163">
        <f t="shared" si="86"/>
        <v>2.4E-2</v>
      </c>
      <c r="R259" s="163">
        <f t="shared" si="86"/>
        <v>2.4E-2</v>
      </c>
      <c r="S259" s="163">
        <f t="shared" si="86"/>
        <v>2.4E-2</v>
      </c>
      <c r="T259" s="163">
        <f t="shared" si="86"/>
        <v>2.4E-2</v>
      </c>
      <c r="U259" s="163">
        <f t="shared" si="86"/>
        <v>2.4E-2</v>
      </c>
      <c r="V259" s="163">
        <f t="shared" si="86"/>
        <v>2.4E-2</v>
      </c>
      <c r="W259" s="163">
        <f t="shared" si="86"/>
        <v>2.4E-2</v>
      </c>
      <c r="X259" s="163">
        <f t="shared" si="86"/>
        <v>2.4E-2</v>
      </c>
      <c r="Y259" s="163">
        <f t="shared" si="86"/>
        <v>2.4E-2</v>
      </c>
      <c r="Z259" s="163">
        <f t="shared" si="86"/>
        <v>2.4E-2</v>
      </c>
      <c r="AA259" s="163">
        <f t="shared" si="86"/>
        <v>2.4E-2</v>
      </c>
      <c r="AB259" s="163">
        <f t="shared" si="86"/>
        <v>2.4E-2</v>
      </c>
      <c r="AC259" s="163">
        <f t="shared" si="86"/>
        <v>2.4E-2</v>
      </c>
      <c r="AD259" s="163">
        <f t="shared" si="86"/>
        <v>2.4E-2</v>
      </c>
      <c r="AE259" s="163">
        <f t="shared" si="86"/>
        <v>2.4E-2</v>
      </c>
      <c r="AF259" s="163">
        <f t="shared" si="86"/>
        <v>2.4E-2</v>
      </c>
      <c r="AG259" s="163">
        <f t="shared" si="86"/>
        <v>2.4E-2</v>
      </c>
      <c r="AH259" s="163">
        <f t="shared" si="86"/>
        <v>2.4E-2</v>
      </c>
      <c r="AI259" s="163">
        <f t="shared" si="86"/>
        <v>2.4E-2</v>
      </c>
      <c r="AJ259" s="163">
        <f t="shared" si="86"/>
        <v>2.4E-2</v>
      </c>
      <c r="AK259" s="163">
        <f t="shared" si="86"/>
        <v>2.4E-2</v>
      </c>
      <c r="AL259" s="163">
        <f t="shared" si="86"/>
        <v>2.4E-2</v>
      </c>
      <c r="AM259" s="163">
        <f t="shared" si="86"/>
        <v>2.4E-2</v>
      </c>
      <c r="AN259" s="163">
        <f t="shared" si="86"/>
        <v>2.4E-2</v>
      </c>
      <c r="AO259" s="163">
        <f t="shared" si="86"/>
        <v>2.4E-2</v>
      </c>
      <c r="AP259" s="163">
        <f t="shared" si="86"/>
        <v>2.4E-2</v>
      </c>
      <c r="AQ259" s="163">
        <f t="shared" si="86"/>
        <v>2.4E-2</v>
      </c>
      <c r="AR259" s="163">
        <f t="shared" si="86"/>
        <v>2.4E-2</v>
      </c>
    </row>
    <row r="260" spans="1:44" s="262" customFormat="1" ht="15.75" hidden="1" outlineLevel="2">
      <c r="A260" s="105"/>
      <c r="B260" s="162" t="s">
        <v>48</v>
      </c>
      <c r="C260" s="160"/>
      <c r="D260" s="163">
        <f t="shared" si="86"/>
        <v>2.3E-2</v>
      </c>
      <c r="E260" s="163">
        <f t="shared" si="86"/>
        <v>2.3E-2</v>
      </c>
      <c r="F260" s="163">
        <f t="shared" si="86"/>
        <v>2.3E-2</v>
      </c>
      <c r="G260" s="163">
        <f t="shared" si="86"/>
        <v>2.3E-2</v>
      </c>
      <c r="H260" s="163">
        <f t="shared" si="86"/>
        <v>2.3E-2</v>
      </c>
      <c r="I260" s="163">
        <f t="shared" si="86"/>
        <v>2.3E-2</v>
      </c>
      <c r="J260" s="163">
        <f t="shared" si="86"/>
        <v>2.3E-2</v>
      </c>
      <c r="K260" s="163">
        <f t="shared" si="86"/>
        <v>2.3E-2</v>
      </c>
      <c r="L260" s="163">
        <f t="shared" si="86"/>
        <v>2.3E-2</v>
      </c>
      <c r="M260" s="163">
        <f t="shared" ref="M260:AR260" si="87">M157</f>
        <v>2.3E-2</v>
      </c>
      <c r="N260" s="163">
        <f t="shared" si="87"/>
        <v>2.3E-2</v>
      </c>
      <c r="O260" s="163">
        <f t="shared" si="87"/>
        <v>2.3E-2</v>
      </c>
      <c r="P260" s="163">
        <f t="shared" si="87"/>
        <v>2.3E-2</v>
      </c>
      <c r="Q260" s="163">
        <f t="shared" si="87"/>
        <v>2.3E-2</v>
      </c>
      <c r="R260" s="163">
        <f t="shared" si="87"/>
        <v>2.3E-2</v>
      </c>
      <c r="S260" s="163">
        <f t="shared" si="87"/>
        <v>2.3E-2</v>
      </c>
      <c r="T260" s="163">
        <f t="shared" si="87"/>
        <v>2.3E-2</v>
      </c>
      <c r="U260" s="163">
        <f t="shared" si="87"/>
        <v>2.3E-2</v>
      </c>
      <c r="V260" s="163">
        <f t="shared" si="87"/>
        <v>2.3E-2</v>
      </c>
      <c r="W260" s="163">
        <f t="shared" si="87"/>
        <v>2.3E-2</v>
      </c>
      <c r="X260" s="163">
        <f t="shared" si="87"/>
        <v>2.3E-2</v>
      </c>
      <c r="Y260" s="163">
        <f t="shared" si="87"/>
        <v>2.3E-2</v>
      </c>
      <c r="Z260" s="163">
        <f t="shared" si="87"/>
        <v>2.3E-2</v>
      </c>
      <c r="AA260" s="163">
        <f t="shared" si="87"/>
        <v>2.3E-2</v>
      </c>
      <c r="AB260" s="163">
        <f t="shared" si="87"/>
        <v>2.3E-2</v>
      </c>
      <c r="AC260" s="163">
        <f t="shared" si="87"/>
        <v>2.3E-2</v>
      </c>
      <c r="AD260" s="163">
        <f t="shared" si="87"/>
        <v>2.3E-2</v>
      </c>
      <c r="AE260" s="163">
        <f t="shared" si="87"/>
        <v>2.3E-2</v>
      </c>
      <c r="AF260" s="163">
        <f t="shared" si="87"/>
        <v>2.3E-2</v>
      </c>
      <c r="AG260" s="163">
        <f t="shared" si="87"/>
        <v>2.3E-2</v>
      </c>
      <c r="AH260" s="163">
        <f t="shared" si="87"/>
        <v>2.3E-2</v>
      </c>
      <c r="AI260" s="163">
        <f t="shared" si="87"/>
        <v>2.3E-2</v>
      </c>
      <c r="AJ260" s="163">
        <f t="shared" si="87"/>
        <v>2.3E-2</v>
      </c>
      <c r="AK260" s="163">
        <f t="shared" si="87"/>
        <v>2.3E-2</v>
      </c>
      <c r="AL260" s="163">
        <f t="shared" si="87"/>
        <v>2.3E-2</v>
      </c>
      <c r="AM260" s="163">
        <f t="shared" si="87"/>
        <v>2.3E-2</v>
      </c>
      <c r="AN260" s="163">
        <f t="shared" si="87"/>
        <v>2.3E-2</v>
      </c>
      <c r="AO260" s="163">
        <f t="shared" si="87"/>
        <v>2.3E-2</v>
      </c>
      <c r="AP260" s="163">
        <f t="shared" si="87"/>
        <v>2.3E-2</v>
      </c>
      <c r="AQ260" s="163">
        <f t="shared" si="87"/>
        <v>2.3E-2</v>
      </c>
      <c r="AR260" s="163">
        <f t="shared" si="87"/>
        <v>2.3E-2</v>
      </c>
    </row>
    <row r="261" spans="1:44" s="262" customFormat="1" ht="15.75" hidden="1" outlineLevel="2">
      <c r="A261" s="105"/>
      <c r="B261" s="162" t="s">
        <v>49</v>
      </c>
      <c r="C261" s="160"/>
      <c r="D261" s="163">
        <f t="shared" ref="D261:AR266" si="88">D158</f>
        <v>6.0000000000000001E-3</v>
      </c>
      <c r="E261" s="163">
        <f t="shared" si="88"/>
        <v>6.0000000000000001E-3</v>
      </c>
      <c r="F261" s="163">
        <f t="shared" si="88"/>
        <v>6.0000000000000001E-3</v>
      </c>
      <c r="G261" s="163">
        <f t="shared" si="88"/>
        <v>6.0000000000000001E-3</v>
      </c>
      <c r="H261" s="163">
        <f t="shared" si="88"/>
        <v>6.0000000000000001E-3</v>
      </c>
      <c r="I261" s="163">
        <f t="shared" si="88"/>
        <v>6.0000000000000001E-3</v>
      </c>
      <c r="J261" s="163">
        <f t="shared" si="88"/>
        <v>6.0000000000000001E-3</v>
      </c>
      <c r="K261" s="163">
        <f t="shared" si="88"/>
        <v>6.0000000000000001E-3</v>
      </c>
      <c r="L261" s="163">
        <f t="shared" si="88"/>
        <v>6.0000000000000001E-3</v>
      </c>
      <c r="M261" s="163">
        <f t="shared" si="88"/>
        <v>6.0000000000000001E-3</v>
      </c>
      <c r="N261" s="163">
        <f t="shared" si="88"/>
        <v>6.0000000000000001E-3</v>
      </c>
      <c r="O261" s="163">
        <f t="shared" si="88"/>
        <v>6.0000000000000001E-3</v>
      </c>
      <c r="P261" s="163">
        <f t="shared" si="88"/>
        <v>6.0000000000000001E-3</v>
      </c>
      <c r="Q261" s="163">
        <f t="shared" si="88"/>
        <v>6.0000000000000001E-3</v>
      </c>
      <c r="R261" s="163">
        <f t="shared" si="88"/>
        <v>6.0000000000000001E-3</v>
      </c>
      <c r="S261" s="163">
        <f t="shared" si="88"/>
        <v>6.0000000000000001E-3</v>
      </c>
      <c r="T261" s="163">
        <f t="shared" si="88"/>
        <v>6.0000000000000001E-3</v>
      </c>
      <c r="U261" s="163">
        <f t="shared" si="88"/>
        <v>6.0000000000000001E-3</v>
      </c>
      <c r="V261" s="163">
        <f t="shared" si="88"/>
        <v>6.0000000000000001E-3</v>
      </c>
      <c r="W261" s="163">
        <f t="shared" si="88"/>
        <v>6.0000000000000001E-3</v>
      </c>
      <c r="X261" s="163">
        <f t="shared" si="88"/>
        <v>6.0000000000000001E-3</v>
      </c>
      <c r="Y261" s="163">
        <f t="shared" si="88"/>
        <v>6.0000000000000001E-3</v>
      </c>
      <c r="Z261" s="163">
        <f t="shared" si="88"/>
        <v>6.0000000000000001E-3</v>
      </c>
      <c r="AA261" s="163">
        <f t="shared" si="88"/>
        <v>6.0000000000000001E-3</v>
      </c>
      <c r="AB261" s="163">
        <f t="shared" si="88"/>
        <v>6.0000000000000001E-3</v>
      </c>
      <c r="AC261" s="163">
        <f t="shared" si="88"/>
        <v>6.0000000000000001E-3</v>
      </c>
      <c r="AD261" s="163">
        <f t="shared" si="88"/>
        <v>6.0000000000000001E-3</v>
      </c>
      <c r="AE261" s="163">
        <f t="shared" si="88"/>
        <v>6.0000000000000001E-3</v>
      </c>
      <c r="AF261" s="163">
        <f t="shared" si="88"/>
        <v>6.0000000000000001E-3</v>
      </c>
      <c r="AG261" s="163">
        <f t="shared" si="88"/>
        <v>6.0000000000000001E-3</v>
      </c>
      <c r="AH261" s="163">
        <f t="shared" si="88"/>
        <v>6.0000000000000001E-3</v>
      </c>
      <c r="AI261" s="163">
        <f t="shared" si="88"/>
        <v>6.0000000000000001E-3</v>
      </c>
      <c r="AJ261" s="163">
        <f t="shared" si="88"/>
        <v>6.0000000000000001E-3</v>
      </c>
      <c r="AK261" s="163">
        <f t="shared" si="88"/>
        <v>6.0000000000000001E-3</v>
      </c>
      <c r="AL261" s="163">
        <f t="shared" si="88"/>
        <v>6.0000000000000001E-3</v>
      </c>
      <c r="AM261" s="163">
        <f t="shared" si="88"/>
        <v>6.0000000000000001E-3</v>
      </c>
      <c r="AN261" s="163">
        <f t="shared" si="88"/>
        <v>6.0000000000000001E-3</v>
      </c>
      <c r="AO261" s="163">
        <f t="shared" si="88"/>
        <v>6.0000000000000001E-3</v>
      </c>
      <c r="AP261" s="163">
        <f t="shared" si="88"/>
        <v>6.0000000000000001E-3</v>
      </c>
      <c r="AQ261" s="163">
        <f t="shared" si="88"/>
        <v>6.0000000000000001E-3</v>
      </c>
      <c r="AR261" s="163">
        <f t="shared" si="88"/>
        <v>6.0000000000000001E-3</v>
      </c>
    </row>
    <row r="262" spans="1:44" s="262" customFormat="1" ht="15.75" hidden="1" outlineLevel="2">
      <c r="A262" s="105"/>
      <c r="B262" s="162" t="s">
        <v>50</v>
      </c>
      <c r="C262" s="160"/>
      <c r="D262" s="163">
        <f t="shared" si="88"/>
        <v>2.6000000000000002E-2</v>
      </c>
      <c r="E262" s="163">
        <f t="shared" si="88"/>
        <v>2.6000000000000002E-2</v>
      </c>
      <c r="F262" s="163">
        <f t="shared" si="88"/>
        <v>2.6000000000000002E-2</v>
      </c>
      <c r="G262" s="163">
        <f t="shared" si="88"/>
        <v>2.6000000000000002E-2</v>
      </c>
      <c r="H262" s="163">
        <f t="shared" si="88"/>
        <v>2.6000000000000002E-2</v>
      </c>
      <c r="I262" s="163">
        <f t="shared" si="88"/>
        <v>2.6000000000000002E-2</v>
      </c>
      <c r="J262" s="163">
        <f t="shared" si="88"/>
        <v>2.6000000000000002E-2</v>
      </c>
      <c r="K262" s="163">
        <f t="shared" si="88"/>
        <v>2.6000000000000002E-2</v>
      </c>
      <c r="L262" s="163">
        <f t="shared" si="88"/>
        <v>2.6000000000000002E-2</v>
      </c>
      <c r="M262" s="163">
        <f t="shared" si="88"/>
        <v>2.6000000000000002E-2</v>
      </c>
      <c r="N262" s="163">
        <f t="shared" si="88"/>
        <v>2.6000000000000002E-2</v>
      </c>
      <c r="O262" s="163">
        <f t="shared" si="88"/>
        <v>2.6000000000000002E-2</v>
      </c>
      <c r="P262" s="163">
        <f t="shared" si="88"/>
        <v>2.6000000000000002E-2</v>
      </c>
      <c r="Q262" s="163">
        <f t="shared" si="88"/>
        <v>2.6000000000000002E-2</v>
      </c>
      <c r="R262" s="163">
        <f t="shared" si="88"/>
        <v>2.6000000000000002E-2</v>
      </c>
      <c r="S262" s="163">
        <f t="shared" si="88"/>
        <v>2.6000000000000002E-2</v>
      </c>
      <c r="T262" s="163">
        <f t="shared" si="88"/>
        <v>2.6000000000000002E-2</v>
      </c>
      <c r="U262" s="163">
        <f t="shared" si="88"/>
        <v>2.6000000000000002E-2</v>
      </c>
      <c r="V262" s="163">
        <f t="shared" si="88"/>
        <v>2.6000000000000002E-2</v>
      </c>
      <c r="W262" s="163">
        <f t="shared" si="88"/>
        <v>2.6000000000000002E-2</v>
      </c>
      <c r="X262" s="163">
        <f t="shared" si="88"/>
        <v>2.6000000000000002E-2</v>
      </c>
      <c r="Y262" s="163">
        <f t="shared" si="88"/>
        <v>2.6000000000000002E-2</v>
      </c>
      <c r="Z262" s="163">
        <f t="shared" si="88"/>
        <v>2.6000000000000002E-2</v>
      </c>
      <c r="AA262" s="163">
        <f t="shared" si="88"/>
        <v>2.6000000000000002E-2</v>
      </c>
      <c r="AB262" s="163">
        <f t="shared" si="88"/>
        <v>2.6000000000000002E-2</v>
      </c>
      <c r="AC262" s="163">
        <f t="shared" si="88"/>
        <v>2.6000000000000002E-2</v>
      </c>
      <c r="AD262" s="163">
        <f t="shared" si="88"/>
        <v>2.6000000000000002E-2</v>
      </c>
      <c r="AE262" s="163">
        <f t="shared" si="88"/>
        <v>2.6000000000000002E-2</v>
      </c>
      <c r="AF262" s="163">
        <f t="shared" si="88"/>
        <v>2.6000000000000002E-2</v>
      </c>
      <c r="AG262" s="163">
        <f t="shared" si="88"/>
        <v>2.6000000000000002E-2</v>
      </c>
      <c r="AH262" s="163">
        <f t="shared" si="88"/>
        <v>2.6000000000000002E-2</v>
      </c>
      <c r="AI262" s="163">
        <f t="shared" si="88"/>
        <v>2.6000000000000002E-2</v>
      </c>
      <c r="AJ262" s="163">
        <f t="shared" si="88"/>
        <v>2.6000000000000002E-2</v>
      </c>
      <c r="AK262" s="163">
        <f t="shared" si="88"/>
        <v>2.6000000000000002E-2</v>
      </c>
      <c r="AL262" s="163">
        <f t="shared" si="88"/>
        <v>2.6000000000000002E-2</v>
      </c>
      <c r="AM262" s="163">
        <f t="shared" si="88"/>
        <v>2.6000000000000002E-2</v>
      </c>
      <c r="AN262" s="163">
        <f t="shared" si="88"/>
        <v>2.6000000000000002E-2</v>
      </c>
      <c r="AO262" s="163">
        <f t="shared" si="88"/>
        <v>2.6000000000000002E-2</v>
      </c>
      <c r="AP262" s="163">
        <f t="shared" si="88"/>
        <v>2.6000000000000002E-2</v>
      </c>
      <c r="AQ262" s="163">
        <f t="shared" si="88"/>
        <v>2.6000000000000002E-2</v>
      </c>
      <c r="AR262" s="163">
        <f t="shared" si="88"/>
        <v>2.6000000000000002E-2</v>
      </c>
    </row>
    <row r="263" spans="1:44" s="262" customFormat="1" ht="15.75" hidden="1" outlineLevel="2">
      <c r="A263" s="105"/>
      <c r="B263" s="162" t="s">
        <v>51</v>
      </c>
      <c r="C263" s="160"/>
      <c r="D263" s="163">
        <f t="shared" si="88"/>
        <v>6.9999999999999993E-3</v>
      </c>
      <c r="E263" s="163">
        <f t="shared" si="88"/>
        <v>6.9999999999999993E-3</v>
      </c>
      <c r="F263" s="163">
        <f t="shared" si="88"/>
        <v>6.9999999999999993E-3</v>
      </c>
      <c r="G263" s="163">
        <f t="shared" si="88"/>
        <v>6.9999999999999993E-3</v>
      </c>
      <c r="H263" s="163">
        <f t="shared" si="88"/>
        <v>6.9999999999999993E-3</v>
      </c>
      <c r="I263" s="163">
        <f t="shared" si="88"/>
        <v>6.9999999999999993E-3</v>
      </c>
      <c r="J263" s="163">
        <f t="shared" si="88"/>
        <v>6.9999999999999993E-3</v>
      </c>
      <c r="K263" s="163">
        <f t="shared" si="88"/>
        <v>6.9999999999999993E-3</v>
      </c>
      <c r="L263" s="163">
        <f t="shared" si="88"/>
        <v>6.9999999999999993E-3</v>
      </c>
      <c r="M263" s="163">
        <f t="shared" si="88"/>
        <v>6.9999999999999993E-3</v>
      </c>
      <c r="N263" s="163">
        <f t="shared" si="88"/>
        <v>6.9999999999999993E-3</v>
      </c>
      <c r="O263" s="163">
        <f t="shared" si="88"/>
        <v>6.9999999999999993E-3</v>
      </c>
      <c r="P263" s="163">
        <f t="shared" si="88"/>
        <v>6.9999999999999993E-3</v>
      </c>
      <c r="Q263" s="163">
        <f t="shared" si="88"/>
        <v>6.9999999999999993E-3</v>
      </c>
      <c r="R263" s="163">
        <f t="shared" si="88"/>
        <v>6.9999999999999993E-3</v>
      </c>
      <c r="S263" s="163">
        <f t="shared" si="88"/>
        <v>6.9999999999999993E-3</v>
      </c>
      <c r="T263" s="163">
        <f t="shared" si="88"/>
        <v>6.9999999999999993E-3</v>
      </c>
      <c r="U263" s="163">
        <f t="shared" si="88"/>
        <v>6.9999999999999993E-3</v>
      </c>
      <c r="V263" s="163">
        <f t="shared" si="88"/>
        <v>6.9999999999999993E-3</v>
      </c>
      <c r="W263" s="163">
        <f t="shared" si="88"/>
        <v>6.9999999999999993E-3</v>
      </c>
      <c r="X263" s="163">
        <f t="shared" si="88"/>
        <v>6.9999999999999993E-3</v>
      </c>
      <c r="Y263" s="163">
        <f t="shared" si="88"/>
        <v>6.9999999999999993E-3</v>
      </c>
      <c r="Z263" s="163">
        <f t="shared" si="88"/>
        <v>6.9999999999999993E-3</v>
      </c>
      <c r="AA263" s="163">
        <f t="shared" si="88"/>
        <v>6.9999999999999993E-3</v>
      </c>
      <c r="AB263" s="163">
        <f t="shared" si="88"/>
        <v>6.9999999999999993E-3</v>
      </c>
      <c r="AC263" s="163">
        <f t="shared" si="88"/>
        <v>6.9999999999999993E-3</v>
      </c>
      <c r="AD263" s="163">
        <f t="shared" si="88"/>
        <v>6.9999999999999993E-3</v>
      </c>
      <c r="AE263" s="163">
        <f t="shared" si="88"/>
        <v>6.9999999999999993E-3</v>
      </c>
      <c r="AF263" s="163">
        <f t="shared" si="88"/>
        <v>6.9999999999999993E-3</v>
      </c>
      <c r="AG263" s="163">
        <f t="shared" si="88"/>
        <v>6.9999999999999993E-3</v>
      </c>
      <c r="AH263" s="163">
        <f t="shared" si="88"/>
        <v>6.9999999999999993E-3</v>
      </c>
      <c r="AI263" s="163">
        <f t="shared" si="88"/>
        <v>6.9999999999999993E-3</v>
      </c>
      <c r="AJ263" s="163">
        <f t="shared" si="88"/>
        <v>6.9999999999999993E-3</v>
      </c>
      <c r="AK263" s="163">
        <f t="shared" si="88"/>
        <v>6.9999999999999993E-3</v>
      </c>
      <c r="AL263" s="163">
        <f t="shared" si="88"/>
        <v>6.9999999999999993E-3</v>
      </c>
      <c r="AM263" s="163">
        <f t="shared" si="88"/>
        <v>6.9999999999999993E-3</v>
      </c>
      <c r="AN263" s="163">
        <f t="shared" si="88"/>
        <v>6.9999999999999993E-3</v>
      </c>
      <c r="AO263" s="163">
        <f t="shared" si="88"/>
        <v>6.9999999999999993E-3</v>
      </c>
      <c r="AP263" s="163">
        <f t="shared" si="88"/>
        <v>6.9999999999999993E-3</v>
      </c>
      <c r="AQ263" s="163">
        <f t="shared" si="88"/>
        <v>6.9999999999999993E-3</v>
      </c>
      <c r="AR263" s="163">
        <f t="shared" si="88"/>
        <v>6.9999999999999993E-3</v>
      </c>
    </row>
    <row r="264" spans="1:44" s="262" customFormat="1" ht="15.75" hidden="1" outlineLevel="2">
      <c r="A264" s="105"/>
      <c r="B264" s="162" t="s">
        <v>52</v>
      </c>
      <c r="C264" s="160"/>
      <c r="D264" s="163">
        <f t="shared" si="88"/>
        <v>0.04</v>
      </c>
      <c r="E264" s="163">
        <f t="shared" si="88"/>
        <v>0.04</v>
      </c>
      <c r="F264" s="163">
        <f t="shared" si="88"/>
        <v>0.04</v>
      </c>
      <c r="G264" s="163">
        <f t="shared" si="88"/>
        <v>0.04</v>
      </c>
      <c r="H264" s="163">
        <f t="shared" si="88"/>
        <v>0.04</v>
      </c>
      <c r="I264" s="163">
        <f t="shared" si="88"/>
        <v>0.04</v>
      </c>
      <c r="J264" s="163">
        <f t="shared" si="88"/>
        <v>0.04</v>
      </c>
      <c r="K264" s="163">
        <f t="shared" si="88"/>
        <v>0.04</v>
      </c>
      <c r="L264" s="163">
        <f t="shared" si="88"/>
        <v>0.04</v>
      </c>
      <c r="M264" s="163">
        <f t="shared" si="88"/>
        <v>0.04</v>
      </c>
      <c r="N264" s="163">
        <f t="shared" si="88"/>
        <v>0.04</v>
      </c>
      <c r="O264" s="163">
        <f t="shared" si="88"/>
        <v>0.04</v>
      </c>
      <c r="P264" s="163">
        <f t="shared" si="88"/>
        <v>0.04</v>
      </c>
      <c r="Q264" s="163">
        <f t="shared" si="88"/>
        <v>0.04</v>
      </c>
      <c r="R264" s="163">
        <f t="shared" si="88"/>
        <v>0.04</v>
      </c>
      <c r="S264" s="163">
        <f t="shared" si="88"/>
        <v>0.04</v>
      </c>
      <c r="T264" s="163">
        <f t="shared" si="88"/>
        <v>0.04</v>
      </c>
      <c r="U264" s="163">
        <f t="shared" si="88"/>
        <v>0.04</v>
      </c>
      <c r="V264" s="163">
        <f t="shared" si="88"/>
        <v>0.04</v>
      </c>
      <c r="W264" s="163">
        <f t="shared" si="88"/>
        <v>0.04</v>
      </c>
      <c r="X264" s="163">
        <f t="shared" si="88"/>
        <v>0.04</v>
      </c>
      <c r="Y264" s="163">
        <f t="shared" si="88"/>
        <v>0.04</v>
      </c>
      <c r="Z264" s="163">
        <f t="shared" si="88"/>
        <v>0.04</v>
      </c>
      <c r="AA264" s="163">
        <f t="shared" si="88"/>
        <v>0.04</v>
      </c>
      <c r="AB264" s="163">
        <f t="shared" si="88"/>
        <v>0.04</v>
      </c>
      <c r="AC264" s="163">
        <f t="shared" si="88"/>
        <v>0.04</v>
      </c>
      <c r="AD264" s="163">
        <f t="shared" si="88"/>
        <v>0.04</v>
      </c>
      <c r="AE264" s="163">
        <f t="shared" si="88"/>
        <v>0.04</v>
      </c>
      <c r="AF264" s="163">
        <f t="shared" si="88"/>
        <v>0.04</v>
      </c>
      <c r="AG264" s="163">
        <f t="shared" si="88"/>
        <v>0.04</v>
      </c>
      <c r="AH264" s="163">
        <f t="shared" si="88"/>
        <v>0.04</v>
      </c>
      <c r="AI264" s="163">
        <f t="shared" si="88"/>
        <v>0.04</v>
      </c>
      <c r="AJ264" s="163">
        <f t="shared" si="88"/>
        <v>0.04</v>
      </c>
      <c r="AK264" s="163">
        <f t="shared" si="88"/>
        <v>0.04</v>
      </c>
      <c r="AL264" s="163">
        <f t="shared" si="88"/>
        <v>0.04</v>
      </c>
      <c r="AM264" s="163">
        <f t="shared" si="88"/>
        <v>0.04</v>
      </c>
      <c r="AN264" s="163">
        <f t="shared" si="88"/>
        <v>0.04</v>
      </c>
      <c r="AO264" s="163">
        <f t="shared" si="88"/>
        <v>0.04</v>
      </c>
      <c r="AP264" s="163">
        <f t="shared" si="88"/>
        <v>0.04</v>
      </c>
      <c r="AQ264" s="163">
        <f t="shared" si="88"/>
        <v>0.04</v>
      </c>
      <c r="AR264" s="163">
        <f t="shared" si="88"/>
        <v>0.04</v>
      </c>
    </row>
    <row r="265" spans="1:44" s="262" customFormat="1" ht="15.75" hidden="1" outlineLevel="2">
      <c r="A265" s="105"/>
      <c r="B265" s="162" t="s">
        <v>53</v>
      </c>
      <c r="C265" s="160"/>
      <c r="D265" s="163">
        <f t="shared" si="88"/>
        <v>4.7E-2</v>
      </c>
      <c r="E265" s="163">
        <f t="shared" si="88"/>
        <v>4.7E-2</v>
      </c>
      <c r="F265" s="163">
        <f t="shared" si="88"/>
        <v>4.7E-2</v>
      </c>
      <c r="G265" s="163">
        <f t="shared" si="88"/>
        <v>4.7E-2</v>
      </c>
      <c r="H265" s="163">
        <f t="shared" si="88"/>
        <v>4.7E-2</v>
      </c>
      <c r="I265" s="163">
        <f t="shared" si="88"/>
        <v>4.7E-2</v>
      </c>
      <c r="J265" s="163">
        <f t="shared" si="88"/>
        <v>4.7E-2</v>
      </c>
      <c r="K265" s="163">
        <f t="shared" si="88"/>
        <v>4.7E-2</v>
      </c>
      <c r="L265" s="163">
        <f t="shared" si="88"/>
        <v>4.7E-2</v>
      </c>
      <c r="M265" s="163">
        <f t="shared" si="88"/>
        <v>4.7E-2</v>
      </c>
      <c r="N265" s="163">
        <f t="shared" si="88"/>
        <v>4.7E-2</v>
      </c>
      <c r="O265" s="163">
        <f t="shared" si="88"/>
        <v>4.7E-2</v>
      </c>
      <c r="P265" s="163">
        <f t="shared" si="88"/>
        <v>4.7E-2</v>
      </c>
      <c r="Q265" s="163">
        <f t="shared" si="88"/>
        <v>4.7E-2</v>
      </c>
      <c r="R265" s="163">
        <f t="shared" si="88"/>
        <v>4.7E-2</v>
      </c>
      <c r="S265" s="163">
        <f t="shared" si="88"/>
        <v>4.7E-2</v>
      </c>
      <c r="T265" s="163">
        <f t="shared" si="88"/>
        <v>4.7E-2</v>
      </c>
      <c r="U265" s="163">
        <f t="shared" si="88"/>
        <v>4.7E-2</v>
      </c>
      <c r="V265" s="163">
        <f t="shared" si="88"/>
        <v>4.7E-2</v>
      </c>
      <c r="W265" s="163">
        <f t="shared" si="88"/>
        <v>4.7E-2</v>
      </c>
      <c r="X265" s="163">
        <f t="shared" si="88"/>
        <v>4.7E-2</v>
      </c>
      <c r="Y265" s="163">
        <f t="shared" si="88"/>
        <v>4.7E-2</v>
      </c>
      <c r="Z265" s="163">
        <f t="shared" si="88"/>
        <v>4.7E-2</v>
      </c>
      <c r="AA265" s="163">
        <f t="shared" si="88"/>
        <v>4.7E-2</v>
      </c>
      <c r="AB265" s="163">
        <f t="shared" si="88"/>
        <v>4.7E-2</v>
      </c>
      <c r="AC265" s="163">
        <f t="shared" si="88"/>
        <v>4.7E-2</v>
      </c>
      <c r="AD265" s="163">
        <f t="shared" si="88"/>
        <v>4.7E-2</v>
      </c>
      <c r="AE265" s="163">
        <f t="shared" si="88"/>
        <v>4.7E-2</v>
      </c>
      <c r="AF265" s="163">
        <f t="shared" si="88"/>
        <v>4.7E-2</v>
      </c>
      <c r="AG265" s="163">
        <f t="shared" si="88"/>
        <v>4.7E-2</v>
      </c>
      <c r="AH265" s="163">
        <f t="shared" si="88"/>
        <v>4.7E-2</v>
      </c>
      <c r="AI265" s="163">
        <f t="shared" si="88"/>
        <v>4.7E-2</v>
      </c>
      <c r="AJ265" s="163">
        <f t="shared" si="88"/>
        <v>4.7E-2</v>
      </c>
      <c r="AK265" s="163">
        <f t="shared" si="88"/>
        <v>4.7E-2</v>
      </c>
      <c r="AL265" s="163">
        <f t="shared" si="88"/>
        <v>4.7E-2</v>
      </c>
      <c r="AM265" s="163">
        <f t="shared" si="88"/>
        <v>4.7E-2</v>
      </c>
      <c r="AN265" s="163">
        <f t="shared" si="88"/>
        <v>4.7E-2</v>
      </c>
      <c r="AO265" s="163">
        <f t="shared" si="88"/>
        <v>4.7E-2</v>
      </c>
      <c r="AP265" s="163">
        <f t="shared" si="88"/>
        <v>4.7E-2</v>
      </c>
      <c r="AQ265" s="163">
        <f t="shared" si="88"/>
        <v>4.7E-2</v>
      </c>
      <c r="AR265" s="163">
        <f t="shared" si="88"/>
        <v>4.7E-2</v>
      </c>
    </row>
    <row r="266" spans="1:44" s="262" customFormat="1" ht="15.75" hidden="1" outlineLevel="2">
      <c r="A266" s="105"/>
      <c r="B266" s="162" t="s">
        <v>54</v>
      </c>
      <c r="C266" s="160"/>
      <c r="D266" s="163">
        <f t="shared" si="88"/>
        <v>4.7E-2</v>
      </c>
      <c r="E266" s="163">
        <f t="shared" si="88"/>
        <v>4.7E-2</v>
      </c>
      <c r="F266" s="163">
        <f t="shared" si="88"/>
        <v>4.7E-2</v>
      </c>
      <c r="G266" s="163">
        <f t="shared" si="88"/>
        <v>4.7E-2</v>
      </c>
      <c r="H266" s="163">
        <f t="shared" si="88"/>
        <v>4.7E-2</v>
      </c>
      <c r="I266" s="163">
        <f t="shared" si="88"/>
        <v>4.7E-2</v>
      </c>
      <c r="J266" s="163">
        <f t="shared" si="88"/>
        <v>4.7E-2</v>
      </c>
      <c r="K266" s="163">
        <f t="shared" si="88"/>
        <v>4.7E-2</v>
      </c>
      <c r="L266" s="163">
        <f t="shared" si="88"/>
        <v>4.7E-2</v>
      </c>
      <c r="M266" s="163">
        <f t="shared" si="88"/>
        <v>4.7E-2</v>
      </c>
      <c r="N266" s="163">
        <f t="shared" si="88"/>
        <v>4.7E-2</v>
      </c>
      <c r="O266" s="163">
        <f t="shared" si="88"/>
        <v>4.7E-2</v>
      </c>
      <c r="P266" s="163">
        <f t="shared" si="88"/>
        <v>4.7E-2</v>
      </c>
      <c r="Q266" s="163">
        <f t="shared" si="88"/>
        <v>4.7E-2</v>
      </c>
      <c r="R266" s="163">
        <f t="shared" si="88"/>
        <v>4.7E-2</v>
      </c>
      <c r="S266" s="163">
        <f t="shared" si="88"/>
        <v>4.7E-2</v>
      </c>
      <c r="T266" s="163">
        <f t="shared" si="88"/>
        <v>4.7E-2</v>
      </c>
      <c r="U266" s="163">
        <f t="shared" si="88"/>
        <v>4.7E-2</v>
      </c>
      <c r="V266" s="163">
        <f t="shared" si="88"/>
        <v>4.7E-2</v>
      </c>
      <c r="W266" s="163">
        <f t="shared" si="88"/>
        <v>4.7E-2</v>
      </c>
      <c r="X266" s="163">
        <f t="shared" si="88"/>
        <v>4.7E-2</v>
      </c>
      <c r="Y266" s="163">
        <f t="shared" si="88"/>
        <v>4.7E-2</v>
      </c>
      <c r="Z266" s="163">
        <f t="shared" si="88"/>
        <v>4.7E-2</v>
      </c>
      <c r="AA266" s="163">
        <f t="shared" si="88"/>
        <v>4.7E-2</v>
      </c>
      <c r="AB266" s="163">
        <f t="shared" si="88"/>
        <v>4.7E-2</v>
      </c>
      <c r="AC266" s="163">
        <f t="shared" si="88"/>
        <v>4.7E-2</v>
      </c>
      <c r="AD266" s="163">
        <f t="shared" si="88"/>
        <v>4.7E-2</v>
      </c>
      <c r="AE266" s="163">
        <f t="shared" si="88"/>
        <v>4.7E-2</v>
      </c>
      <c r="AF266" s="163">
        <f t="shared" si="88"/>
        <v>4.7E-2</v>
      </c>
      <c r="AG266" s="163">
        <f t="shared" si="88"/>
        <v>4.7E-2</v>
      </c>
      <c r="AH266" s="163">
        <f t="shared" si="88"/>
        <v>4.7E-2</v>
      </c>
      <c r="AI266" s="163">
        <f t="shared" si="88"/>
        <v>4.7E-2</v>
      </c>
      <c r="AJ266" s="163">
        <f t="shared" si="88"/>
        <v>4.7E-2</v>
      </c>
      <c r="AK266" s="163">
        <f t="shared" si="88"/>
        <v>4.7E-2</v>
      </c>
      <c r="AL266" s="163">
        <f t="shared" si="88"/>
        <v>4.7E-2</v>
      </c>
      <c r="AM266" s="163">
        <f t="shared" si="88"/>
        <v>4.7E-2</v>
      </c>
      <c r="AN266" s="163">
        <f t="shared" si="88"/>
        <v>4.7E-2</v>
      </c>
      <c r="AO266" s="163">
        <f t="shared" si="88"/>
        <v>4.7E-2</v>
      </c>
      <c r="AP266" s="163">
        <f t="shared" si="88"/>
        <v>4.7E-2</v>
      </c>
      <c r="AQ266" s="163">
        <f t="shared" si="88"/>
        <v>4.7E-2</v>
      </c>
      <c r="AR266" s="163">
        <f t="shared" si="88"/>
        <v>4.7E-2</v>
      </c>
    </row>
    <row r="267" spans="1:44" s="262" customFormat="1" ht="15.75" hidden="1" outlineLevel="2">
      <c r="A267" s="105"/>
      <c r="B267" s="162" t="s">
        <v>55</v>
      </c>
      <c r="C267" s="160"/>
      <c r="D267" s="165">
        <f>1-SUM(D254:D266)</f>
        <v>0</v>
      </c>
      <c r="E267" s="165">
        <f t="shared" ref="E267:AR267" si="89">1-SUM(E254:E266)</f>
        <v>0</v>
      </c>
      <c r="F267" s="165">
        <f t="shared" si="89"/>
        <v>0</v>
      </c>
      <c r="G267" s="165">
        <f t="shared" si="89"/>
        <v>0</v>
      </c>
      <c r="H267" s="165">
        <f t="shared" si="89"/>
        <v>0</v>
      </c>
      <c r="I267" s="165">
        <f t="shared" si="89"/>
        <v>0</v>
      </c>
      <c r="J267" s="165">
        <f t="shared" si="89"/>
        <v>0</v>
      </c>
      <c r="K267" s="165">
        <f t="shared" si="89"/>
        <v>0</v>
      </c>
      <c r="L267" s="165">
        <f t="shared" si="89"/>
        <v>0</v>
      </c>
      <c r="M267" s="165">
        <f t="shared" si="89"/>
        <v>0</v>
      </c>
      <c r="N267" s="165">
        <f t="shared" si="89"/>
        <v>0</v>
      </c>
      <c r="O267" s="165">
        <f t="shared" si="89"/>
        <v>0</v>
      </c>
      <c r="P267" s="165">
        <f t="shared" si="89"/>
        <v>0</v>
      </c>
      <c r="Q267" s="165">
        <f t="shared" si="89"/>
        <v>0</v>
      </c>
      <c r="R267" s="165">
        <f t="shared" si="89"/>
        <v>0</v>
      </c>
      <c r="S267" s="165">
        <f t="shared" si="89"/>
        <v>0</v>
      </c>
      <c r="T267" s="165">
        <f t="shared" si="89"/>
        <v>0</v>
      </c>
      <c r="U267" s="165">
        <f t="shared" si="89"/>
        <v>0</v>
      </c>
      <c r="V267" s="165">
        <f t="shared" si="89"/>
        <v>0</v>
      </c>
      <c r="W267" s="165">
        <f t="shared" si="89"/>
        <v>0</v>
      </c>
      <c r="X267" s="165">
        <f t="shared" si="89"/>
        <v>0</v>
      </c>
      <c r="Y267" s="165">
        <f t="shared" si="89"/>
        <v>0</v>
      </c>
      <c r="Z267" s="165">
        <f t="shared" si="89"/>
        <v>0</v>
      </c>
      <c r="AA267" s="165">
        <f t="shared" si="89"/>
        <v>0</v>
      </c>
      <c r="AB267" s="165">
        <f t="shared" si="89"/>
        <v>0</v>
      </c>
      <c r="AC267" s="165">
        <f t="shared" si="89"/>
        <v>0</v>
      </c>
      <c r="AD267" s="165">
        <f t="shared" si="89"/>
        <v>0</v>
      </c>
      <c r="AE267" s="165">
        <f t="shared" si="89"/>
        <v>0</v>
      </c>
      <c r="AF267" s="165">
        <f t="shared" si="89"/>
        <v>0</v>
      </c>
      <c r="AG267" s="165">
        <f t="shared" si="89"/>
        <v>0</v>
      </c>
      <c r="AH267" s="165">
        <f t="shared" si="89"/>
        <v>0</v>
      </c>
      <c r="AI267" s="165">
        <f t="shared" si="89"/>
        <v>0</v>
      </c>
      <c r="AJ267" s="165">
        <f t="shared" si="89"/>
        <v>0</v>
      </c>
      <c r="AK267" s="165">
        <f t="shared" si="89"/>
        <v>0</v>
      </c>
      <c r="AL267" s="165">
        <f t="shared" si="89"/>
        <v>0</v>
      </c>
      <c r="AM267" s="165">
        <f t="shared" si="89"/>
        <v>0</v>
      </c>
      <c r="AN267" s="165">
        <f t="shared" si="89"/>
        <v>0</v>
      </c>
      <c r="AO267" s="165">
        <f t="shared" si="89"/>
        <v>0</v>
      </c>
      <c r="AP267" s="165">
        <f t="shared" si="89"/>
        <v>0</v>
      </c>
      <c r="AQ267" s="165">
        <f t="shared" si="89"/>
        <v>0</v>
      </c>
      <c r="AR267" s="165">
        <f t="shared" si="89"/>
        <v>0</v>
      </c>
    </row>
    <row r="268" spans="1:44" s="262" customFormat="1" ht="15.75" hidden="1" outlineLevel="2">
      <c r="A268" s="105"/>
      <c r="B268" s="162" t="s">
        <v>56</v>
      </c>
      <c r="C268" s="160"/>
      <c r="D268" s="166">
        <f>SUM(D254:D267)</f>
        <v>1.0000000000000002</v>
      </c>
      <c r="E268" s="166">
        <f t="shared" ref="E268:AR268" si="90">SUM(E254:E267)</f>
        <v>1.0000000000000002</v>
      </c>
      <c r="F268" s="166">
        <f t="shared" si="90"/>
        <v>1.0000000000000002</v>
      </c>
      <c r="G268" s="166">
        <f t="shared" si="90"/>
        <v>1.0000000000000002</v>
      </c>
      <c r="H268" s="166">
        <f t="shared" si="90"/>
        <v>1.0000000000000002</v>
      </c>
      <c r="I268" s="166">
        <f t="shared" si="90"/>
        <v>1.0000000000000002</v>
      </c>
      <c r="J268" s="166">
        <f t="shared" si="90"/>
        <v>1.0000000000000002</v>
      </c>
      <c r="K268" s="166">
        <f t="shared" si="90"/>
        <v>1.0000000000000002</v>
      </c>
      <c r="L268" s="166">
        <f t="shared" si="90"/>
        <v>1.0000000000000002</v>
      </c>
      <c r="M268" s="166">
        <f t="shared" si="90"/>
        <v>1.0000000000000002</v>
      </c>
      <c r="N268" s="166">
        <f t="shared" si="90"/>
        <v>1.0000000000000002</v>
      </c>
      <c r="O268" s="166">
        <f t="shared" si="90"/>
        <v>1.0000000000000002</v>
      </c>
      <c r="P268" s="166">
        <f t="shared" si="90"/>
        <v>1.0000000000000002</v>
      </c>
      <c r="Q268" s="166">
        <f t="shared" si="90"/>
        <v>1.0000000000000002</v>
      </c>
      <c r="R268" s="166">
        <f t="shared" si="90"/>
        <v>1.0000000000000002</v>
      </c>
      <c r="S268" s="166">
        <f t="shared" si="90"/>
        <v>1.0000000000000002</v>
      </c>
      <c r="T268" s="166">
        <f t="shared" si="90"/>
        <v>1.0000000000000002</v>
      </c>
      <c r="U268" s="166">
        <f t="shared" si="90"/>
        <v>1.0000000000000002</v>
      </c>
      <c r="V268" s="166">
        <f t="shared" si="90"/>
        <v>1.0000000000000002</v>
      </c>
      <c r="W268" s="166">
        <f t="shared" si="90"/>
        <v>1.0000000000000002</v>
      </c>
      <c r="X268" s="166">
        <f t="shared" si="90"/>
        <v>1.0000000000000002</v>
      </c>
      <c r="Y268" s="166">
        <f t="shared" si="90"/>
        <v>1.0000000000000002</v>
      </c>
      <c r="Z268" s="166">
        <f t="shared" si="90"/>
        <v>1.0000000000000002</v>
      </c>
      <c r="AA268" s="166">
        <f t="shared" si="90"/>
        <v>1.0000000000000002</v>
      </c>
      <c r="AB268" s="166">
        <f t="shared" si="90"/>
        <v>1.0000000000000002</v>
      </c>
      <c r="AC268" s="166">
        <f t="shared" si="90"/>
        <v>1.0000000000000002</v>
      </c>
      <c r="AD268" s="166">
        <f t="shared" si="90"/>
        <v>1.0000000000000002</v>
      </c>
      <c r="AE268" s="166">
        <f t="shared" si="90"/>
        <v>1.0000000000000002</v>
      </c>
      <c r="AF268" s="166">
        <f t="shared" si="90"/>
        <v>1.0000000000000002</v>
      </c>
      <c r="AG268" s="166">
        <f t="shared" si="90"/>
        <v>1.0000000000000002</v>
      </c>
      <c r="AH268" s="166">
        <f t="shared" si="90"/>
        <v>1.0000000000000002</v>
      </c>
      <c r="AI268" s="166">
        <f t="shared" si="90"/>
        <v>1.0000000000000002</v>
      </c>
      <c r="AJ268" s="166">
        <f t="shared" si="90"/>
        <v>1.0000000000000002</v>
      </c>
      <c r="AK268" s="166">
        <f t="shared" si="90"/>
        <v>1.0000000000000002</v>
      </c>
      <c r="AL268" s="166">
        <f t="shared" si="90"/>
        <v>1.0000000000000002</v>
      </c>
      <c r="AM268" s="166">
        <f t="shared" si="90"/>
        <v>1.0000000000000002</v>
      </c>
      <c r="AN268" s="166">
        <f t="shared" si="90"/>
        <v>1.0000000000000002</v>
      </c>
      <c r="AO268" s="166">
        <f t="shared" si="90"/>
        <v>1.0000000000000002</v>
      </c>
      <c r="AP268" s="166">
        <f t="shared" si="90"/>
        <v>1.0000000000000002</v>
      </c>
      <c r="AQ268" s="166">
        <f t="shared" si="90"/>
        <v>1.0000000000000002</v>
      </c>
      <c r="AR268" s="166">
        <f t="shared" si="90"/>
        <v>1.0000000000000002</v>
      </c>
    </row>
    <row r="269" spans="1:44" s="262" customFormat="1" ht="15.75" hidden="1" outlineLevel="1">
      <c r="A269" s="105"/>
      <c r="B269" s="162"/>
      <c r="C269" s="160"/>
      <c r="D269" s="167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  <c r="AB269" s="167"/>
      <c r="AC269" s="167"/>
      <c r="AD269" s="167"/>
      <c r="AE269" s="167"/>
      <c r="AF269" s="167"/>
      <c r="AG269" s="167"/>
      <c r="AH269" s="167"/>
      <c r="AI269" s="167"/>
      <c r="AJ269" s="167"/>
      <c r="AK269" s="167"/>
      <c r="AL269" s="167"/>
      <c r="AM269" s="167"/>
      <c r="AN269" s="167"/>
      <c r="AO269" s="167"/>
      <c r="AP269" s="167"/>
      <c r="AQ269" s="167"/>
      <c r="AR269" s="167"/>
    </row>
    <row r="270" spans="1:44" s="78" customFormat="1" ht="15.75" hidden="1" outlineLevel="1">
      <c r="A270" s="105"/>
      <c r="B270" s="155" t="s">
        <v>142</v>
      </c>
      <c r="C270" s="156"/>
      <c r="D270" s="156"/>
      <c r="E270" s="156"/>
      <c r="F270" s="156"/>
      <c r="G270" s="156"/>
      <c r="H270" s="156"/>
      <c r="I270" s="156"/>
      <c r="J270" s="156"/>
      <c r="K270" s="156"/>
      <c r="L270" s="156"/>
      <c r="M270" s="156"/>
      <c r="N270" s="156"/>
      <c r="O270" s="156"/>
      <c r="P270" s="156"/>
      <c r="Q270" s="156"/>
      <c r="R270" s="156"/>
      <c r="S270" s="156"/>
      <c r="T270" s="156"/>
      <c r="U270" s="156"/>
      <c r="V270" s="156"/>
      <c r="W270" s="156"/>
      <c r="X270" s="156"/>
      <c r="Y270" s="156"/>
      <c r="Z270" s="156"/>
      <c r="AA270" s="156"/>
      <c r="AB270" s="156"/>
      <c r="AC270" s="156"/>
      <c r="AD270" s="156"/>
      <c r="AE270" s="156"/>
      <c r="AF270" s="156"/>
      <c r="AG270" s="156"/>
      <c r="AH270" s="156"/>
      <c r="AI270" s="156"/>
      <c r="AJ270" s="156"/>
      <c r="AK270" s="156"/>
      <c r="AL270" s="156"/>
      <c r="AM270" s="156"/>
      <c r="AN270" s="156"/>
      <c r="AO270" s="156"/>
      <c r="AP270" s="156"/>
      <c r="AQ270" s="156"/>
      <c r="AR270" s="156"/>
    </row>
    <row r="271" spans="1:44" s="260" customFormat="1" ht="15.75" hidden="1" outlineLevel="1">
      <c r="A271" s="105"/>
      <c r="B271" s="84" t="s">
        <v>131</v>
      </c>
      <c r="C271" s="157" t="s">
        <v>129</v>
      </c>
      <c r="D271" s="157">
        <f>D251+D232</f>
        <v>41428.215633600012</v>
      </c>
      <c r="E271" s="157">
        <f>E251+E232</f>
        <v>41635.356711768</v>
      </c>
      <c r="F271" s="157">
        <f>F251+F232</f>
        <v>41843.533495326839</v>
      </c>
      <c r="G271" s="157">
        <f t="shared" ref="G271:AR271" si="91">G251+G232</f>
        <v>42052.75116280347</v>
      </c>
      <c r="H271" s="157">
        <f t="shared" si="91"/>
        <v>42263.014918617482</v>
      </c>
      <c r="I271" s="157">
        <f t="shared" si="91"/>
        <v>42474.329993210558</v>
      </c>
      <c r="J271" s="157">
        <f t="shared" si="91"/>
        <v>42686.70164317661</v>
      </c>
      <c r="K271" s="157">
        <f t="shared" si="91"/>
        <v>42900.135151392489</v>
      </c>
      <c r="L271" s="157">
        <f t="shared" si="91"/>
        <v>43114.635827149439</v>
      </c>
      <c r="M271" s="157">
        <f t="shared" si="91"/>
        <v>43330.209006285193</v>
      </c>
      <c r="N271" s="157">
        <f t="shared" si="91"/>
        <v>43546.860051316609</v>
      </c>
      <c r="O271" s="157">
        <f t="shared" si="91"/>
        <v>43764.594351573185</v>
      </c>
      <c r="P271" s="157">
        <f t="shared" si="91"/>
        <v>43983.417323331043</v>
      </c>
      <c r="Q271" s="157">
        <f t="shared" si="91"/>
        <v>44203.334409947704</v>
      </c>
      <c r="R271" s="157">
        <f t="shared" si="91"/>
        <v>44424.351081997433</v>
      </c>
      <c r="S271" s="157">
        <f t="shared" si="91"/>
        <v>44646.472837407411</v>
      </c>
      <c r="T271" s="157">
        <f t="shared" si="91"/>
        <v>44869.70520159445</v>
      </c>
      <c r="U271" s="157">
        <f t="shared" si="91"/>
        <v>45094.053727602412</v>
      </c>
      <c r="V271" s="157">
        <f t="shared" si="91"/>
        <v>45319.523996240423</v>
      </c>
      <c r="W271" s="157">
        <f t="shared" si="91"/>
        <v>45546.121616221615</v>
      </c>
      <c r="X271" s="157">
        <f t="shared" si="91"/>
        <v>45773.852224302726</v>
      </c>
      <c r="Y271" s="157">
        <f t="shared" si="91"/>
        <v>46002.721485424227</v>
      </c>
      <c r="Z271" s="157">
        <f t="shared" si="91"/>
        <v>46232.735092851348</v>
      </c>
      <c r="AA271" s="157">
        <f t="shared" si="91"/>
        <v>46463.898768315586</v>
      </c>
      <c r="AB271" s="157">
        <f t="shared" si="91"/>
        <v>46696.21826215717</v>
      </c>
      <c r="AC271" s="157">
        <f t="shared" si="91"/>
        <v>46929.69935346795</v>
      </c>
      <c r="AD271" s="157">
        <f t="shared" si="91"/>
        <v>47164.347850235295</v>
      </c>
      <c r="AE271" s="157">
        <f t="shared" si="91"/>
        <v>47400.169589486461</v>
      </c>
      <c r="AF271" s="157">
        <f t="shared" si="91"/>
        <v>47637.170437433881</v>
      </c>
      <c r="AG271" s="157">
        <f t="shared" si="91"/>
        <v>47875.356289621064</v>
      </c>
      <c r="AH271" s="157">
        <f t="shared" si="91"/>
        <v>48114.733071069153</v>
      </c>
      <c r="AI271" s="157">
        <f t="shared" si="91"/>
        <v>48355.3067364245</v>
      </c>
      <c r="AJ271" s="157">
        <f t="shared" si="91"/>
        <v>48597.083270106617</v>
      </c>
      <c r="AK271" s="157">
        <f t="shared" si="91"/>
        <v>48840.068686457147</v>
      </c>
      <c r="AL271" s="157">
        <f t="shared" si="91"/>
        <v>49084.269029889423</v>
      </c>
      <c r="AM271" s="157">
        <f t="shared" si="91"/>
        <v>49329.690375038874</v>
      </c>
      <c r="AN271" s="157">
        <f t="shared" si="91"/>
        <v>49576.338826914056</v>
      </c>
      <c r="AO271" s="157">
        <f t="shared" si="91"/>
        <v>49824.220521048621</v>
      </c>
      <c r="AP271" s="157">
        <f t="shared" si="91"/>
        <v>50073.341623653861</v>
      </c>
      <c r="AQ271" s="157">
        <f t="shared" si="91"/>
        <v>50323.708331772134</v>
      </c>
      <c r="AR271" s="157">
        <f t="shared" si="91"/>
        <v>50575.32687343099</v>
      </c>
    </row>
    <row r="272" spans="1:44" s="262" customFormat="1" ht="15.75" hidden="1" outlineLevel="2">
      <c r="A272" s="105"/>
      <c r="B272" s="162" t="s">
        <v>133</v>
      </c>
      <c r="C272" s="160"/>
      <c r="D272" s="160"/>
      <c r="E272" s="160"/>
      <c r="F272" s="160"/>
      <c r="G272" s="160"/>
      <c r="H272" s="160"/>
      <c r="I272" s="160"/>
      <c r="J272" s="160"/>
      <c r="K272" s="160"/>
      <c r="L272" s="160"/>
      <c r="M272" s="160"/>
      <c r="N272" s="160"/>
      <c r="O272" s="160"/>
      <c r="P272" s="160"/>
      <c r="Q272" s="160"/>
      <c r="R272" s="160"/>
      <c r="S272" s="160"/>
      <c r="T272" s="160"/>
      <c r="U272" s="160"/>
      <c r="V272" s="160"/>
      <c r="W272" s="160"/>
      <c r="X272" s="160"/>
      <c r="Y272" s="160"/>
      <c r="Z272" s="160"/>
      <c r="AA272" s="160"/>
      <c r="AB272" s="160"/>
      <c r="AC272" s="160"/>
      <c r="AD272" s="160"/>
      <c r="AE272" s="160"/>
      <c r="AF272" s="160"/>
      <c r="AG272" s="160"/>
      <c r="AH272" s="160"/>
      <c r="AI272" s="160"/>
      <c r="AJ272" s="160"/>
      <c r="AK272" s="160"/>
      <c r="AL272" s="160"/>
      <c r="AM272" s="160"/>
      <c r="AN272" s="160"/>
      <c r="AO272" s="160"/>
      <c r="AP272" s="160"/>
      <c r="AQ272" s="160"/>
      <c r="AR272" s="160"/>
    </row>
    <row r="273" spans="1:44" s="262" customFormat="1" ht="15.75" hidden="1" outlineLevel="2">
      <c r="A273" s="105"/>
      <c r="B273" s="162" t="s">
        <v>42</v>
      </c>
      <c r="C273" s="160"/>
      <c r="D273" s="165">
        <f t="shared" ref="D273:AR279" si="92">($D$232*D234+$D$251*D254)/$D$271</f>
        <v>0.48399999999999999</v>
      </c>
      <c r="E273" s="165">
        <f t="shared" si="92"/>
        <v>0.48399999999999999</v>
      </c>
      <c r="F273" s="165">
        <f t="shared" si="92"/>
        <v>0.48399999999999999</v>
      </c>
      <c r="G273" s="165">
        <f t="shared" si="92"/>
        <v>0.48399999999999999</v>
      </c>
      <c r="H273" s="165">
        <f t="shared" si="92"/>
        <v>0.48399999999999999</v>
      </c>
      <c r="I273" s="165">
        <f t="shared" si="92"/>
        <v>0.48399999999999999</v>
      </c>
      <c r="J273" s="165">
        <f t="shared" si="92"/>
        <v>0.48399999999999999</v>
      </c>
      <c r="K273" s="165">
        <f t="shared" si="92"/>
        <v>0.48399999999999999</v>
      </c>
      <c r="L273" s="165">
        <f t="shared" si="92"/>
        <v>0.48399999999999999</v>
      </c>
      <c r="M273" s="165">
        <f t="shared" si="92"/>
        <v>0.48399999999999999</v>
      </c>
      <c r="N273" s="165">
        <f t="shared" si="92"/>
        <v>0.48399999999999999</v>
      </c>
      <c r="O273" s="165">
        <f t="shared" si="92"/>
        <v>0.48399999999999999</v>
      </c>
      <c r="P273" s="165">
        <f t="shared" si="92"/>
        <v>0.48399999999999999</v>
      </c>
      <c r="Q273" s="165">
        <f t="shared" si="92"/>
        <v>0.48399999999999999</v>
      </c>
      <c r="R273" s="165">
        <f t="shared" si="92"/>
        <v>0.48399999999999999</v>
      </c>
      <c r="S273" s="165">
        <f t="shared" si="92"/>
        <v>0.48399999999999999</v>
      </c>
      <c r="T273" s="165">
        <f t="shared" si="92"/>
        <v>0.48399999999999999</v>
      </c>
      <c r="U273" s="165">
        <f t="shared" si="92"/>
        <v>0.48399999999999999</v>
      </c>
      <c r="V273" s="165">
        <f t="shared" si="92"/>
        <v>0.48399999999999999</v>
      </c>
      <c r="W273" s="165">
        <f t="shared" si="92"/>
        <v>0.48399999999999999</v>
      </c>
      <c r="X273" s="165">
        <f t="shared" si="92"/>
        <v>0.48399999999999999</v>
      </c>
      <c r="Y273" s="165">
        <f t="shared" si="92"/>
        <v>0.48399999999999999</v>
      </c>
      <c r="Z273" s="165">
        <f t="shared" si="92"/>
        <v>0.48399999999999999</v>
      </c>
      <c r="AA273" s="165">
        <f t="shared" si="92"/>
        <v>0.48399999999999999</v>
      </c>
      <c r="AB273" s="165">
        <f t="shared" si="92"/>
        <v>0.48399999999999999</v>
      </c>
      <c r="AC273" s="165">
        <f t="shared" si="92"/>
        <v>0.48399999999999999</v>
      </c>
      <c r="AD273" s="165">
        <f t="shared" si="92"/>
        <v>0.48399999999999999</v>
      </c>
      <c r="AE273" s="165">
        <f t="shared" si="92"/>
        <v>0.48399999999999999</v>
      </c>
      <c r="AF273" s="165">
        <f t="shared" si="92"/>
        <v>0.48399999999999999</v>
      </c>
      <c r="AG273" s="165">
        <f t="shared" si="92"/>
        <v>0.48399999999999999</v>
      </c>
      <c r="AH273" s="165">
        <f t="shared" si="92"/>
        <v>0.48399999999999999</v>
      </c>
      <c r="AI273" s="165">
        <f t="shared" si="92"/>
        <v>0.48399999999999999</v>
      </c>
      <c r="AJ273" s="165">
        <f t="shared" si="92"/>
        <v>0.48399999999999999</v>
      </c>
      <c r="AK273" s="165">
        <f t="shared" si="92"/>
        <v>0.48399999999999999</v>
      </c>
      <c r="AL273" s="165">
        <f t="shared" si="92"/>
        <v>0.48399999999999999</v>
      </c>
      <c r="AM273" s="165">
        <f t="shared" si="92"/>
        <v>0.48399999999999999</v>
      </c>
      <c r="AN273" s="165">
        <f t="shared" si="92"/>
        <v>0.48399999999999999</v>
      </c>
      <c r="AO273" s="165">
        <f t="shared" si="92"/>
        <v>0.48399999999999999</v>
      </c>
      <c r="AP273" s="165">
        <f t="shared" si="92"/>
        <v>0.48399999999999999</v>
      </c>
      <c r="AQ273" s="165">
        <f t="shared" si="92"/>
        <v>0.48399999999999999</v>
      </c>
      <c r="AR273" s="165">
        <f t="shared" si="92"/>
        <v>0.48399999999999999</v>
      </c>
    </row>
    <row r="274" spans="1:44" s="262" customFormat="1" ht="15.75" hidden="1" outlineLevel="2">
      <c r="A274" s="105"/>
      <c r="B274" s="162" t="s">
        <v>43</v>
      </c>
      <c r="C274" s="160"/>
      <c r="D274" s="165">
        <f t="shared" si="92"/>
        <v>2.9999999999999995E-2</v>
      </c>
      <c r="E274" s="165">
        <f t="shared" si="92"/>
        <v>2.9999999999999995E-2</v>
      </c>
      <c r="F274" s="165">
        <f t="shared" si="92"/>
        <v>2.9999999999999995E-2</v>
      </c>
      <c r="G274" s="165">
        <f t="shared" si="92"/>
        <v>2.9999999999999995E-2</v>
      </c>
      <c r="H274" s="165">
        <f t="shared" si="92"/>
        <v>2.9999999999999995E-2</v>
      </c>
      <c r="I274" s="165">
        <f t="shared" si="92"/>
        <v>2.9999999999999995E-2</v>
      </c>
      <c r="J274" s="165">
        <f t="shared" si="92"/>
        <v>2.9999999999999995E-2</v>
      </c>
      <c r="K274" s="165">
        <f t="shared" si="92"/>
        <v>2.9999999999999995E-2</v>
      </c>
      <c r="L274" s="165">
        <f t="shared" si="92"/>
        <v>2.9999999999999995E-2</v>
      </c>
      <c r="M274" s="165">
        <f t="shared" si="92"/>
        <v>2.9999999999999995E-2</v>
      </c>
      <c r="N274" s="165">
        <f t="shared" si="92"/>
        <v>2.9999999999999995E-2</v>
      </c>
      <c r="O274" s="165">
        <f t="shared" si="92"/>
        <v>2.9999999999999995E-2</v>
      </c>
      <c r="P274" s="165">
        <f t="shared" si="92"/>
        <v>2.9999999999999995E-2</v>
      </c>
      <c r="Q274" s="165">
        <f t="shared" si="92"/>
        <v>2.9999999999999995E-2</v>
      </c>
      <c r="R274" s="165">
        <f t="shared" si="92"/>
        <v>2.9999999999999995E-2</v>
      </c>
      <c r="S274" s="165">
        <f t="shared" si="92"/>
        <v>2.9999999999999995E-2</v>
      </c>
      <c r="T274" s="165">
        <f t="shared" si="92"/>
        <v>2.9999999999999995E-2</v>
      </c>
      <c r="U274" s="165">
        <f t="shared" si="92"/>
        <v>2.9999999999999995E-2</v>
      </c>
      <c r="V274" s="165">
        <f t="shared" si="92"/>
        <v>2.9999999999999995E-2</v>
      </c>
      <c r="W274" s="165">
        <f t="shared" si="92"/>
        <v>2.9999999999999995E-2</v>
      </c>
      <c r="X274" s="165">
        <f t="shared" si="92"/>
        <v>2.9999999999999995E-2</v>
      </c>
      <c r="Y274" s="165">
        <f t="shared" si="92"/>
        <v>2.9999999999999995E-2</v>
      </c>
      <c r="Z274" s="165">
        <f t="shared" si="92"/>
        <v>2.9999999999999995E-2</v>
      </c>
      <c r="AA274" s="165">
        <f t="shared" si="92"/>
        <v>2.9999999999999995E-2</v>
      </c>
      <c r="AB274" s="165">
        <f t="shared" si="92"/>
        <v>2.9999999999999995E-2</v>
      </c>
      <c r="AC274" s="165">
        <f t="shared" si="92"/>
        <v>2.9999999999999995E-2</v>
      </c>
      <c r="AD274" s="165">
        <f t="shared" si="92"/>
        <v>2.9999999999999995E-2</v>
      </c>
      <c r="AE274" s="165">
        <f t="shared" si="92"/>
        <v>2.9999999999999995E-2</v>
      </c>
      <c r="AF274" s="165">
        <f t="shared" si="92"/>
        <v>2.9999999999999995E-2</v>
      </c>
      <c r="AG274" s="165">
        <f t="shared" si="92"/>
        <v>2.9999999999999995E-2</v>
      </c>
      <c r="AH274" s="165">
        <f t="shared" si="92"/>
        <v>2.9999999999999995E-2</v>
      </c>
      <c r="AI274" s="165">
        <f t="shared" si="92"/>
        <v>2.9999999999999995E-2</v>
      </c>
      <c r="AJ274" s="165">
        <f t="shared" si="92"/>
        <v>2.9999999999999995E-2</v>
      </c>
      <c r="AK274" s="165">
        <f t="shared" si="92"/>
        <v>2.9999999999999995E-2</v>
      </c>
      <c r="AL274" s="165">
        <f t="shared" si="92"/>
        <v>2.9999999999999995E-2</v>
      </c>
      <c r="AM274" s="165">
        <f t="shared" si="92"/>
        <v>2.9999999999999995E-2</v>
      </c>
      <c r="AN274" s="165">
        <f t="shared" si="92"/>
        <v>2.9999999999999995E-2</v>
      </c>
      <c r="AO274" s="165">
        <f t="shared" si="92"/>
        <v>2.9999999999999995E-2</v>
      </c>
      <c r="AP274" s="165">
        <f t="shared" si="92"/>
        <v>2.9999999999999995E-2</v>
      </c>
      <c r="AQ274" s="165">
        <f t="shared" si="92"/>
        <v>2.9999999999999995E-2</v>
      </c>
      <c r="AR274" s="165">
        <f t="shared" si="92"/>
        <v>2.9999999999999995E-2</v>
      </c>
    </row>
    <row r="275" spans="1:44" s="262" customFormat="1" ht="15.75" hidden="1" outlineLevel="2">
      <c r="A275" s="105"/>
      <c r="B275" s="162" t="s">
        <v>44</v>
      </c>
      <c r="C275" s="160"/>
      <c r="D275" s="165">
        <f t="shared" si="92"/>
        <v>0.13100000000000001</v>
      </c>
      <c r="E275" s="165">
        <f t="shared" si="92"/>
        <v>0.13100000000000001</v>
      </c>
      <c r="F275" s="165">
        <f t="shared" si="92"/>
        <v>0.13100000000000001</v>
      </c>
      <c r="G275" s="165">
        <f t="shared" si="92"/>
        <v>0.13100000000000001</v>
      </c>
      <c r="H275" s="165">
        <f t="shared" si="92"/>
        <v>0.13100000000000001</v>
      </c>
      <c r="I275" s="165">
        <f t="shared" si="92"/>
        <v>0.13100000000000001</v>
      </c>
      <c r="J275" s="165">
        <f t="shared" si="92"/>
        <v>0.13100000000000001</v>
      </c>
      <c r="K275" s="165">
        <f t="shared" si="92"/>
        <v>0.13100000000000001</v>
      </c>
      <c r="L275" s="165">
        <f t="shared" si="92"/>
        <v>0.13100000000000001</v>
      </c>
      <c r="M275" s="165">
        <f t="shared" si="92"/>
        <v>0.13100000000000001</v>
      </c>
      <c r="N275" s="165">
        <f t="shared" si="92"/>
        <v>0.13100000000000001</v>
      </c>
      <c r="O275" s="165">
        <f t="shared" si="92"/>
        <v>0.13100000000000001</v>
      </c>
      <c r="P275" s="165">
        <f t="shared" si="92"/>
        <v>0.13100000000000001</v>
      </c>
      <c r="Q275" s="165">
        <f t="shared" si="92"/>
        <v>0.13100000000000001</v>
      </c>
      <c r="R275" s="165">
        <f t="shared" si="92"/>
        <v>0.13100000000000001</v>
      </c>
      <c r="S275" s="165">
        <f t="shared" si="92"/>
        <v>0.13100000000000001</v>
      </c>
      <c r="T275" s="165">
        <f t="shared" si="92"/>
        <v>0.13100000000000001</v>
      </c>
      <c r="U275" s="165">
        <f t="shared" si="92"/>
        <v>0.13100000000000001</v>
      </c>
      <c r="V275" s="165">
        <f t="shared" si="92"/>
        <v>0.13100000000000001</v>
      </c>
      <c r="W275" s="165">
        <f t="shared" si="92"/>
        <v>0.13100000000000001</v>
      </c>
      <c r="X275" s="165">
        <f t="shared" si="92"/>
        <v>0.13100000000000001</v>
      </c>
      <c r="Y275" s="165">
        <f t="shared" si="92"/>
        <v>0.13100000000000001</v>
      </c>
      <c r="Z275" s="165">
        <f t="shared" si="92"/>
        <v>0.13100000000000001</v>
      </c>
      <c r="AA275" s="165">
        <f t="shared" si="92"/>
        <v>0.13100000000000001</v>
      </c>
      <c r="AB275" s="165">
        <f t="shared" si="92"/>
        <v>0.13100000000000001</v>
      </c>
      <c r="AC275" s="165">
        <f t="shared" si="92"/>
        <v>0.13100000000000001</v>
      </c>
      <c r="AD275" s="165">
        <f t="shared" si="92"/>
        <v>0.13100000000000001</v>
      </c>
      <c r="AE275" s="165">
        <f t="shared" si="92"/>
        <v>0.13100000000000001</v>
      </c>
      <c r="AF275" s="165">
        <f t="shared" si="92"/>
        <v>0.13100000000000001</v>
      </c>
      <c r="AG275" s="165">
        <f t="shared" si="92"/>
        <v>0.13100000000000001</v>
      </c>
      <c r="AH275" s="165">
        <f t="shared" si="92"/>
        <v>0.13100000000000001</v>
      </c>
      <c r="AI275" s="165">
        <f t="shared" si="92"/>
        <v>0.13100000000000001</v>
      </c>
      <c r="AJ275" s="165">
        <f t="shared" si="92"/>
        <v>0.13100000000000001</v>
      </c>
      <c r="AK275" s="165">
        <f t="shared" si="92"/>
        <v>0.13100000000000001</v>
      </c>
      <c r="AL275" s="165">
        <f t="shared" si="92"/>
        <v>0.13100000000000001</v>
      </c>
      <c r="AM275" s="165">
        <f t="shared" si="92"/>
        <v>0.13100000000000001</v>
      </c>
      <c r="AN275" s="165">
        <f t="shared" si="92"/>
        <v>0.13100000000000001</v>
      </c>
      <c r="AO275" s="165">
        <f t="shared" si="92"/>
        <v>0.13100000000000001</v>
      </c>
      <c r="AP275" s="165">
        <f t="shared" si="92"/>
        <v>0.13100000000000001</v>
      </c>
      <c r="AQ275" s="165">
        <f t="shared" si="92"/>
        <v>0.13100000000000001</v>
      </c>
      <c r="AR275" s="165">
        <f t="shared" si="92"/>
        <v>0.13100000000000001</v>
      </c>
    </row>
    <row r="276" spans="1:44" s="262" customFormat="1" ht="15.75" hidden="1" outlineLevel="2">
      <c r="A276" s="105"/>
      <c r="B276" s="162" t="s">
        <v>45</v>
      </c>
      <c r="C276" s="160"/>
      <c r="D276" s="165">
        <f t="shared" si="92"/>
        <v>8.8999999999999996E-2</v>
      </c>
      <c r="E276" s="165">
        <f t="shared" si="92"/>
        <v>8.8999999999999996E-2</v>
      </c>
      <c r="F276" s="165">
        <f t="shared" si="92"/>
        <v>8.8999999999999996E-2</v>
      </c>
      <c r="G276" s="165">
        <f t="shared" si="92"/>
        <v>8.8999999999999996E-2</v>
      </c>
      <c r="H276" s="165">
        <f t="shared" si="92"/>
        <v>8.8999999999999996E-2</v>
      </c>
      <c r="I276" s="165">
        <f t="shared" si="92"/>
        <v>8.8999999999999996E-2</v>
      </c>
      <c r="J276" s="165">
        <f t="shared" si="92"/>
        <v>8.8999999999999996E-2</v>
      </c>
      <c r="K276" s="165">
        <f t="shared" si="92"/>
        <v>8.8999999999999996E-2</v>
      </c>
      <c r="L276" s="165">
        <f t="shared" si="92"/>
        <v>8.8999999999999996E-2</v>
      </c>
      <c r="M276" s="165">
        <f t="shared" si="92"/>
        <v>8.8999999999999996E-2</v>
      </c>
      <c r="N276" s="165">
        <f t="shared" si="92"/>
        <v>8.8999999999999996E-2</v>
      </c>
      <c r="O276" s="165">
        <f t="shared" si="92"/>
        <v>8.8999999999999996E-2</v>
      </c>
      <c r="P276" s="165">
        <f t="shared" si="92"/>
        <v>8.8999999999999996E-2</v>
      </c>
      <c r="Q276" s="165">
        <f t="shared" si="92"/>
        <v>8.8999999999999996E-2</v>
      </c>
      <c r="R276" s="165">
        <f t="shared" si="92"/>
        <v>8.8999999999999996E-2</v>
      </c>
      <c r="S276" s="165">
        <f t="shared" si="92"/>
        <v>8.8999999999999996E-2</v>
      </c>
      <c r="T276" s="165">
        <f t="shared" si="92"/>
        <v>8.8999999999999996E-2</v>
      </c>
      <c r="U276" s="165">
        <f t="shared" si="92"/>
        <v>8.8999999999999996E-2</v>
      </c>
      <c r="V276" s="165">
        <f t="shared" si="92"/>
        <v>8.8999999999999996E-2</v>
      </c>
      <c r="W276" s="165">
        <f t="shared" si="92"/>
        <v>8.8999999999999996E-2</v>
      </c>
      <c r="X276" s="165">
        <f t="shared" si="92"/>
        <v>8.8999999999999996E-2</v>
      </c>
      <c r="Y276" s="165">
        <f t="shared" si="92"/>
        <v>8.8999999999999996E-2</v>
      </c>
      <c r="Z276" s="165">
        <f t="shared" si="92"/>
        <v>8.8999999999999996E-2</v>
      </c>
      <c r="AA276" s="165">
        <f t="shared" si="92"/>
        <v>8.8999999999999996E-2</v>
      </c>
      <c r="AB276" s="165">
        <f t="shared" si="92"/>
        <v>8.8999999999999996E-2</v>
      </c>
      <c r="AC276" s="165">
        <f t="shared" si="92"/>
        <v>8.8999999999999996E-2</v>
      </c>
      <c r="AD276" s="165">
        <f t="shared" si="92"/>
        <v>8.8999999999999996E-2</v>
      </c>
      <c r="AE276" s="165">
        <f t="shared" si="92"/>
        <v>8.8999999999999996E-2</v>
      </c>
      <c r="AF276" s="165">
        <f t="shared" si="92"/>
        <v>8.8999999999999996E-2</v>
      </c>
      <c r="AG276" s="165">
        <f t="shared" si="92"/>
        <v>8.8999999999999996E-2</v>
      </c>
      <c r="AH276" s="165">
        <f t="shared" si="92"/>
        <v>8.8999999999999996E-2</v>
      </c>
      <c r="AI276" s="165">
        <f t="shared" si="92"/>
        <v>8.8999999999999996E-2</v>
      </c>
      <c r="AJ276" s="165">
        <f t="shared" si="92"/>
        <v>8.8999999999999996E-2</v>
      </c>
      <c r="AK276" s="165">
        <f t="shared" si="92"/>
        <v>8.8999999999999996E-2</v>
      </c>
      <c r="AL276" s="165">
        <f t="shared" si="92"/>
        <v>8.8999999999999996E-2</v>
      </c>
      <c r="AM276" s="165">
        <f t="shared" si="92"/>
        <v>8.8999999999999996E-2</v>
      </c>
      <c r="AN276" s="165">
        <f t="shared" si="92"/>
        <v>8.8999999999999996E-2</v>
      </c>
      <c r="AO276" s="165">
        <f t="shared" si="92"/>
        <v>8.8999999999999996E-2</v>
      </c>
      <c r="AP276" s="165">
        <f t="shared" si="92"/>
        <v>8.8999999999999996E-2</v>
      </c>
      <c r="AQ276" s="165">
        <f t="shared" si="92"/>
        <v>8.8999999999999996E-2</v>
      </c>
      <c r="AR276" s="165">
        <f t="shared" si="92"/>
        <v>8.8999999999999996E-2</v>
      </c>
    </row>
    <row r="277" spans="1:44" s="262" customFormat="1" ht="15.75" hidden="1" outlineLevel="2">
      <c r="A277" s="105"/>
      <c r="B277" s="162" t="s">
        <v>46</v>
      </c>
      <c r="C277" s="160"/>
      <c r="D277" s="165">
        <f t="shared" si="92"/>
        <v>4.5999999999999999E-2</v>
      </c>
      <c r="E277" s="165">
        <f t="shared" si="92"/>
        <v>4.5999999999999999E-2</v>
      </c>
      <c r="F277" s="165">
        <f t="shared" si="92"/>
        <v>4.5999999999999999E-2</v>
      </c>
      <c r="G277" s="165">
        <f t="shared" si="92"/>
        <v>4.5999999999999999E-2</v>
      </c>
      <c r="H277" s="165">
        <f t="shared" si="92"/>
        <v>4.5999999999999999E-2</v>
      </c>
      <c r="I277" s="165">
        <f t="shared" si="92"/>
        <v>4.5999999999999999E-2</v>
      </c>
      <c r="J277" s="165">
        <f t="shared" si="92"/>
        <v>4.5999999999999999E-2</v>
      </c>
      <c r="K277" s="165">
        <f t="shared" si="92"/>
        <v>4.5999999999999999E-2</v>
      </c>
      <c r="L277" s="165">
        <f t="shared" si="92"/>
        <v>4.5999999999999999E-2</v>
      </c>
      <c r="M277" s="165">
        <f t="shared" si="92"/>
        <v>4.5999999999999999E-2</v>
      </c>
      <c r="N277" s="165">
        <f t="shared" si="92"/>
        <v>4.5999999999999999E-2</v>
      </c>
      <c r="O277" s="165">
        <f t="shared" si="92"/>
        <v>4.5999999999999999E-2</v>
      </c>
      <c r="P277" s="165">
        <f t="shared" si="92"/>
        <v>4.5999999999999999E-2</v>
      </c>
      <c r="Q277" s="165">
        <f t="shared" si="92"/>
        <v>4.5999999999999999E-2</v>
      </c>
      <c r="R277" s="165">
        <f t="shared" si="92"/>
        <v>4.5999999999999999E-2</v>
      </c>
      <c r="S277" s="165">
        <f t="shared" si="92"/>
        <v>4.5999999999999999E-2</v>
      </c>
      <c r="T277" s="165">
        <f t="shared" si="92"/>
        <v>4.5999999999999999E-2</v>
      </c>
      <c r="U277" s="165">
        <f t="shared" si="92"/>
        <v>4.5999999999999999E-2</v>
      </c>
      <c r="V277" s="165">
        <f t="shared" si="92"/>
        <v>4.5999999999999999E-2</v>
      </c>
      <c r="W277" s="165">
        <f t="shared" si="92"/>
        <v>4.5999999999999999E-2</v>
      </c>
      <c r="X277" s="165">
        <f t="shared" si="92"/>
        <v>4.5999999999999999E-2</v>
      </c>
      <c r="Y277" s="165">
        <f t="shared" si="92"/>
        <v>4.5999999999999999E-2</v>
      </c>
      <c r="Z277" s="165">
        <f t="shared" si="92"/>
        <v>4.5999999999999999E-2</v>
      </c>
      <c r="AA277" s="165">
        <f t="shared" si="92"/>
        <v>4.5999999999999999E-2</v>
      </c>
      <c r="AB277" s="165">
        <f t="shared" si="92"/>
        <v>4.5999999999999999E-2</v>
      </c>
      <c r="AC277" s="165">
        <f t="shared" si="92"/>
        <v>4.5999999999999999E-2</v>
      </c>
      <c r="AD277" s="165">
        <f t="shared" si="92"/>
        <v>4.5999999999999999E-2</v>
      </c>
      <c r="AE277" s="165">
        <f t="shared" si="92"/>
        <v>4.5999999999999999E-2</v>
      </c>
      <c r="AF277" s="165">
        <f t="shared" si="92"/>
        <v>4.5999999999999999E-2</v>
      </c>
      <c r="AG277" s="165">
        <f t="shared" si="92"/>
        <v>4.5999999999999999E-2</v>
      </c>
      <c r="AH277" s="165">
        <f t="shared" si="92"/>
        <v>4.5999999999999999E-2</v>
      </c>
      <c r="AI277" s="165">
        <f t="shared" si="92"/>
        <v>4.5999999999999999E-2</v>
      </c>
      <c r="AJ277" s="165">
        <f t="shared" si="92"/>
        <v>4.5999999999999999E-2</v>
      </c>
      <c r="AK277" s="165">
        <f t="shared" si="92"/>
        <v>4.5999999999999999E-2</v>
      </c>
      <c r="AL277" s="165">
        <f t="shared" si="92"/>
        <v>4.5999999999999999E-2</v>
      </c>
      <c r="AM277" s="165">
        <f t="shared" si="92"/>
        <v>4.5999999999999999E-2</v>
      </c>
      <c r="AN277" s="165">
        <f t="shared" si="92"/>
        <v>4.5999999999999999E-2</v>
      </c>
      <c r="AO277" s="165">
        <f t="shared" si="92"/>
        <v>4.5999999999999999E-2</v>
      </c>
      <c r="AP277" s="165">
        <f t="shared" si="92"/>
        <v>4.5999999999999999E-2</v>
      </c>
      <c r="AQ277" s="165">
        <f t="shared" si="92"/>
        <v>4.5999999999999999E-2</v>
      </c>
      <c r="AR277" s="165">
        <f t="shared" si="92"/>
        <v>4.5999999999999999E-2</v>
      </c>
    </row>
    <row r="278" spans="1:44" s="262" customFormat="1" ht="15.75" hidden="1" outlineLevel="2">
      <c r="A278" s="105"/>
      <c r="B278" s="162" t="s">
        <v>47</v>
      </c>
      <c r="C278" s="160"/>
      <c r="D278" s="165">
        <f t="shared" si="92"/>
        <v>2.3999999999999997E-2</v>
      </c>
      <c r="E278" s="165">
        <f t="shared" si="92"/>
        <v>2.3999999999999997E-2</v>
      </c>
      <c r="F278" s="165">
        <f t="shared" si="92"/>
        <v>2.3999999999999997E-2</v>
      </c>
      <c r="G278" s="165">
        <f t="shared" si="92"/>
        <v>2.3999999999999997E-2</v>
      </c>
      <c r="H278" s="165">
        <f t="shared" si="92"/>
        <v>2.3999999999999997E-2</v>
      </c>
      <c r="I278" s="165">
        <f t="shared" si="92"/>
        <v>2.3999999999999997E-2</v>
      </c>
      <c r="J278" s="165">
        <f t="shared" si="92"/>
        <v>2.3999999999999997E-2</v>
      </c>
      <c r="K278" s="165">
        <f t="shared" si="92"/>
        <v>2.3999999999999997E-2</v>
      </c>
      <c r="L278" s="165">
        <f t="shared" si="92"/>
        <v>2.3999999999999997E-2</v>
      </c>
      <c r="M278" s="165">
        <f t="shared" si="92"/>
        <v>2.3999999999999997E-2</v>
      </c>
      <c r="N278" s="165">
        <f t="shared" si="92"/>
        <v>2.3999999999999997E-2</v>
      </c>
      <c r="O278" s="165">
        <f t="shared" si="92"/>
        <v>2.3999999999999997E-2</v>
      </c>
      <c r="P278" s="165">
        <f t="shared" si="92"/>
        <v>2.3999999999999997E-2</v>
      </c>
      <c r="Q278" s="165">
        <f t="shared" si="92"/>
        <v>2.3999999999999997E-2</v>
      </c>
      <c r="R278" s="165">
        <f t="shared" si="92"/>
        <v>2.3999999999999997E-2</v>
      </c>
      <c r="S278" s="165">
        <f t="shared" si="92"/>
        <v>2.3999999999999997E-2</v>
      </c>
      <c r="T278" s="165">
        <f t="shared" si="92"/>
        <v>2.3999999999999997E-2</v>
      </c>
      <c r="U278" s="165">
        <f t="shared" si="92"/>
        <v>2.3999999999999997E-2</v>
      </c>
      <c r="V278" s="165">
        <f t="shared" si="92"/>
        <v>2.3999999999999997E-2</v>
      </c>
      <c r="W278" s="165">
        <f t="shared" si="92"/>
        <v>2.3999999999999997E-2</v>
      </c>
      <c r="X278" s="165">
        <f t="shared" si="92"/>
        <v>2.3999999999999997E-2</v>
      </c>
      <c r="Y278" s="165">
        <f t="shared" si="92"/>
        <v>2.3999999999999997E-2</v>
      </c>
      <c r="Z278" s="165">
        <f t="shared" si="92"/>
        <v>2.3999999999999997E-2</v>
      </c>
      <c r="AA278" s="165">
        <f t="shared" si="92"/>
        <v>2.3999999999999997E-2</v>
      </c>
      <c r="AB278" s="165">
        <f t="shared" si="92"/>
        <v>2.3999999999999997E-2</v>
      </c>
      <c r="AC278" s="165">
        <f t="shared" si="92"/>
        <v>2.3999999999999997E-2</v>
      </c>
      <c r="AD278" s="165">
        <f t="shared" si="92"/>
        <v>2.3999999999999997E-2</v>
      </c>
      <c r="AE278" s="165">
        <f t="shared" si="92"/>
        <v>2.3999999999999997E-2</v>
      </c>
      <c r="AF278" s="165">
        <f t="shared" si="92"/>
        <v>2.3999999999999997E-2</v>
      </c>
      <c r="AG278" s="165">
        <f t="shared" si="92"/>
        <v>2.3999999999999997E-2</v>
      </c>
      <c r="AH278" s="165">
        <f t="shared" si="92"/>
        <v>2.3999999999999997E-2</v>
      </c>
      <c r="AI278" s="165">
        <f t="shared" si="92"/>
        <v>2.3999999999999997E-2</v>
      </c>
      <c r="AJ278" s="165">
        <f t="shared" si="92"/>
        <v>2.3999999999999997E-2</v>
      </c>
      <c r="AK278" s="165">
        <f t="shared" si="92"/>
        <v>2.3999999999999997E-2</v>
      </c>
      <c r="AL278" s="165">
        <f t="shared" si="92"/>
        <v>2.3999999999999997E-2</v>
      </c>
      <c r="AM278" s="165">
        <f t="shared" si="92"/>
        <v>2.3999999999999997E-2</v>
      </c>
      <c r="AN278" s="165">
        <f t="shared" si="92"/>
        <v>2.3999999999999997E-2</v>
      </c>
      <c r="AO278" s="165">
        <f t="shared" si="92"/>
        <v>2.3999999999999997E-2</v>
      </c>
      <c r="AP278" s="165">
        <f t="shared" si="92"/>
        <v>2.3999999999999997E-2</v>
      </c>
      <c r="AQ278" s="165">
        <f t="shared" si="92"/>
        <v>2.3999999999999997E-2</v>
      </c>
      <c r="AR278" s="165">
        <f t="shared" si="92"/>
        <v>2.3999999999999997E-2</v>
      </c>
    </row>
    <row r="279" spans="1:44" s="262" customFormat="1" ht="15.75" hidden="1" outlineLevel="2">
      <c r="A279" s="105"/>
      <c r="B279" s="162" t="s">
        <v>48</v>
      </c>
      <c r="C279" s="160"/>
      <c r="D279" s="165">
        <f t="shared" si="92"/>
        <v>2.3E-2</v>
      </c>
      <c r="E279" s="165">
        <f t="shared" si="92"/>
        <v>2.3E-2</v>
      </c>
      <c r="F279" s="165">
        <f t="shared" si="92"/>
        <v>2.3E-2</v>
      </c>
      <c r="G279" s="165">
        <f t="shared" si="92"/>
        <v>2.3E-2</v>
      </c>
      <c r="H279" s="165">
        <f t="shared" si="92"/>
        <v>2.3E-2</v>
      </c>
      <c r="I279" s="165">
        <f t="shared" si="92"/>
        <v>2.3E-2</v>
      </c>
      <c r="J279" s="165">
        <f t="shared" si="92"/>
        <v>2.3E-2</v>
      </c>
      <c r="K279" s="165">
        <f t="shared" si="92"/>
        <v>2.3E-2</v>
      </c>
      <c r="L279" s="165">
        <f t="shared" si="92"/>
        <v>2.3E-2</v>
      </c>
      <c r="M279" s="165">
        <f t="shared" ref="M279:AR279" si="93">($D$232*M240+$D$251*M260)/$D$271</f>
        <v>2.3E-2</v>
      </c>
      <c r="N279" s="165">
        <f t="shared" si="93"/>
        <v>2.3E-2</v>
      </c>
      <c r="O279" s="165">
        <f t="shared" si="93"/>
        <v>2.3E-2</v>
      </c>
      <c r="P279" s="165">
        <f t="shared" si="93"/>
        <v>2.3E-2</v>
      </c>
      <c r="Q279" s="165">
        <f t="shared" si="93"/>
        <v>2.3E-2</v>
      </c>
      <c r="R279" s="165">
        <f t="shared" si="93"/>
        <v>2.3E-2</v>
      </c>
      <c r="S279" s="165">
        <f t="shared" si="93"/>
        <v>2.3E-2</v>
      </c>
      <c r="T279" s="165">
        <f t="shared" si="93"/>
        <v>2.3E-2</v>
      </c>
      <c r="U279" s="165">
        <f t="shared" si="93"/>
        <v>2.3E-2</v>
      </c>
      <c r="V279" s="165">
        <f t="shared" si="93"/>
        <v>2.3E-2</v>
      </c>
      <c r="W279" s="165">
        <f t="shared" si="93"/>
        <v>2.3E-2</v>
      </c>
      <c r="X279" s="165">
        <f t="shared" si="93"/>
        <v>2.3E-2</v>
      </c>
      <c r="Y279" s="165">
        <f t="shared" si="93"/>
        <v>2.3E-2</v>
      </c>
      <c r="Z279" s="165">
        <f t="shared" si="93"/>
        <v>2.3E-2</v>
      </c>
      <c r="AA279" s="165">
        <f t="shared" si="93"/>
        <v>2.3E-2</v>
      </c>
      <c r="AB279" s="165">
        <f t="shared" si="93"/>
        <v>2.3E-2</v>
      </c>
      <c r="AC279" s="165">
        <f t="shared" si="93"/>
        <v>2.3E-2</v>
      </c>
      <c r="AD279" s="165">
        <f t="shared" si="93"/>
        <v>2.3E-2</v>
      </c>
      <c r="AE279" s="165">
        <f t="shared" si="93"/>
        <v>2.3E-2</v>
      </c>
      <c r="AF279" s="165">
        <f t="shared" si="93"/>
        <v>2.3E-2</v>
      </c>
      <c r="AG279" s="165">
        <f t="shared" si="93"/>
        <v>2.3E-2</v>
      </c>
      <c r="AH279" s="165">
        <f t="shared" si="93"/>
        <v>2.3E-2</v>
      </c>
      <c r="AI279" s="165">
        <f t="shared" si="93"/>
        <v>2.3E-2</v>
      </c>
      <c r="AJ279" s="165">
        <f t="shared" si="93"/>
        <v>2.3E-2</v>
      </c>
      <c r="AK279" s="165">
        <f t="shared" si="93"/>
        <v>2.3E-2</v>
      </c>
      <c r="AL279" s="165">
        <f t="shared" si="93"/>
        <v>2.3E-2</v>
      </c>
      <c r="AM279" s="165">
        <f t="shared" si="93"/>
        <v>2.3E-2</v>
      </c>
      <c r="AN279" s="165">
        <f t="shared" si="93"/>
        <v>2.3E-2</v>
      </c>
      <c r="AO279" s="165">
        <f t="shared" si="93"/>
        <v>2.3E-2</v>
      </c>
      <c r="AP279" s="165">
        <f t="shared" si="93"/>
        <v>2.3E-2</v>
      </c>
      <c r="AQ279" s="165">
        <f t="shared" si="93"/>
        <v>2.3E-2</v>
      </c>
      <c r="AR279" s="165">
        <f t="shared" si="93"/>
        <v>2.3E-2</v>
      </c>
    </row>
    <row r="280" spans="1:44" s="262" customFormat="1" ht="15.75" hidden="1" outlineLevel="2">
      <c r="A280" s="105"/>
      <c r="B280" s="162" t="s">
        <v>49</v>
      </c>
      <c r="C280" s="160"/>
      <c r="D280" s="165">
        <f t="shared" ref="D280:AR285" si="94">($D$232*D241+$D$251*D261)/$D$271</f>
        <v>5.9999999999999993E-3</v>
      </c>
      <c r="E280" s="165">
        <f t="shared" si="94"/>
        <v>5.9999999999999993E-3</v>
      </c>
      <c r="F280" s="165">
        <f t="shared" si="94"/>
        <v>5.9999999999999993E-3</v>
      </c>
      <c r="G280" s="165">
        <f t="shared" si="94"/>
        <v>5.9999999999999993E-3</v>
      </c>
      <c r="H280" s="165">
        <f t="shared" si="94"/>
        <v>5.9999999999999993E-3</v>
      </c>
      <c r="I280" s="165">
        <f t="shared" si="94"/>
        <v>5.9999999999999993E-3</v>
      </c>
      <c r="J280" s="165">
        <f t="shared" si="94"/>
        <v>5.9999999999999993E-3</v>
      </c>
      <c r="K280" s="165">
        <f t="shared" si="94"/>
        <v>5.9999999999999993E-3</v>
      </c>
      <c r="L280" s="165">
        <f t="shared" si="94"/>
        <v>5.9999999999999993E-3</v>
      </c>
      <c r="M280" s="165">
        <f t="shared" si="94"/>
        <v>5.9999999999999993E-3</v>
      </c>
      <c r="N280" s="165">
        <f t="shared" si="94"/>
        <v>5.9999999999999993E-3</v>
      </c>
      <c r="O280" s="165">
        <f t="shared" si="94"/>
        <v>5.9999999999999993E-3</v>
      </c>
      <c r="P280" s="165">
        <f t="shared" si="94"/>
        <v>5.9999999999999993E-3</v>
      </c>
      <c r="Q280" s="165">
        <f t="shared" si="94"/>
        <v>5.9999999999999993E-3</v>
      </c>
      <c r="R280" s="165">
        <f t="shared" si="94"/>
        <v>5.9999999999999993E-3</v>
      </c>
      <c r="S280" s="165">
        <f t="shared" si="94"/>
        <v>5.9999999999999993E-3</v>
      </c>
      <c r="T280" s="165">
        <f t="shared" si="94"/>
        <v>5.9999999999999993E-3</v>
      </c>
      <c r="U280" s="165">
        <f t="shared" si="94"/>
        <v>5.9999999999999993E-3</v>
      </c>
      <c r="V280" s="165">
        <f t="shared" si="94"/>
        <v>5.9999999999999993E-3</v>
      </c>
      <c r="W280" s="165">
        <f t="shared" si="94"/>
        <v>5.9999999999999993E-3</v>
      </c>
      <c r="X280" s="165">
        <f t="shared" si="94"/>
        <v>5.9999999999999993E-3</v>
      </c>
      <c r="Y280" s="165">
        <f t="shared" si="94"/>
        <v>5.9999999999999993E-3</v>
      </c>
      <c r="Z280" s="165">
        <f t="shared" si="94"/>
        <v>5.9999999999999993E-3</v>
      </c>
      <c r="AA280" s="165">
        <f t="shared" si="94"/>
        <v>5.9999999999999993E-3</v>
      </c>
      <c r="AB280" s="165">
        <f t="shared" si="94"/>
        <v>5.9999999999999993E-3</v>
      </c>
      <c r="AC280" s="165">
        <f t="shared" si="94"/>
        <v>5.9999999999999993E-3</v>
      </c>
      <c r="AD280" s="165">
        <f t="shared" si="94"/>
        <v>5.9999999999999993E-3</v>
      </c>
      <c r="AE280" s="165">
        <f t="shared" si="94"/>
        <v>5.9999999999999993E-3</v>
      </c>
      <c r="AF280" s="165">
        <f t="shared" si="94"/>
        <v>5.9999999999999993E-3</v>
      </c>
      <c r="AG280" s="165">
        <f t="shared" si="94"/>
        <v>5.9999999999999993E-3</v>
      </c>
      <c r="AH280" s="165">
        <f t="shared" si="94"/>
        <v>5.9999999999999993E-3</v>
      </c>
      <c r="AI280" s="165">
        <f t="shared" si="94"/>
        <v>5.9999999999999993E-3</v>
      </c>
      <c r="AJ280" s="165">
        <f t="shared" si="94"/>
        <v>5.9999999999999993E-3</v>
      </c>
      <c r="AK280" s="165">
        <f t="shared" si="94"/>
        <v>5.9999999999999993E-3</v>
      </c>
      <c r="AL280" s="165">
        <f t="shared" si="94"/>
        <v>5.9999999999999993E-3</v>
      </c>
      <c r="AM280" s="165">
        <f t="shared" si="94"/>
        <v>5.9999999999999993E-3</v>
      </c>
      <c r="AN280" s="165">
        <f t="shared" si="94"/>
        <v>5.9999999999999993E-3</v>
      </c>
      <c r="AO280" s="165">
        <f t="shared" si="94"/>
        <v>5.9999999999999993E-3</v>
      </c>
      <c r="AP280" s="165">
        <f t="shared" si="94"/>
        <v>5.9999999999999993E-3</v>
      </c>
      <c r="AQ280" s="165">
        <f t="shared" si="94"/>
        <v>5.9999999999999993E-3</v>
      </c>
      <c r="AR280" s="165">
        <f t="shared" si="94"/>
        <v>5.9999999999999993E-3</v>
      </c>
    </row>
    <row r="281" spans="1:44" s="262" customFormat="1" ht="15.75" hidden="1" outlineLevel="2">
      <c r="A281" s="105"/>
      <c r="B281" s="162" t="s">
        <v>50</v>
      </c>
      <c r="C281" s="160"/>
      <c r="D281" s="165">
        <f t="shared" si="94"/>
        <v>2.6000000000000002E-2</v>
      </c>
      <c r="E281" s="165">
        <f t="shared" si="94"/>
        <v>2.6000000000000002E-2</v>
      </c>
      <c r="F281" s="165">
        <f t="shared" si="94"/>
        <v>2.6000000000000002E-2</v>
      </c>
      <c r="G281" s="165">
        <f t="shared" si="94"/>
        <v>2.6000000000000002E-2</v>
      </c>
      <c r="H281" s="165">
        <f t="shared" si="94"/>
        <v>2.6000000000000002E-2</v>
      </c>
      <c r="I281" s="165">
        <f t="shared" si="94"/>
        <v>2.6000000000000002E-2</v>
      </c>
      <c r="J281" s="165">
        <f t="shared" si="94"/>
        <v>2.6000000000000002E-2</v>
      </c>
      <c r="K281" s="165">
        <f t="shared" si="94"/>
        <v>2.6000000000000002E-2</v>
      </c>
      <c r="L281" s="165">
        <f t="shared" si="94"/>
        <v>2.6000000000000002E-2</v>
      </c>
      <c r="M281" s="165">
        <f t="shared" si="94"/>
        <v>2.6000000000000002E-2</v>
      </c>
      <c r="N281" s="165">
        <f t="shared" si="94"/>
        <v>2.6000000000000002E-2</v>
      </c>
      <c r="O281" s="165">
        <f t="shared" si="94"/>
        <v>2.6000000000000002E-2</v>
      </c>
      <c r="P281" s="165">
        <f t="shared" si="94"/>
        <v>2.6000000000000002E-2</v>
      </c>
      <c r="Q281" s="165">
        <f t="shared" si="94"/>
        <v>2.6000000000000002E-2</v>
      </c>
      <c r="R281" s="165">
        <f t="shared" si="94"/>
        <v>2.6000000000000002E-2</v>
      </c>
      <c r="S281" s="165">
        <f t="shared" si="94"/>
        <v>2.6000000000000002E-2</v>
      </c>
      <c r="T281" s="165">
        <f t="shared" si="94"/>
        <v>2.6000000000000002E-2</v>
      </c>
      <c r="U281" s="165">
        <f t="shared" si="94"/>
        <v>2.6000000000000002E-2</v>
      </c>
      <c r="V281" s="165">
        <f t="shared" si="94"/>
        <v>2.6000000000000002E-2</v>
      </c>
      <c r="W281" s="165">
        <f t="shared" si="94"/>
        <v>2.6000000000000002E-2</v>
      </c>
      <c r="X281" s="165">
        <f t="shared" si="94"/>
        <v>2.6000000000000002E-2</v>
      </c>
      <c r="Y281" s="165">
        <f t="shared" si="94"/>
        <v>2.6000000000000002E-2</v>
      </c>
      <c r="Z281" s="165">
        <f t="shared" si="94"/>
        <v>2.6000000000000002E-2</v>
      </c>
      <c r="AA281" s="165">
        <f t="shared" si="94"/>
        <v>2.6000000000000002E-2</v>
      </c>
      <c r="AB281" s="165">
        <f t="shared" si="94"/>
        <v>2.6000000000000002E-2</v>
      </c>
      <c r="AC281" s="165">
        <f t="shared" si="94"/>
        <v>2.6000000000000002E-2</v>
      </c>
      <c r="AD281" s="165">
        <f t="shared" si="94"/>
        <v>2.6000000000000002E-2</v>
      </c>
      <c r="AE281" s="165">
        <f t="shared" si="94"/>
        <v>2.6000000000000002E-2</v>
      </c>
      <c r="AF281" s="165">
        <f t="shared" si="94"/>
        <v>2.6000000000000002E-2</v>
      </c>
      <c r="AG281" s="165">
        <f t="shared" si="94"/>
        <v>2.6000000000000002E-2</v>
      </c>
      <c r="AH281" s="165">
        <f t="shared" si="94"/>
        <v>2.6000000000000002E-2</v>
      </c>
      <c r="AI281" s="165">
        <f t="shared" si="94"/>
        <v>2.6000000000000002E-2</v>
      </c>
      <c r="AJ281" s="165">
        <f t="shared" si="94"/>
        <v>2.6000000000000002E-2</v>
      </c>
      <c r="AK281" s="165">
        <f t="shared" si="94"/>
        <v>2.6000000000000002E-2</v>
      </c>
      <c r="AL281" s="165">
        <f t="shared" si="94"/>
        <v>2.6000000000000002E-2</v>
      </c>
      <c r="AM281" s="165">
        <f t="shared" si="94"/>
        <v>2.6000000000000002E-2</v>
      </c>
      <c r="AN281" s="165">
        <f t="shared" si="94"/>
        <v>2.6000000000000002E-2</v>
      </c>
      <c r="AO281" s="165">
        <f t="shared" si="94"/>
        <v>2.6000000000000002E-2</v>
      </c>
      <c r="AP281" s="165">
        <f t="shared" si="94"/>
        <v>2.6000000000000002E-2</v>
      </c>
      <c r="AQ281" s="165">
        <f t="shared" si="94"/>
        <v>2.6000000000000002E-2</v>
      </c>
      <c r="AR281" s="165">
        <f t="shared" si="94"/>
        <v>2.6000000000000002E-2</v>
      </c>
    </row>
    <row r="282" spans="1:44" s="262" customFormat="1" ht="15.75" hidden="1" outlineLevel="2">
      <c r="A282" s="105"/>
      <c r="B282" s="162" t="s">
        <v>51</v>
      </c>
      <c r="C282" s="160"/>
      <c r="D282" s="165">
        <f t="shared" si="94"/>
        <v>7.0000000000000001E-3</v>
      </c>
      <c r="E282" s="165">
        <f t="shared" si="94"/>
        <v>7.0000000000000001E-3</v>
      </c>
      <c r="F282" s="165">
        <f t="shared" si="94"/>
        <v>7.0000000000000001E-3</v>
      </c>
      <c r="G282" s="165">
        <f t="shared" si="94"/>
        <v>7.0000000000000001E-3</v>
      </c>
      <c r="H282" s="165">
        <f t="shared" si="94"/>
        <v>7.0000000000000001E-3</v>
      </c>
      <c r="I282" s="165">
        <f t="shared" si="94"/>
        <v>7.0000000000000001E-3</v>
      </c>
      <c r="J282" s="165">
        <f t="shared" si="94"/>
        <v>7.0000000000000001E-3</v>
      </c>
      <c r="K282" s="165">
        <f t="shared" si="94"/>
        <v>7.0000000000000001E-3</v>
      </c>
      <c r="L282" s="165">
        <f t="shared" si="94"/>
        <v>7.0000000000000001E-3</v>
      </c>
      <c r="M282" s="165">
        <f t="shared" si="94"/>
        <v>7.0000000000000001E-3</v>
      </c>
      <c r="N282" s="165">
        <f t="shared" si="94"/>
        <v>7.0000000000000001E-3</v>
      </c>
      <c r="O282" s="165">
        <f t="shared" si="94"/>
        <v>7.0000000000000001E-3</v>
      </c>
      <c r="P282" s="165">
        <f t="shared" si="94"/>
        <v>7.0000000000000001E-3</v>
      </c>
      <c r="Q282" s="165">
        <f t="shared" si="94"/>
        <v>7.0000000000000001E-3</v>
      </c>
      <c r="R282" s="165">
        <f t="shared" si="94"/>
        <v>7.0000000000000001E-3</v>
      </c>
      <c r="S282" s="165">
        <f t="shared" si="94"/>
        <v>7.0000000000000001E-3</v>
      </c>
      <c r="T282" s="165">
        <f t="shared" si="94"/>
        <v>7.0000000000000001E-3</v>
      </c>
      <c r="U282" s="165">
        <f t="shared" si="94"/>
        <v>7.0000000000000001E-3</v>
      </c>
      <c r="V282" s="165">
        <f t="shared" si="94"/>
        <v>7.0000000000000001E-3</v>
      </c>
      <c r="W282" s="165">
        <f t="shared" si="94"/>
        <v>7.0000000000000001E-3</v>
      </c>
      <c r="X282" s="165">
        <f t="shared" si="94"/>
        <v>7.0000000000000001E-3</v>
      </c>
      <c r="Y282" s="165">
        <f t="shared" si="94"/>
        <v>7.0000000000000001E-3</v>
      </c>
      <c r="Z282" s="165">
        <f t="shared" si="94"/>
        <v>7.0000000000000001E-3</v>
      </c>
      <c r="AA282" s="165">
        <f t="shared" si="94"/>
        <v>7.0000000000000001E-3</v>
      </c>
      <c r="AB282" s="165">
        <f t="shared" si="94"/>
        <v>7.0000000000000001E-3</v>
      </c>
      <c r="AC282" s="165">
        <f t="shared" si="94"/>
        <v>7.0000000000000001E-3</v>
      </c>
      <c r="AD282" s="165">
        <f t="shared" si="94"/>
        <v>7.0000000000000001E-3</v>
      </c>
      <c r="AE282" s="165">
        <f t="shared" si="94"/>
        <v>7.0000000000000001E-3</v>
      </c>
      <c r="AF282" s="165">
        <f t="shared" si="94"/>
        <v>7.0000000000000001E-3</v>
      </c>
      <c r="AG282" s="165">
        <f t="shared" si="94"/>
        <v>7.0000000000000001E-3</v>
      </c>
      <c r="AH282" s="165">
        <f t="shared" si="94"/>
        <v>7.0000000000000001E-3</v>
      </c>
      <c r="AI282" s="165">
        <f t="shared" si="94"/>
        <v>7.0000000000000001E-3</v>
      </c>
      <c r="AJ282" s="165">
        <f t="shared" si="94"/>
        <v>7.0000000000000001E-3</v>
      </c>
      <c r="AK282" s="165">
        <f t="shared" si="94"/>
        <v>7.0000000000000001E-3</v>
      </c>
      <c r="AL282" s="165">
        <f t="shared" si="94"/>
        <v>7.0000000000000001E-3</v>
      </c>
      <c r="AM282" s="165">
        <f t="shared" si="94"/>
        <v>7.0000000000000001E-3</v>
      </c>
      <c r="AN282" s="165">
        <f t="shared" si="94"/>
        <v>7.0000000000000001E-3</v>
      </c>
      <c r="AO282" s="165">
        <f t="shared" si="94"/>
        <v>7.0000000000000001E-3</v>
      </c>
      <c r="AP282" s="165">
        <f t="shared" si="94"/>
        <v>7.0000000000000001E-3</v>
      </c>
      <c r="AQ282" s="165">
        <f t="shared" si="94"/>
        <v>7.0000000000000001E-3</v>
      </c>
      <c r="AR282" s="165">
        <f t="shared" si="94"/>
        <v>7.0000000000000001E-3</v>
      </c>
    </row>
    <row r="283" spans="1:44" s="262" customFormat="1" ht="15.75" hidden="1" outlineLevel="2">
      <c r="A283" s="105"/>
      <c r="B283" s="162" t="s">
        <v>52</v>
      </c>
      <c r="C283" s="160"/>
      <c r="D283" s="165">
        <f t="shared" si="94"/>
        <v>0.04</v>
      </c>
      <c r="E283" s="165">
        <f t="shared" si="94"/>
        <v>0.04</v>
      </c>
      <c r="F283" s="165">
        <f t="shared" si="94"/>
        <v>0.04</v>
      </c>
      <c r="G283" s="165">
        <f t="shared" si="94"/>
        <v>0.04</v>
      </c>
      <c r="H283" s="165">
        <f t="shared" si="94"/>
        <v>0.04</v>
      </c>
      <c r="I283" s="165">
        <f t="shared" si="94"/>
        <v>0.04</v>
      </c>
      <c r="J283" s="165">
        <f t="shared" si="94"/>
        <v>0.04</v>
      </c>
      <c r="K283" s="165">
        <f t="shared" si="94"/>
        <v>0.04</v>
      </c>
      <c r="L283" s="165">
        <f t="shared" si="94"/>
        <v>0.04</v>
      </c>
      <c r="M283" s="165">
        <f t="shared" si="94"/>
        <v>0.04</v>
      </c>
      <c r="N283" s="165">
        <f t="shared" si="94"/>
        <v>0.04</v>
      </c>
      <c r="O283" s="165">
        <f t="shared" si="94"/>
        <v>0.04</v>
      </c>
      <c r="P283" s="165">
        <f t="shared" si="94"/>
        <v>0.04</v>
      </c>
      <c r="Q283" s="165">
        <f t="shared" si="94"/>
        <v>0.04</v>
      </c>
      <c r="R283" s="165">
        <f t="shared" si="94"/>
        <v>0.04</v>
      </c>
      <c r="S283" s="165">
        <f t="shared" si="94"/>
        <v>0.04</v>
      </c>
      <c r="T283" s="165">
        <f t="shared" si="94"/>
        <v>0.04</v>
      </c>
      <c r="U283" s="165">
        <f t="shared" si="94"/>
        <v>0.04</v>
      </c>
      <c r="V283" s="165">
        <f t="shared" si="94"/>
        <v>0.04</v>
      </c>
      <c r="W283" s="165">
        <f t="shared" si="94"/>
        <v>0.04</v>
      </c>
      <c r="X283" s="165">
        <f t="shared" si="94"/>
        <v>0.04</v>
      </c>
      <c r="Y283" s="165">
        <f t="shared" si="94"/>
        <v>0.04</v>
      </c>
      <c r="Z283" s="165">
        <f t="shared" si="94"/>
        <v>0.04</v>
      </c>
      <c r="AA283" s="165">
        <f t="shared" si="94"/>
        <v>0.04</v>
      </c>
      <c r="AB283" s="165">
        <f t="shared" si="94"/>
        <v>0.04</v>
      </c>
      <c r="AC283" s="165">
        <f t="shared" si="94"/>
        <v>0.04</v>
      </c>
      <c r="AD283" s="165">
        <f t="shared" si="94"/>
        <v>0.04</v>
      </c>
      <c r="AE283" s="165">
        <f t="shared" si="94"/>
        <v>0.04</v>
      </c>
      <c r="AF283" s="165">
        <f t="shared" si="94"/>
        <v>0.04</v>
      </c>
      <c r="AG283" s="165">
        <f t="shared" si="94"/>
        <v>0.04</v>
      </c>
      <c r="AH283" s="165">
        <f t="shared" si="94"/>
        <v>0.04</v>
      </c>
      <c r="AI283" s="165">
        <f t="shared" si="94"/>
        <v>0.04</v>
      </c>
      <c r="AJ283" s="165">
        <f t="shared" si="94"/>
        <v>0.04</v>
      </c>
      <c r="AK283" s="165">
        <f t="shared" si="94"/>
        <v>0.04</v>
      </c>
      <c r="AL283" s="165">
        <f t="shared" si="94"/>
        <v>0.04</v>
      </c>
      <c r="AM283" s="165">
        <f t="shared" si="94"/>
        <v>0.04</v>
      </c>
      <c r="AN283" s="165">
        <f t="shared" si="94"/>
        <v>0.04</v>
      </c>
      <c r="AO283" s="165">
        <f t="shared" si="94"/>
        <v>0.04</v>
      </c>
      <c r="AP283" s="165">
        <f t="shared" si="94"/>
        <v>0.04</v>
      </c>
      <c r="AQ283" s="165">
        <f t="shared" si="94"/>
        <v>0.04</v>
      </c>
      <c r="AR283" s="165">
        <f t="shared" si="94"/>
        <v>0.04</v>
      </c>
    </row>
    <row r="284" spans="1:44" s="262" customFormat="1" ht="15.75" hidden="1" outlineLevel="2">
      <c r="A284" s="105"/>
      <c r="B284" s="162" t="s">
        <v>53</v>
      </c>
      <c r="C284" s="160"/>
      <c r="D284" s="165">
        <f t="shared" si="94"/>
        <v>4.6999999999999993E-2</v>
      </c>
      <c r="E284" s="165">
        <f t="shared" si="94"/>
        <v>4.6999999999999993E-2</v>
      </c>
      <c r="F284" s="165">
        <f t="shared" si="94"/>
        <v>4.6999999999999993E-2</v>
      </c>
      <c r="G284" s="165">
        <f t="shared" si="94"/>
        <v>4.6999999999999993E-2</v>
      </c>
      <c r="H284" s="165">
        <f t="shared" si="94"/>
        <v>4.6999999999999993E-2</v>
      </c>
      <c r="I284" s="165">
        <f t="shared" si="94"/>
        <v>4.6999999999999993E-2</v>
      </c>
      <c r="J284" s="165">
        <f t="shared" si="94"/>
        <v>4.6999999999999993E-2</v>
      </c>
      <c r="K284" s="165">
        <f t="shared" si="94"/>
        <v>4.6999999999999993E-2</v>
      </c>
      <c r="L284" s="165">
        <f t="shared" si="94"/>
        <v>4.6999999999999993E-2</v>
      </c>
      <c r="M284" s="165">
        <f t="shared" si="94"/>
        <v>4.6999999999999993E-2</v>
      </c>
      <c r="N284" s="165">
        <f t="shared" si="94"/>
        <v>4.6999999999999993E-2</v>
      </c>
      <c r="O284" s="165">
        <f t="shared" si="94"/>
        <v>4.6999999999999993E-2</v>
      </c>
      <c r="P284" s="165">
        <f t="shared" si="94"/>
        <v>4.6999999999999993E-2</v>
      </c>
      <c r="Q284" s="165">
        <f t="shared" si="94"/>
        <v>4.6999999999999993E-2</v>
      </c>
      <c r="R284" s="165">
        <f t="shared" si="94"/>
        <v>4.6999999999999993E-2</v>
      </c>
      <c r="S284" s="165">
        <f t="shared" si="94"/>
        <v>4.6999999999999993E-2</v>
      </c>
      <c r="T284" s="165">
        <f t="shared" si="94"/>
        <v>4.6999999999999993E-2</v>
      </c>
      <c r="U284" s="165">
        <f t="shared" si="94"/>
        <v>4.6999999999999993E-2</v>
      </c>
      <c r="V284" s="165">
        <f t="shared" si="94"/>
        <v>4.6999999999999993E-2</v>
      </c>
      <c r="W284" s="165">
        <f t="shared" si="94"/>
        <v>4.6999999999999993E-2</v>
      </c>
      <c r="X284" s="165">
        <f t="shared" si="94"/>
        <v>4.6999999999999993E-2</v>
      </c>
      <c r="Y284" s="165">
        <f t="shared" si="94"/>
        <v>4.6999999999999993E-2</v>
      </c>
      <c r="Z284" s="165">
        <f t="shared" si="94"/>
        <v>4.6999999999999993E-2</v>
      </c>
      <c r="AA284" s="165">
        <f t="shared" si="94"/>
        <v>4.6999999999999993E-2</v>
      </c>
      <c r="AB284" s="165">
        <f t="shared" si="94"/>
        <v>4.6999999999999993E-2</v>
      </c>
      <c r="AC284" s="165">
        <f t="shared" si="94"/>
        <v>4.6999999999999993E-2</v>
      </c>
      <c r="AD284" s="165">
        <f t="shared" si="94"/>
        <v>4.6999999999999993E-2</v>
      </c>
      <c r="AE284" s="165">
        <f t="shared" si="94"/>
        <v>4.6999999999999993E-2</v>
      </c>
      <c r="AF284" s="165">
        <f t="shared" si="94"/>
        <v>4.6999999999999993E-2</v>
      </c>
      <c r="AG284" s="165">
        <f t="shared" si="94"/>
        <v>4.6999999999999993E-2</v>
      </c>
      <c r="AH284" s="165">
        <f t="shared" si="94"/>
        <v>4.6999999999999993E-2</v>
      </c>
      <c r="AI284" s="165">
        <f t="shared" si="94"/>
        <v>4.6999999999999993E-2</v>
      </c>
      <c r="AJ284" s="165">
        <f t="shared" si="94"/>
        <v>4.6999999999999993E-2</v>
      </c>
      <c r="AK284" s="165">
        <f t="shared" si="94"/>
        <v>4.6999999999999993E-2</v>
      </c>
      <c r="AL284" s="165">
        <f t="shared" si="94"/>
        <v>4.6999999999999993E-2</v>
      </c>
      <c r="AM284" s="165">
        <f t="shared" si="94"/>
        <v>4.6999999999999993E-2</v>
      </c>
      <c r="AN284" s="165">
        <f t="shared" si="94"/>
        <v>4.6999999999999993E-2</v>
      </c>
      <c r="AO284" s="165">
        <f t="shared" si="94"/>
        <v>4.6999999999999993E-2</v>
      </c>
      <c r="AP284" s="165">
        <f t="shared" si="94"/>
        <v>4.6999999999999993E-2</v>
      </c>
      <c r="AQ284" s="165">
        <f t="shared" si="94"/>
        <v>4.6999999999999993E-2</v>
      </c>
      <c r="AR284" s="165">
        <f t="shared" si="94"/>
        <v>4.6999999999999993E-2</v>
      </c>
    </row>
    <row r="285" spans="1:44" s="262" customFormat="1" ht="15.75" hidden="1" outlineLevel="2">
      <c r="A285" s="105"/>
      <c r="B285" s="162" t="s">
        <v>54</v>
      </c>
      <c r="C285" s="160"/>
      <c r="D285" s="165">
        <f t="shared" si="94"/>
        <v>4.6999999999999993E-2</v>
      </c>
      <c r="E285" s="165">
        <f t="shared" si="94"/>
        <v>4.6999999999999993E-2</v>
      </c>
      <c r="F285" s="165">
        <f t="shared" si="94"/>
        <v>4.6999999999999993E-2</v>
      </c>
      <c r="G285" s="165">
        <f t="shared" si="94"/>
        <v>4.6999999999999993E-2</v>
      </c>
      <c r="H285" s="165">
        <f t="shared" si="94"/>
        <v>4.6999999999999993E-2</v>
      </c>
      <c r="I285" s="165">
        <f t="shared" si="94"/>
        <v>4.6999999999999993E-2</v>
      </c>
      <c r="J285" s="165">
        <f t="shared" si="94"/>
        <v>4.6999999999999993E-2</v>
      </c>
      <c r="K285" s="165">
        <f t="shared" si="94"/>
        <v>4.6999999999999993E-2</v>
      </c>
      <c r="L285" s="165">
        <f t="shared" si="94"/>
        <v>4.6999999999999993E-2</v>
      </c>
      <c r="M285" s="165">
        <f t="shared" si="94"/>
        <v>4.6999999999999993E-2</v>
      </c>
      <c r="N285" s="165">
        <f t="shared" si="94"/>
        <v>4.6999999999999993E-2</v>
      </c>
      <c r="O285" s="165">
        <f t="shared" si="94"/>
        <v>4.6999999999999993E-2</v>
      </c>
      <c r="P285" s="165">
        <f t="shared" si="94"/>
        <v>4.6999999999999993E-2</v>
      </c>
      <c r="Q285" s="165">
        <f t="shared" si="94"/>
        <v>4.6999999999999993E-2</v>
      </c>
      <c r="R285" s="165">
        <f t="shared" si="94"/>
        <v>4.6999999999999993E-2</v>
      </c>
      <c r="S285" s="165">
        <f t="shared" si="94"/>
        <v>4.6999999999999993E-2</v>
      </c>
      <c r="T285" s="165">
        <f t="shared" si="94"/>
        <v>4.6999999999999993E-2</v>
      </c>
      <c r="U285" s="165">
        <f t="shared" si="94"/>
        <v>4.6999999999999993E-2</v>
      </c>
      <c r="V285" s="165">
        <f t="shared" si="94"/>
        <v>4.6999999999999993E-2</v>
      </c>
      <c r="W285" s="165">
        <f t="shared" si="94"/>
        <v>4.6999999999999993E-2</v>
      </c>
      <c r="X285" s="165">
        <f t="shared" si="94"/>
        <v>4.6999999999999993E-2</v>
      </c>
      <c r="Y285" s="165">
        <f t="shared" si="94"/>
        <v>4.6999999999999993E-2</v>
      </c>
      <c r="Z285" s="165">
        <f t="shared" si="94"/>
        <v>4.6999999999999993E-2</v>
      </c>
      <c r="AA285" s="165">
        <f t="shared" si="94"/>
        <v>4.6999999999999993E-2</v>
      </c>
      <c r="AB285" s="165">
        <f t="shared" si="94"/>
        <v>4.6999999999999993E-2</v>
      </c>
      <c r="AC285" s="165">
        <f t="shared" si="94"/>
        <v>4.6999999999999993E-2</v>
      </c>
      <c r="AD285" s="165">
        <f t="shared" si="94"/>
        <v>4.6999999999999993E-2</v>
      </c>
      <c r="AE285" s="165">
        <f t="shared" si="94"/>
        <v>4.6999999999999993E-2</v>
      </c>
      <c r="AF285" s="165">
        <f t="shared" si="94"/>
        <v>4.6999999999999993E-2</v>
      </c>
      <c r="AG285" s="165">
        <f t="shared" si="94"/>
        <v>4.6999999999999993E-2</v>
      </c>
      <c r="AH285" s="165">
        <f t="shared" si="94"/>
        <v>4.6999999999999993E-2</v>
      </c>
      <c r="AI285" s="165">
        <f t="shared" si="94"/>
        <v>4.6999999999999993E-2</v>
      </c>
      <c r="AJ285" s="165">
        <f t="shared" si="94"/>
        <v>4.6999999999999993E-2</v>
      </c>
      <c r="AK285" s="165">
        <f t="shared" si="94"/>
        <v>4.6999999999999993E-2</v>
      </c>
      <c r="AL285" s="165">
        <f t="shared" si="94"/>
        <v>4.6999999999999993E-2</v>
      </c>
      <c r="AM285" s="165">
        <f t="shared" si="94"/>
        <v>4.6999999999999993E-2</v>
      </c>
      <c r="AN285" s="165">
        <f t="shared" si="94"/>
        <v>4.6999999999999993E-2</v>
      </c>
      <c r="AO285" s="165">
        <f t="shared" si="94"/>
        <v>4.6999999999999993E-2</v>
      </c>
      <c r="AP285" s="165">
        <f t="shared" si="94"/>
        <v>4.6999999999999993E-2</v>
      </c>
      <c r="AQ285" s="165">
        <f t="shared" si="94"/>
        <v>4.6999999999999993E-2</v>
      </c>
      <c r="AR285" s="165">
        <f t="shared" si="94"/>
        <v>4.6999999999999993E-2</v>
      </c>
    </row>
    <row r="286" spans="1:44" s="262" customFormat="1" ht="15.75" hidden="1" outlineLevel="2">
      <c r="A286" s="105"/>
      <c r="B286" s="162" t="s">
        <v>55</v>
      </c>
      <c r="C286" s="160"/>
      <c r="D286" s="165">
        <f>1-SUM(D273:D285)</f>
        <v>0</v>
      </c>
      <c r="E286" s="165">
        <f t="shared" ref="E286:AR286" si="95">1-SUM(E273:E285)</f>
        <v>0</v>
      </c>
      <c r="F286" s="165">
        <f t="shared" si="95"/>
        <v>0</v>
      </c>
      <c r="G286" s="165">
        <f t="shared" si="95"/>
        <v>0</v>
      </c>
      <c r="H286" s="165">
        <f t="shared" si="95"/>
        <v>0</v>
      </c>
      <c r="I286" s="165">
        <f t="shared" si="95"/>
        <v>0</v>
      </c>
      <c r="J286" s="165">
        <f t="shared" si="95"/>
        <v>0</v>
      </c>
      <c r="K286" s="165">
        <f t="shared" si="95"/>
        <v>0</v>
      </c>
      <c r="L286" s="165">
        <f t="shared" si="95"/>
        <v>0</v>
      </c>
      <c r="M286" s="165">
        <f t="shared" si="95"/>
        <v>0</v>
      </c>
      <c r="N286" s="165">
        <f t="shared" si="95"/>
        <v>0</v>
      </c>
      <c r="O286" s="165">
        <f t="shared" si="95"/>
        <v>0</v>
      </c>
      <c r="P286" s="165">
        <f t="shared" si="95"/>
        <v>0</v>
      </c>
      <c r="Q286" s="165">
        <f t="shared" si="95"/>
        <v>0</v>
      </c>
      <c r="R286" s="165">
        <f t="shared" si="95"/>
        <v>0</v>
      </c>
      <c r="S286" s="165">
        <f t="shared" si="95"/>
        <v>0</v>
      </c>
      <c r="T286" s="165">
        <f t="shared" si="95"/>
        <v>0</v>
      </c>
      <c r="U286" s="165">
        <f t="shared" si="95"/>
        <v>0</v>
      </c>
      <c r="V286" s="165">
        <f t="shared" si="95"/>
        <v>0</v>
      </c>
      <c r="W286" s="165">
        <f t="shared" si="95"/>
        <v>0</v>
      </c>
      <c r="X286" s="165">
        <f t="shared" si="95"/>
        <v>0</v>
      </c>
      <c r="Y286" s="165">
        <f t="shared" si="95"/>
        <v>0</v>
      </c>
      <c r="Z286" s="165">
        <f t="shared" si="95"/>
        <v>0</v>
      </c>
      <c r="AA286" s="165">
        <f t="shared" si="95"/>
        <v>0</v>
      </c>
      <c r="AB286" s="165">
        <f t="shared" si="95"/>
        <v>0</v>
      </c>
      <c r="AC286" s="165">
        <f t="shared" si="95"/>
        <v>0</v>
      </c>
      <c r="AD286" s="165">
        <f t="shared" si="95"/>
        <v>0</v>
      </c>
      <c r="AE286" s="165">
        <f t="shared" si="95"/>
        <v>0</v>
      </c>
      <c r="AF286" s="165">
        <f t="shared" si="95"/>
        <v>0</v>
      </c>
      <c r="AG286" s="165">
        <f t="shared" si="95"/>
        <v>0</v>
      </c>
      <c r="AH286" s="165">
        <f t="shared" si="95"/>
        <v>0</v>
      </c>
      <c r="AI286" s="165">
        <f t="shared" si="95"/>
        <v>0</v>
      </c>
      <c r="AJ286" s="165">
        <f t="shared" si="95"/>
        <v>0</v>
      </c>
      <c r="AK286" s="165">
        <f t="shared" si="95"/>
        <v>0</v>
      </c>
      <c r="AL286" s="165">
        <f t="shared" si="95"/>
        <v>0</v>
      </c>
      <c r="AM286" s="165">
        <f t="shared" si="95"/>
        <v>0</v>
      </c>
      <c r="AN286" s="165">
        <f t="shared" si="95"/>
        <v>0</v>
      </c>
      <c r="AO286" s="165">
        <f t="shared" si="95"/>
        <v>0</v>
      </c>
      <c r="AP286" s="165">
        <f t="shared" si="95"/>
        <v>0</v>
      </c>
      <c r="AQ286" s="165">
        <f t="shared" si="95"/>
        <v>0</v>
      </c>
      <c r="AR286" s="165">
        <f t="shared" si="95"/>
        <v>0</v>
      </c>
    </row>
    <row r="287" spans="1:44" s="262" customFormat="1" ht="15.75" hidden="1" outlineLevel="2">
      <c r="A287" s="105"/>
      <c r="B287" s="162" t="s">
        <v>56</v>
      </c>
      <c r="C287" s="160"/>
      <c r="D287" s="166">
        <f>SUM(D273:D286)</f>
        <v>1.0000000000000002</v>
      </c>
      <c r="E287" s="166">
        <f t="shared" ref="E287:AR287" si="96">SUM(E273:E286)</f>
        <v>1.0000000000000002</v>
      </c>
      <c r="F287" s="166">
        <f t="shared" si="96"/>
        <v>1.0000000000000002</v>
      </c>
      <c r="G287" s="166">
        <f t="shared" si="96"/>
        <v>1.0000000000000002</v>
      </c>
      <c r="H287" s="166">
        <f t="shared" si="96"/>
        <v>1.0000000000000002</v>
      </c>
      <c r="I287" s="166">
        <f t="shared" si="96"/>
        <v>1.0000000000000002</v>
      </c>
      <c r="J287" s="166">
        <f t="shared" si="96"/>
        <v>1.0000000000000002</v>
      </c>
      <c r="K287" s="166">
        <f t="shared" si="96"/>
        <v>1.0000000000000002</v>
      </c>
      <c r="L287" s="166">
        <f t="shared" si="96"/>
        <v>1.0000000000000002</v>
      </c>
      <c r="M287" s="166">
        <f t="shared" si="96"/>
        <v>1.0000000000000002</v>
      </c>
      <c r="N287" s="166">
        <f t="shared" si="96"/>
        <v>1.0000000000000002</v>
      </c>
      <c r="O287" s="166">
        <f t="shared" si="96"/>
        <v>1.0000000000000002</v>
      </c>
      <c r="P287" s="166">
        <f t="shared" si="96"/>
        <v>1.0000000000000002</v>
      </c>
      <c r="Q287" s="166">
        <f t="shared" si="96"/>
        <v>1.0000000000000002</v>
      </c>
      <c r="R287" s="166">
        <f t="shared" si="96"/>
        <v>1.0000000000000002</v>
      </c>
      <c r="S287" s="166">
        <f t="shared" si="96"/>
        <v>1.0000000000000002</v>
      </c>
      <c r="T287" s="166">
        <f t="shared" si="96"/>
        <v>1.0000000000000002</v>
      </c>
      <c r="U287" s="166">
        <f t="shared" si="96"/>
        <v>1.0000000000000002</v>
      </c>
      <c r="V287" s="166">
        <f t="shared" si="96"/>
        <v>1.0000000000000002</v>
      </c>
      <c r="W287" s="166">
        <f t="shared" si="96"/>
        <v>1.0000000000000002</v>
      </c>
      <c r="X287" s="166">
        <f t="shared" si="96"/>
        <v>1.0000000000000002</v>
      </c>
      <c r="Y287" s="166">
        <f t="shared" si="96"/>
        <v>1.0000000000000002</v>
      </c>
      <c r="Z287" s="166">
        <f t="shared" si="96"/>
        <v>1.0000000000000002</v>
      </c>
      <c r="AA287" s="166">
        <f t="shared" si="96"/>
        <v>1.0000000000000002</v>
      </c>
      <c r="AB287" s="166">
        <f t="shared" si="96"/>
        <v>1.0000000000000002</v>
      </c>
      <c r="AC287" s="166">
        <f t="shared" si="96"/>
        <v>1.0000000000000002</v>
      </c>
      <c r="AD287" s="166">
        <f t="shared" si="96"/>
        <v>1.0000000000000002</v>
      </c>
      <c r="AE287" s="166">
        <f t="shared" si="96"/>
        <v>1.0000000000000002</v>
      </c>
      <c r="AF287" s="166">
        <f t="shared" si="96"/>
        <v>1.0000000000000002</v>
      </c>
      <c r="AG287" s="166">
        <f t="shared" si="96"/>
        <v>1.0000000000000002</v>
      </c>
      <c r="AH287" s="166">
        <f t="shared" si="96"/>
        <v>1.0000000000000002</v>
      </c>
      <c r="AI287" s="166">
        <f t="shared" si="96"/>
        <v>1.0000000000000002</v>
      </c>
      <c r="AJ287" s="166">
        <f t="shared" si="96"/>
        <v>1.0000000000000002</v>
      </c>
      <c r="AK287" s="166">
        <f t="shared" si="96"/>
        <v>1.0000000000000002</v>
      </c>
      <c r="AL287" s="166">
        <f t="shared" si="96"/>
        <v>1.0000000000000002</v>
      </c>
      <c r="AM287" s="166">
        <f t="shared" si="96"/>
        <v>1.0000000000000002</v>
      </c>
      <c r="AN287" s="166">
        <f t="shared" si="96"/>
        <v>1.0000000000000002</v>
      </c>
      <c r="AO287" s="166">
        <f t="shared" si="96"/>
        <v>1.0000000000000002</v>
      </c>
      <c r="AP287" s="166">
        <f t="shared" si="96"/>
        <v>1.0000000000000002</v>
      </c>
      <c r="AQ287" s="166">
        <f t="shared" si="96"/>
        <v>1.0000000000000002</v>
      </c>
      <c r="AR287" s="166">
        <f t="shared" si="96"/>
        <v>1.0000000000000002</v>
      </c>
    </row>
    <row r="288" spans="1:44" s="262" customFormat="1" ht="5.0999999999999996" hidden="1" customHeight="1" outlineLevel="1">
      <c r="A288" s="105"/>
      <c r="B288" s="162"/>
      <c r="C288" s="160"/>
      <c r="D288" s="160"/>
      <c r="E288" s="160"/>
      <c r="F288" s="160"/>
      <c r="G288" s="160"/>
      <c r="H288" s="160"/>
      <c r="I288" s="160"/>
      <c r="J288" s="160"/>
      <c r="K288" s="160"/>
      <c r="L288" s="160"/>
      <c r="M288" s="160"/>
      <c r="N288" s="160"/>
      <c r="O288" s="160"/>
      <c r="P288" s="160"/>
      <c r="Q288" s="160"/>
      <c r="R288" s="160"/>
      <c r="S288" s="160"/>
      <c r="T288" s="160"/>
      <c r="U288" s="160"/>
      <c r="V288" s="160"/>
      <c r="W288" s="160"/>
      <c r="X288" s="160"/>
      <c r="Y288" s="160"/>
      <c r="Z288" s="160"/>
      <c r="AA288" s="160"/>
      <c r="AB288" s="160"/>
      <c r="AC288" s="160"/>
      <c r="AD288" s="160"/>
      <c r="AE288" s="160"/>
      <c r="AF288" s="160"/>
      <c r="AG288" s="160"/>
      <c r="AH288" s="160"/>
      <c r="AI288" s="160"/>
      <c r="AJ288" s="160"/>
      <c r="AK288" s="160"/>
      <c r="AL288" s="160"/>
      <c r="AM288" s="160"/>
      <c r="AN288" s="160"/>
      <c r="AO288" s="160"/>
      <c r="AP288" s="160"/>
      <c r="AQ288" s="160"/>
      <c r="AR288" s="160"/>
    </row>
    <row r="289" spans="1:44" s="262" customFormat="1" ht="15.75">
      <c r="A289" s="105"/>
      <c r="B289" s="162"/>
      <c r="C289" s="160"/>
      <c r="D289" s="167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  <c r="AB289" s="167"/>
      <c r="AC289" s="167"/>
      <c r="AD289" s="167"/>
      <c r="AE289" s="167"/>
      <c r="AF289" s="167"/>
      <c r="AG289" s="167"/>
      <c r="AH289" s="167"/>
      <c r="AI289" s="167"/>
      <c r="AJ289" s="167"/>
      <c r="AK289" s="167"/>
      <c r="AL289" s="167"/>
      <c r="AM289" s="167"/>
      <c r="AN289" s="167"/>
      <c r="AO289" s="167"/>
      <c r="AP289" s="167"/>
      <c r="AQ289" s="167"/>
      <c r="AR289" s="167"/>
    </row>
    <row r="290" spans="1:44" s="262" customFormat="1" ht="15.75">
      <c r="A290" s="105"/>
      <c r="B290" s="168" t="str">
        <f>'[7]5. Var. Index. Performance RTs'!C45</f>
        <v>RT Nível 1</v>
      </c>
      <c r="C290" s="160"/>
      <c r="D290" s="169" t="str">
        <f>IF(OR(D291&lt;-1%,D291&gt;1%),"NOK","OK")</f>
        <v>OK</v>
      </c>
      <c r="E290" s="169" t="str">
        <f>IF(OR(E291&lt;-1%,E291&gt;1%),"NOK","OK")</f>
        <v>OK</v>
      </c>
      <c r="F290" s="169" t="str">
        <f>IF(OR(F291&lt;-1%,F291&gt;1%),"NOK","OK")</f>
        <v>OK</v>
      </c>
      <c r="G290" s="169" t="str">
        <f t="shared" ref="G290:AR290" si="97">IF(OR(G291&lt;-1%,G291&gt;1%),"NOK","OK")</f>
        <v>OK</v>
      </c>
      <c r="H290" s="169" t="str">
        <f t="shared" si="97"/>
        <v>OK</v>
      </c>
      <c r="I290" s="169" t="str">
        <f t="shared" si="97"/>
        <v>OK</v>
      </c>
      <c r="J290" s="169" t="str">
        <f t="shared" si="97"/>
        <v>OK</v>
      </c>
      <c r="K290" s="169" t="str">
        <f t="shared" si="97"/>
        <v>OK</v>
      </c>
      <c r="L290" s="169" t="str">
        <f t="shared" si="97"/>
        <v>OK</v>
      </c>
      <c r="M290" s="169" t="str">
        <f t="shared" si="97"/>
        <v>OK</v>
      </c>
      <c r="N290" s="169" t="str">
        <f>IF(OR(N291&lt;-1%,N291&gt;1%),"NOK","OK")</f>
        <v>OK</v>
      </c>
      <c r="O290" s="169" t="str">
        <f>IF(OR(O291&lt;-1%,O291&gt;1%),"NOK","OK")</f>
        <v>OK</v>
      </c>
      <c r="P290" s="169" t="str">
        <f>IF(OR(P291&lt;-1%,P291&gt;1%),"NOK","OK")</f>
        <v>OK</v>
      </c>
      <c r="Q290" s="169" t="str">
        <f t="shared" si="97"/>
        <v>OK</v>
      </c>
      <c r="R290" s="169" t="str">
        <f t="shared" si="97"/>
        <v>OK</v>
      </c>
      <c r="S290" s="169" t="str">
        <f t="shared" si="97"/>
        <v>OK</v>
      </c>
      <c r="T290" s="169" t="str">
        <f t="shared" si="97"/>
        <v>OK</v>
      </c>
      <c r="U290" s="169" t="str">
        <f t="shared" si="97"/>
        <v>OK</v>
      </c>
      <c r="V290" s="169" t="str">
        <f t="shared" si="97"/>
        <v>OK</v>
      </c>
      <c r="W290" s="169" t="str">
        <f t="shared" si="97"/>
        <v>OK</v>
      </c>
      <c r="X290" s="169" t="str">
        <f t="shared" si="97"/>
        <v>OK</v>
      </c>
      <c r="Y290" s="169" t="str">
        <f t="shared" si="97"/>
        <v>OK</v>
      </c>
      <c r="Z290" s="169" t="str">
        <f t="shared" si="97"/>
        <v>OK</v>
      </c>
      <c r="AA290" s="169" t="str">
        <f t="shared" si="97"/>
        <v>OK</v>
      </c>
      <c r="AB290" s="169" t="str">
        <f t="shared" si="97"/>
        <v>OK</v>
      </c>
      <c r="AC290" s="169" t="str">
        <f t="shared" si="97"/>
        <v>OK</v>
      </c>
      <c r="AD290" s="169" t="str">
        <f t="shared" si="97"/>
        <v>OK</v>
      </c>
      <c r="AE290" s="169" t="str">
        <f t="shared" si="97"/>
        <v>OK</v>
      </c>
      <c r="AF290" s="169" t="str">
        <f t="shared" si="97"/>
        <v>OK</v>
      </c>
      <c r="AG290" s="169" t="str">
        <f t="shared" si="97"/>
        <v>OK</v>
      </c>
      <c r="AH290" s="169" t="str">
        <f t="shared" si="97"/>
        <v>OK</v>
      </c>
      <c r="AI290" s="169" t="str">
        <f t="shared" si="97"/>
        <v>OK</v>
      </c>
      <c r="AJ290" s="169" t="str">
        <f t="shared" si="97"/>
        <v>OK</v>
      </c>
      <c r="AK290" s="169" t="str">
        <f t="shared" si="97"/>
        <v>OK</v>
      </c>
      <c r="AL290" s="169" t="str">
        <f t="shared" si="97"/>
        <v>OK</v>
      </c>
      <c r="AM290" s="169" t="str">
        <f t="shared" si="97"/>
        <v>OK</v>
      </c>
      <c r="AN290" s="169" t="str">
        <f t="shared" si="97"/>
        <v>OK</v>
      </c>
      <c r="AO290" s="169" t="str">
        <f t="shared" si="97"/>
        <v>OK</v>
      </c>
      <c r="AP290" s="169" t="str">
        <f t="shared" si="97"/>
        <v>OK</v>
      </c>
      <c r="AQ290" s="169" t="str">
        <f t="shared" si="97"/>
        <v>OK</v>
      </c>
      <c r="AR290" s="169" t="str">
        <f t="shared" si="97"/>
        <v>OK</v>
      </c>
    </row>
    <row r="291" spans="1:44" s="78" customFormat="1" ht="15.6" customHeight="1">
      <c r="A291" s="367" t="s">
        <v>143</v>
      </c>
      <c r="B291" s="367"/>
      <c r="C291" s="80"/>
      <c r="D291" s="170">
        <f>(D173-D293-D294)/D173</f>
        <v>1.7562807142198808E-16</v>
      </c>
      <c r="E291" s="170">
        <f t="shared" ref="E291:AR291" si="98">(E173-E293-E294)/E173</f>
        <v>1.7475429992237625E-16</v>
      </c>
      <c r="F291" s="170">
        <f t="shared" si="98"/>
        <v>1.7388487554465298E-16</v>
      </c>
      <c r="G291" s="170">
        <f t="shared" si="98"/>
        <v>1.7301977666134626E-16</v>
      </c>
      <c r="H291" s="170">
        <f t="shared" si="98"/>
        <v>1.7215898175258336E-16</v>
      </c>
      <c r="I291" s="170">
        <f t="shared" si="98"/>
        <v>0</v>
      </c>
      <c r="J291" s="170">
        <f t="shared" si="98"/>
        <v>1.7045021831398571E-16</v>
      </c>
      <c r="K291" s="170">
        <f t="shared" si="98"/>
        <v>1.6960220727759773E-16</v>
      </c>
      <c r="L291" s="170">
        <f t="shared" si="98"/>
        <v>0</v>
      </c>
      <c r="M291" s="170">
        <f t="shared" si="98"/>
        <v>1.6791882109610928E-16</v>
      </c>
      <c r="N291" s="170">
        <f t="shared" si="98"/>
        <v>-1.6708340407573065E-16</v>
      </c>
      <c r="O291" s="170">
        <f t="shared" si="98"/>
        <v>1.6625214335893601E-16</v>
      </c>
      <c r="P291" s="170">
        <f t="shared" si="98"/>
        <v>0</v>
      </c>
      <c r="Q291" s="170">
        <f t="shared" si="98"/>
        <v>1.6460200822646569E-16</v>
      </c>
      <c r="R291" s="170">
        <f t="shared" si="98"/>
        <v>0</v>
      </c>
      <c r="S291" s="170">
        <f t="shared" si="98"/>
        <v>0</v>
      </c>
      <c r="T291" s="170">
        <f t="shared" si="98"/>
        <v>0</v>
      </c>
      <c r="U291" s="170">
        <f t="shared" si="98"/>
        <v>0</v>
      </c>
      <c r="V291" s="170">
        <f t="shared" si="98"/>
        <v>0</v>
      </c>
      <c r="W291" s="170">
        <f t="shared" si="98"/>
        <v>0</v>
      </c>
      <c r="X291" s="170">
        <f t="shared" si="98"/>
        <v>-3.1790890478387131E-16</v>
      </c>
      <c r="Y291" s="170">
        <f t="shared" si="98"/>
        <v>-3.1632726844166312E-16</v>
      </c>
      <c r="Z291" s="170">
        <f t="shared" si="98"/>
        <v>-3.1475350093697822E-16</v>
      </c>
      <c r="AA291" s="170">
        <f t="shared" si="98"/>
        <v>-3.1318756312137145E-16</v>
      </c>
      <c r="AB291" s="170">
        <f t="shared" si="98"/>
        <v>-3.116294160411656E-16</v>
      </c>
      <c r="AC291" s="170">
        <f t="shared" si="98"/>
        <v>0</v>
      </c>
      <c r="AD291" s="170">
        <f t="shared" si="98"/>
        <v>0</v>
      </c>
      <c r="AE291" s="170">
        <f t="shared" si="98"/>
        <v>-1.5350066628869743E-16</v>
      </c>
      <c r="AF291" s="170">
        <f t="shared" si="98"/>
        <v>-1.5273698138178853E-16</v>
      </c>
      <c r="AG291" s="170">
        <f t="shared" si="98"/>
        <v>-1.519770959022771E-16</v>
      </c>
      <c r="AH291" s="170">
        <f t="shared" si="98"/>
        <v>1.5122099094753945E-16</v>
      </c>
      <c r="AI291" s="170">
        <f t="shared" si="98"/>
        <v>1.5046864770899448E-16</v>
      </c>
      <c r="AJ291" s="170">
        <f t="shared" si="98"/>
        <v>0</v>
      </c>
      <c r="AK291" s="170">
        <f t="shared" si="98"/>
        <v>1.4897517161356848E-16</v>
      </c>
      <c r="AL291" s="170">
        <f t="shared" si="98"/>
        <v>0</v>
      </c>
      <c r="AM291" s="170">
        <f t="shared" si="98"/>
        <v>0</v>
      </c>
      <c r="AN291" s="170">
        <f t="shared" si="98"/>
        <v>-1.4676270548307303E-16</v>
      </c>
      <c r="AO291" s="170">
        <f t="shared" si="98"/>
        <v>0</v>
      </c>
      <c r="AP291" s="170">
        <f t="shared" si="98"/>
        <v>0</v>
      </c>
      <c r="AQ291" s="170">
        <f t="shared" si="98"/>
        <v>0</v>
      </c>
      <c r="AR291" s="170">
        <f t="shared" si="98"/>
        <v>1.4386377832796062E-16</v>
      </c>
    </row>
    <row r="292" spans="1:44" s="262" customFormat="1" ht="14.45" customHeight="1" collapsed="1">
      <c r="A292" s="367"/>
      <c r="B292" s="367"/>
      <c r="C292" s="160"/>
      <c r="D292" s="171"/>
      <c r="E292" s="172"/>
      <c r="F292" s="172"/>
      <c r="G292" s="172"/>
      <c r="H292" s="172"/>
      <c r="I292" s="172"/>
      <c r="J292" s="172"/>
      <c r="K292" s="172"/>
      <c r="L292" s="172"/>
      <c r="M292" s="172"/>
      <c r="N292" s="172"/>
      <c r="O292" s="172"/>
      <c r="P292" s="172"/>
      <c r="Q292" s="172"/>
      <c r="R292" s="172"/>
      <c r="S292" s="172"/>
      <c r="T292" s="172"/>
      <c r="U292" s="172"/>
      <c r="V292" s="172"/>
      <c r="W292" s="172"/>
      <c r="X292" s="172"/>
      <c r="Y292" s="172"/>
      <c r="Z292" s="172"/>
      <c r="AA292" s="172"/>
      <c r="AB292" s="172"/>
      <c r="AC292" s="172"/>
      <c r="AD292" s="172"/>
      <c r="AE292" s="172"/>
      <c r="AF292" s="172"/>
      <c r="AG292" s="172"/>
      <c r="AH292" s="172"/>
      <c r="AI292" s="172"/>
      <c r="AJ292" s="172"/>
      <c r="AK292" s="172"/>
      <c r="AL292" s="172"/>
      <c r="AM292" s="172"/>
      <c r="AN292" s="172"/>
      <c r="AO292" s="172"/>
      <c r="AP292" s="172"/>
      <c r="AQ292" s="172"/>
      <c r="AR292" s="172"/>
    </row>
    <row r="293" spans="1:44" s="78" customFormat="1" ht="15.75" hidden="1" outlineLevel="1">
      <c r="A293" s="105"/>
      <c r="B293" s="84" t="s">
        <v>144</v>
      </c>
      <c r="C293" s="173" t="s">
        <v>129</v>
      </c>
      <c r="D293" s="174">
        <f t="shared" ref="D293:AR293" si="99">D321+D454+D550+D662+D825+D885+D1060</f>
        <v>41428.215633600004</v>
      </c>
      <c r="E293" s="174">
        <f t="shared" si="99"/>
        <v>41635.356711767992</v>
      </c>
      <c r="F293" s="174">
        <f t="shared" si="99"/>
        <v>41843.533495326832</v>
      </c>
      <c r="G293" s="174">
        <f t="shared" si="99"/>
        <v>42052.751162803463</v>
      </c>
      <c r="H293" s="174">
        <f t="shared" si="99"/>
        <v>42263.014918617475</v>
      </c>
      <c r="I293" s="174">
        <f t="shared" si="99"/>
        <v>42474.329993210558</v>
      </c>
      <c r="J293" s="174">
        <f t="shared" si="99"/>
        <v>42686.701643176602</v>
      </c>
      <c r="K293" s="174">
        <f t="shared" si="99"/>
        <v>42900.135151392482</v>
      </c>
      <c r="L293" s="174">
        <f t="shared" si="99"/>
        <v>43114.635827149439</v>
      </c>
      <c r="M293" s="174">
        <f t="shared" si="99"/>
        <v>43330.209006285186</v>
      </c>
      <c r="N293" s="174">
        <f t="shared" si="99"/>
        <v>43546.860051316617</v>
      </c>
      <c r="O293" s="174">
        <f t="shared" si="99"/>
        <v>43764.594351573178</v>
      </c>
      <c r="P293" s="174">
        <f t="shared" si="99"/>
        <v>43983.417323331043</v>
      </c>
      <c r="Q293" s="174">
        <f t="shared" si="99"/>
        <v>44203.334409947696</v>
      </c>
      <c r="R293" s="174">
        <f t="shared" si="99"/>
        <v>44424.351081997433</v>
      </c>
      <c r="S293" s="174">
        <f t="shared" si="99"/>
        <v>44646.472837407411</v>
      </c>
      <c r="T293" s="174">
        <f t="shared" si="99"/>
        <v>44869.70520159445</v>
      </c>
      <c r="U293" s="174">
        <f t="shared" si="99"/>
        <v>45094.053727602412</v>
      </c>
      <c r="V293" s="174">
        <f t="shared" si="99"/>
        <v>45319.523996240423</v>
      </c>
      <c r="W293" s="174">
        <f t="shared" si="99"/>
        <v>45546.121616221615</v>
      </c>
      <c r="X293" s="174">
        <f t="shared" si="99"/>
        <v>45773.85222430274</v>
      </c>
      <c r="Y293" s="174">
        <f t="shared" si="99"/>
        <v>46002.721485424241</v>
      </c>
      <c r="Z293" s="174">
        <f t="shared" si="99"/>
        <v>46232.735092851362</v>
      </c>
      <c r="AA293" s="174">
        <f t="shared" si="99"/>
        <v>46463.898768315601</v>
      </c>
      <c r="AB293" s="174">
        <f t="shared" si="99"/>
        <v>46696.218262157185</v>
      </c>
      <c r="AC293" s="174">
        <f t="shared" si="99"/>
        <v>46929.69935346795</v>
      </c>
      <c r="AD293" s="174">
        <f t="shared" si="99"/>
        <v>47164.347850235295</v>
      </c>
      <c r="AE293" s="174">
        <f t="shared" si="99"/>
        <v>47400.169589486468</v>
      </c>
      <c r="AF293" s="174">
        <f t="shared" si="99"/>
        <v>47637.170437433888</v>
      </c>
      <c r="AG293" s="174">
        <f t="shared" si="99"/>
        <v>47875.356289621071</v>
      </c>
      <c r="AH293" s="174">
        <f t="shared" si="99"/>
        <v>48114.733071069146</v>
      </c>
      <c r="AI293" s="174">
        <f t="shared" si="99"/>
        <v>48355.306736424493</v>
      </c>
      <c r="AJ293" s="174">
        <f t="shared" si="99"/>
        <v>48597.083270106617</v>
      </c>
      <c r="AK293" s="174">
        <f t="shared" si="99"/>
        <v>48840.06868645714</v>
      </c>
      <c r="AL293" s="174">
        <f t="shared" si="99"/>
        <v>49084.269029889423</v>
      </c>
      <c r="AM293" s="174">
        <f t="shared" si="99"/>
        <v>49329.690375038874</v>
      </c>
      <c r="AN293" s="174">
        <f t="shared" si="99"/>
        <v>49576.338826914063</v>
      </c>
      <c r="AO293" s="174">
        <f t="shared" si="99"/>
        <v>49824.220521048621</v>
      </c>
      <c r="AP293" s="174">
        <f t="shared" si="99"/>
        <v>50073.341623653861</v>
      </c>
      <c r="AQ293" s="174">
        <f t="shared" si="99"/>
        <v>50323.708331772134</v>
      </c>
      <c r="AR293" s="174">
        <f t="shared" si="99"/>
        <v>50575.326873430982</v>
      </c>
    </row>
    <row r="294" spans="1:44" s="78" customFormat="1" ht="15.75" hidden="1" outlineLevel="1">
      <c r="A294" s="105"/>
      <c r="B294" s="84" t="s">
        <v>145</v>
      </c>
      <c r="C294" s="173" t="s">
        <v>129</v>
      </c>
      <c r="D294" s="174">
        <f>D607+D661+D715+D823+D883</f>
        <v>0</v>
      </c>
      <c r="E294" s="174">
        <f t="shared" ref="E294:AR294" si="100">E607+E661+E715+E823+E883</f>
        <v>0</v>
      </c>
      <c r="F294" s="174">
        <f t="shared" si="100"/>
        <v>0</v>
      </c>
      <c r="G294" s="174">
        <f t="shared" si="100"/>
        <v>0</v>
      </c>
      <c r="H294" s="174">
        <f t="shared" si="100"/>
        <v>0</v>
      </c>
      <c r="I294" s="174">
        <f t="shared" si="100"/>
        <v>0</v>
      </c>
      <c r="J294" s="174">
        <f t="shared" si="100"/>
        <v>0</v>
      </c>
      <c r="K294" s="174">
        <f t="shared" si="100"/>
        <v>0</v>
      </c>
      <c r="L294" s="174">
        <f t="shared" si="100"/>
        <v>0</v>
      </c>
      <c r="M294" s="174">
        <f t="shared" si="100"/>
        <v>0</v>
      </c>
      <c r="N294" s="174">
        <f t="shared" si="100"/>
        <v>0</v>
      </c>
      <c r="O294" s="174">
        <f t="shared" si="100"/>
        <v>0</v>
      </c>
      <c r="P294" s="174">
        <f t="shared" si="100"/>
        <v>0</v>
      </c>
      <c r="Q294" s="174">
        <f t="shared" si="100"/>
        <v>0</v>
      </c>
      <c r="R294" s="174">
        <f t="shared" si="100"/>
        <v>0</v>
      </c>
      <c r="S294" s="174">
        <f t="shared" si="100"/>
        <v>0</v>
      </c>
      <c r="T294" s="174">
        <f t="shared" si="100"/>
        <v>0</v>
      </c>
      <c r="U294" s="174">
        <f t="shared" si="100"/>
        <v>0</v>
      </c>
      <c r="V294" s="174">
        <f t="shared" si="100"/>
        <v>0</v>
      </c>
      <c r="W294" s="174">
        <f t="shared" si="100"/>
        <v>0</v>
      </c>
      <c r="X294" s="174">
        <f t="shared" si="100"/>
        <v>0</v>
      </c>
      <c r="Y294" s="174">
        <f t="shared" si="100"/>
        <v>0</v>
      </c>
      <c r="Z294" s="174">
        <f t="shared" si="100"/>
        <v>0</v>
      </c>
      <c r="AA294" s="174">
        <f t="shared" si="100"/>
        <v>0</v>
      </c>
      <c r="AB294" s="174">
        <f t="shared" si="100"/>
        <v>0</v>
      </c>
      <c r="AC294" s="174">
        <f t="shared" si="100"/>
        <v>0</v>
      </c>
      <c r="AD294" s="174">
        <f t="shared" si="100"/>
        <v>0</v>
      </c>
      <c r="AE294" s="174">
        <f t="shared" si="100"/>
        <v>0</v>
      </c>
      <c r="AF294" s="174">
        <f t="shared" si="100"/>
        <v>0</v>
      </c>
      <c r="AG294" s="174">
        <f t="shared" si="100"/>
        <v>0</v>
      </c>
      <c r="AH294" s="174">
        <f t="shared" si="100"/>
        <v>0</v>
      </c>
      <c r="AI294" s="174">
        <f t="shared" si="100"/>
        <v>0</v>
      </c>
      <c r="AJ294" s="174">
        <f t="shared" si="100"/>
        <v>0</v>
      </c>
      <c r="AK294" s="174">
        <f t="shared" si="100"/>
        <v>0</v>
      </c>
      <c r="AL294" s="174">
        <f t="shared" si="100"/>
        <v>0</v>
      </c>
      <c r="AM294" s="174">
        <f t="shared" si="100"/>
        <v>0</v>
      </c>
      <c r="AN294" s="174">
        <f t="shared" si="100"/>
        <v>0</v>
      </c>
      <c r="AO294" s="174">
        <f t="shared" si="100"/>
        <v>0</v>
      </c>
      <c r="AP294" s="174">
        <f t="shared" si="100"/>
        <v>0</v>
      </c>
      <c r="AQ294" s="174">
        <f t="shared" si="100"/>
        <v>0</v>
      </c>
      <c r="AR294" s="174">
        <f t="shared" si="100"/>
        <v>0</v>
      </c>
    </row>
    <row r="295" spans="1:44" s="78" customFormat="1" ht="15.75" hidden="1" outlineLevel="1">
      <c r="A295" s="105"/>
      <c r="B295" s="80"/>
      <c r="C295" s="80"/>
      <c r="D295" s="80"/>
      <c r="E295" s="80"/>
      <c r="F295" s="80"/>
      <c r="G295" s="80"/>
      <c r="H295" s="80"/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0"/>
      <c r="AK295" s="80"/>
      <c r="AL295" s="80"/>
      <c r="AM295" s="80"/>
      <c r="AN295" s="80"/>
      <c r="AO295" s="80"/>
      <c r="AP295" s="80"/>
      <c r="AQ295" s="80"/>
      <c r="AR295" s="80"/>
    </row>
    <row r="296" spans="1:44" s="263" customFormat="1" ht="15.75" hidden="1" outlineLevel="1">
      <c r="A296" s="105" t="str">
        <f>IF(OR(A643="SIM",A697="SIM"),"NÃO","SIM")</f>
        <v>SIM</v>
      </c>
      <c r="B296" s="175" t="s">
        <v>146</v>
      </c>
      <c r="C296" s="173" t="s">
        <v>129</v>
      </c>
      <c r="D296" s="176">
        <f>IF($A$296="SIM",D194,0)</f>
        <v>0</v>
      </c>
      <c r="E296" s="176">
        <f t="shared" ref="E296:AR296" si="101">IF($A$296="SIM",E194,0)</f>
        <v>0</v>
      </c>
      <c r="F296" s="176">
        <f t="shared" si="101"/>
        <v>0</v>
      </c>
      <c r="G296" s="176">
        <f t="shared" si="101"/>
        <v>0</v>
      </c>
      <c r="H296" s="176">
        <f t="shared" si="101"/>
        <v>0</v>
      </c>
      <c r="I296" s="176">
        <f t="shared" si="101"/>
        <v>995.49210921587269</v>
      </c>
      <c r="J296" s="176">
        <f t="shared" si="101"/>
        <v>995.49210921587269</v>
      </c>
      <c r="K296" s="176">
        <f t="shared" si="101"/>
        <v>995.49210921587269</v>
      </c>
      <c r="L296" s="176">
        <f t="shared" si="101"/>
        <v>995.49210921587269</v>
      </c>
      <c r="M296" s="176">
        <f t="shared" si="101"/>
        <v>995.49210921587269</v>
      </c>
      <c r="N296" s="176">
        <f t="shared" si="101"/>
        <v>2021.0991022146852</v>
      </c>
      <c r="O296" s="176">
        <f t="shared" si="101"/>
        <v>2021.0991022146852</v>
      </c>
      <c r="P296" s="176">
        <f t="shared" si="101"/>
        <v>2021.0991022146852</v>
      </c>
      <c r="Q296" s="176">
        <f t="shared" si="101"/>
        <v>2021.0991022146852</v>
      </c>
      <c r="R296" s="176">
        <f t="shared" si="101"/>
        <v>2021.0991022146852</v>
      </c>
      <c r="S296" s="176">
        <f t="shared" si="101"/>
        <v>3077.6063048524952</v>
      </c>
      <c r="T296" s="176">
        <f t="shared" si="101"/>
        <v>3077.6063048524952</v>
      </c>
      <c r="U296" s="176">
        <f t="shared" si="101"/>
        <v>3077.6063048524952</v>
      </c>
      <c r="V296" s="176">
        <f t="shared" si="101"/>
        <v>3077.6063048524952</v>
      </c>
      <c r="W296" s="176">
        <f t="shared" si="101"/>
        <v>3077.6063048524952</v>
      </c>
      <c r="X296" s="176">
        <f t="shared" si="101"/>
        <v>4165.8189978838527</v>
      </c>
      <c r="Y296" s="176">
        <f t="shared" si="101"/>
        <v>4165.8189978838527</v>
      </c>
      <c r="Z296" s="176">
        <f t="shared" si="101"/>
        <v>4165.8189978838527</v>
      </c>
      <c r="AA296" s="176">
        <f t="shared" si="101"/>
        <v>4165.8189978838527</v>
      </c>
      <c r="AB296" s="176">
        <f t="shared" si="101"/>
        <v>4165.8189978838527</v>
      </c>
      <c r="AC296" s="176">
        <f t="shared" si="101"/>
        <v>5286.5629214701758</v>
      </c>
      <c r="AD296" s="176">
        <f t="shared" si="101"/>
        <v>5286.5629214701758</v>
      </c>
      <c r="AE296" s="176">
        <f t="shared" si="101"/>
        <v>5286.5629214701758</v>
      </c>
      <c r="AF296" s="176">
        <f t="shared" si="101"/>
        <v>5286.5629214701758</v>
      </c>
      <c r="AG296" s="176">
        <f t="shared" si="101"/>
        <v>5286.5629214701758</v>
      </c>
      <c r="AH296" s="176">
        <f t="shared" si="101"/>
        <v>6440.6847924307094</v>
      </c>
      <c r="AI296" s="176">
        <f t="shared" si="101"/>
        <v>6440.6847924307094</v>
      </c>
      <c r="AJ296" s="176">
        <f t="shared" si="101"/>
        <v>6440.6847924307094</v>
      </c>
      <c r="AK296" s="176">
        <f t="shared" si="101"/>
        <v>6440.6847924307094</v>
      </c>
      <c r="AL296" s="176">
        <f t="shared" si="101"/>
        <v>6440.6847924307094</v>
      </c>
      <c r="AM296" s="176">
        <f t="shared" si="101"/>
        <v>6936.9877089898409</v>
      </c>
      <c r="AN296" s="176">
        <f t="shared" si="101"/>
        <v>6936.9877089898409</v>
      </c>
      <c r="AO296" s="176">
        <f t="shared" si="101"/>
        <v>6936.9877089898409</v>
      </c>
      <c r="AP296" s="176">
        <f t="shared" si="101"/>
        <v>6936.9877089898409</v>
      </c>
      <c r="AQ296" s="176">
        <f t="shared" si="101"/>
        <v>6936.9877089898409</v>
      </c>
      <c r="AR296" s="176">
        <f t="shared" si="101"/>
        <v>7112.1553415762319</v>
      </c>
    </row>
    <row r="297" spans="1:44" s="78" customFormat="1" ht="15.75" hidden="1" outlineLevel="1">
      <c r="A297" s="105"/>
      <c r="B297" s="80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  <c r="AK297" s="80"/>
      <c r="AL297" s="80"/>
      <c r="AM297" s="80"/>
      <c r="AN297" s="80"/>
      <c r="AO297" s="80"/>
      <c r="AP297" s="80"/>
      <c r="AQ297" s="80"/>
      <c r="AR297" s="80"/>
    </row>
    <row r="298" spans="1:44" s="263" customFormat="1" ht="15.75" hidden="1" outlineLevel="1">
      <c r="A298" s="168" t="s">
        <v>147</v>
      </c>
      <c r="B298" s="175" t="s">
        <v>148</v>
      </c>
      <c r="C298" s="173" t="s">
        <v>129</v>
      </c>
      <c r="D298" s="177">
        <f>D251*(1-D255*D252)</f>
        <v>2589.2634771000003</v>
      </c>
      <c r="E298" s="177">
        <f>E251*(1-E255*E252)</f>
        <v>2602.2097944855</v>
      </c>
      <c r="F298" s="177">
        <f t="shared" ref="F298:AR298" si="102">F251*(1-F255*F252)</f>
        <v>2615.220843457927</v>
      </c>
      <c r="G298" s="177">
        <f t="shared" si="102"/>
        <v>2628.2969476752164</v>
      </c>
      <c r="H298" s="177">
        <f t="shared" si="102"/>
        <v>2641.4384324135926</v>
      </c>
      <c r="I298" s="177">
        <f t="shared" si="102"/>
        <v>2654.6456245756599</v>
      </c>
      <c r="J298" s="177">
        <f t="shared" si="102"/>
        <v>2667.9188526985381</v>
      </c>
      <c r="K298" s="177">
        <f t="shared" si="102"/>
        <v>2681.258446962031</v>
      </c>
      <c r="L298" s="177">
        <f t="shared" si="102"/>
        <v>2694.6647391968399</v>
      </c>
      <c r="M298" s="177">
        <f t="shared" si="102"/>
        <v>2708.1380628928241</v>
      </c>
      <c r="N298" s="177">
        <f t="shared" si="102"/>
        <v>2721.6787532072876</v>
      </c>
      <c r="O298" s="177">
        <f t="shared" si="102"/>
        <v>2735.2871469733241</v>
      </c>
      <c r="P298" s="177">
        <f t="shared" si="102"/>
        <v>2748.9635827081902</v>
      </c>
      <c r="Q298" s="177">
        <f t="shared" si="102"/>
        <v>2762.7084006217315</v>
      </c>
      <c r="R298" s="177">
        <f t="shared" si="102"/>
        <v>2776.5219426248391</v>
      </c>
      <c r="S298" s="177">
        <f t="shared" si="102"/>
        <v>2790.4045523379627</v>
      </c>
      <c r="T298" s="177">
        <f t="shared" si="102"/>
        <v>2804.3565750996531</v>
      </c>
      <c r="U298" s="177">
        <f t="shared" si="102"/>
        <v>2818.3783579751507</v>
      </c>
      <c r="V298" s="177">
        <f t="shared" si="102"/>
        <v>2832.4702497650264</v>
      </c>
      <c r="W298" s="177">
        <f t="shared" si="102"/>
        <v>2846.6326010138509</v>
      </c>
      <c r="X298" s="177">
        <f t="shared" si="102"/>
        <v>2860.8657640189199</v>
      </c>
      <c r="Y298" s="177">
        <f t="shared" si="102"/>
        <v>2875.1700928390142</v>
      </c>
      <c r="Z298" s="177">
        <f t="shared" si="102"/>
        <v>2889.5459433032092</v>
      </c>
      <c r="AA298" s="177">
        <f t="shared" si="102"/>
        <v>2903.9936730197246</v>
      </c>
      <c r="AB298" s="177">
        <f t="shared" si="102"/>
        <v>2918.5136413848231</v>
      </c>
      <c r="AC298" s="177">
        <f t="shared" si="102"/>
        <v>2933.1062095917473</v>
      </c>
      <c r="AD298" s="177">
        <f t="shared" si="102"/>
        <v>2947.7717406397055</v>
      </c>
      <c r="AE298" s="177">
        <f t="shared" si="102"/>
        <v>2962.5105993429042</v>
      </c>
      <c r="AF298" s="177">
        <f t="shared" si="102"/>
        <v>2977.323152339618</v>
      </c>
      <c r="AG298" s="177">
        <f t="shared" si="102"/>
        <v>2992.2097681013161</v>
      </c>
      <c r="AH298" s="177">
        <f t="shared" si="102"/>
        <v>3007.1708169418216</v>
      </c>
      <c r="AI298" s="177">
        <f t="shared" si="102"/>
        <v>3022.2066710265308</v>
      </c>
      <c r="AJ298" s="177">
        <f t="shared" si="102"/>
        <v>3037.3177043816627</v>
      </c>
      <c r="AK298" s="177">
        <f t="shared" si="102"/>
        <v>3052.5042929035712</v>
      </c>
      <c r="AL298" s="177">
        <f t="shared" si="102"/>
        <v>3067.7668143680889</v>
      </c>
      <c r="AM298" s="177">
        <f t="shared" si="102"/>
        <v>3083.1056484399287</v>
      </c>
      <c r="AN298" s="177">
        <f t="shared" si="102"/>
        <v>3098.521176682128</v>
      </c>
      <c r="AO298" s="177">
        <f t="shared" si="102"/>
        <v>3114.0137825655393</v>
      </c>
      <c r="AP298" s="177">
        <f t="shared" si="102"/>
        <v>3129.5838514783663</v>
      </c>
      <c r="AQ298" s="177">
        <f t="shared" si="102"/>
        <v>3145.2317707357579</v>
      </c>
      <c r="AR298" s="177">
        <f t="shared" si="102"/>
        <v>3160.9579295894359</v>
      </c>
    </row>
    <row r="299" spans="1:44" s="78" customFormat="1" ht="15.75" hidden="1" outlineLevel="1">
      <c r="A299" s="105"/>
      <c r="B299" s="80"/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  <c r="AK299" s="80"/>
      <c r="AL299" s="80"/>
      <c r="AM299" s="80"/>
      <c r="AN299" s="80"/>
      <c r="AO299" s="80"/>
      <c r="AP299" s="80"/>
      <c r="AQ299" s="80"/>
      <c r="AR299" s="80"/>
    </row>
    <row r="300" spans="1:44" s="263" customFormat="1" ht="15.75" hidden="1" outlineLevel="1">
      <c r="A300" s="168" t="s">
        <v>147</v>
      </c>
      <c r="B300" s="175" t="s">
        <v>149</v>
      </c>
      <c r="C300" s="173" t="s">
        <v>129</v>
      </c>
      <c r="D300" s="176">
        <f>D907</f>
        <v>37867.97835258751</v>
      </c>
      <c r="E300" s="176">
        <f t="shared" ref="E300:AR300" si="103">E907</f>
        <v>38062.173113370001</v>
      </c>
      <c r="F300" s="176">
        <f t="shared" si="103"/>
        <v>38257.338847956409</v>
      </c>
      <c r="G300" s="176">
        <f t="shared" si="103"/>
        <v>38453.480411215751</v>
      </c>
      <c r="H300" s="176">
        <f t="shared" si="103"/>
        <v>38650.602682291392</v>
      </c>
      <c r="I300" s="176">
        <f t="shared" si="103"/>
        <v>36852.871477271096</v>
      </c>
      <c r="J300" s="176">
        <f t="shared" si="103"/>
        <v>37051.969899114265</v>
      </c>
      <c r="K300" s="176">
        <f t="shared" si="103"/>
        <v>37252.063813066648</v>
      </c>
      <c r="L300" s="176">
        <f t="shared" si="103"/>
        <v>37453.158196588796</v>
      </c>
      <c r="M300" s="176">
        <f t="shared" si="103"/>
        <v>37655.258052028563</v>
      </c>
      <c r="N300" s="176">
        <f t="shared" si="103"/>
        <v>35802.275277383233</v>
      </c>
      <c r="O300" s="176">
        <f t="shared" si="103"/>
        <v>36006.401183873772</v>
      </c>
      <c r="P300" s="176">
        <f t="shared" si="103"/>
        <v>36211.547719896764</v>
      </c>
      <c r="Q300" s="176">
        <f t="shared" si="103"/>
        <v>36417.719988599878</v>
      </c>
      <c r="R300" s="176">
        <f t="shared" si="103"/>
        <v>36624.923118646504</v>
      </c>
      <c r="S300" s="176">
        <f t="shared" si="103"/>
        <v>34715.244319986254</v>
      </c>
      <c r="T300" s="176">
        <f t="shared" si="103"/>
        <v>34924.524661411597</v>
      </c>
      <c r="U300" s="176">
        <f t="shared" si="103"/>
        <v>35134.851404544061</v>
      </c>
      <c r="V300" s="176">
        <f t="shared" si="103"/>
        <v>35346.229781392198</v>
      </c>
      <c r="W300" s="176">
        <f t="shared" si="103"/>
        <v>35558.665050124568</v>
      </c>
      <c r="X300" s="176">
        <f t="shared" si="103"/>
        <v>33590.809052361008</v>
      </c>
      <c r="Y300" s="176">
        <f t="shared" si="103"/>
        <v>33805.373984662416</v>
      </c>
      <c r="Z300" s="176">
        <f t="shared" si="103"/>
        <v>34021.011741625342</v>
      </c>
      <c r="AA300" s="176">
        <f t="shared" si="103"/>
        <v>34237.727687373066</v>
      </c>
      <c r="AB300" s="176">
        <f t="shared" si="103"/>
        <v>34455.527212849549</v>
      </c>
      <c r="AC300" s="176">
        <f t="shared" si="103"/>
        <v>32427.975191719979</v>
      </c>
      <c r="AD300" s="176">
        <f t="shared" si="103"/>
        <v>32647.958157439363</v>
      </c>
      <c r="AE300" s="176">
        <f t="shared" si="103"/>
        <v>32869.041037987336</v>
      </c>
      <c r="AF300" s="176">
        <f t="shared" si="103"/>
        <v>33091.229332938041</v>
      </c>
      <c r="AG300" s="176">
        <f t="shared" si="103"/>
        <v>33314.528569363523</v>
      </c>
      <c r="AH300" s="176">
        <f t="shared" si="103"/>
        <v>31225.723099503961</v>
      </c>
      <c r="AI300" s="176">
        <f t="shared" si="103"/>
        <v>31451.260910774603</v>
      </c>
      <c r="AJ300" s="176">
        <f t="shared" si="103"/>
        <v>31677.926411101591</v>
      </c>
      <c r="AK300" s="176">
        <f t="shared" si="103"/>
        <v>31905.725238930208</v>
      </c>
      <c r="AL300" s="176">
        <f t="shared" si="103"/>
        <v>32134.663060897972</v>
      </c>
      <c r="AM300" s="176">
        <f t="shared" si="103"/>
        <v>30675.072265440507</v>
      </c>
      <c r="AN300" s="176">
        <f t="shared" si="103"/>
        <v>30906.305189073493</v>
      </c>
      <c r="AO300" s="176">
        <f t="shared" si="103"/>
        <v>31138.694277324645</v>
      </c>
      <c r="AP300" s="176">
        <f t="shared" si="103"/>
        <v>31372.245311017054</v>
      </c>
      <c r="AQ300" s="176">
        <f t="shared" si="103"/>
        <v>31606.96409987794</v>
      </c>
      <c r="AR300" s="176">
        <f t="shared" si="103"/>
        <v>30439.157002739845</v>
      </c>
    </row>
    <row r="301" spans="1:44" s="78" customFormat="1" ht="15.75" hidden="1" outlineLevel="1">
      <c r="A301" s="105"/>
      <c r="B301" s="80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0"/>
      <c r="AK301" s="80"/>
      <c r="AL301" s="80"/>
      <c r="AM301" s="80"/>
      <c r="AN301" s="80"/>
      <c r="AO301" s="80"/>
      <c r="AP301" s="80"/>
      <c r="AQ301" s="80"/>
      <c r="AR301" s="80"/>
    </row>
    <row r="302" spans="1:44" s="264" customFormat="1" ht="15.75" hidden="1" outlineLevel="1">
      <c r="A302" s="105" t="str">
        <f>'[7]5. Var. Index. Performance RTs'!D46</f>
        <v>SIM</v>
      </c>
      <c r="B302" s="175" t="s">
        <v>1</v>
      </c>
      <c r="C302" s="178" t="s">
        <v>129</v>
      </c>
      <c r="D302" s="179">
        <f>IF($A$302="SIM",D321,0)</f>
        <v>485.48690195625005</v>
      </c>
      <c r="E302" s="179">
        <f t="shared" ref="E302:AR302" si="104">IF($A$302="SIM",E321,0)</f>
        <v>485.48690195625005</v>
      </c>
      <c r="F302" s="179">
        <f t="shared" si="104"/>
        <v>485.48690195625005</v>
      </c>
      <c r="G302" s="179">
        <f t="shared" si="104"/>
        <v>485.48690195625005</v>
      </c>
      <c r="H302" s="179">
        <f t="shared" si="104"/>
        <v>485.48690195625005</v>
      </c>
      <c r="I302" s="179">
        <f t="shared" si="104"/>
        <v>985.6603910739675</v>
      </c>
      <c r="J302" s="179">
        <f t="shared" si="104"/>
        <v>985.6603910739675</v>
      </c>
      <c r="K302" s="179">
        <f t="shared" si="104"/>
        <v>985.6603910739675</v>
      </c>
      <c r="L302" s="179">
        <f t="shared" si="104"/>
        <v>985.6603910739675</v>
      </c>
      <c r="M302" s="179">
        <f t="shared" si="104"/>
        <v>985.6603910739675</v>
      </c>
      <c r="N302" s="179">
        <f t="shared" si="104"/>
        <v>1500.9034592557036</v>
      </c>
      <c r="O302" s="179">
        <f t="shared" si="104"/>
        <v>1500.9034592557036</v>
      </c>
      <c r="P302" s="179">
        <f t="shared" si="104"/>
        <v>1500.9034592557036</v>
      </c>
      <c r="Q302" s="179">
        <f t="shared" si="104"/>
        <v>1500.9034592557036</v>
      </c>
      <c r="R302" s="179">
        <f t="shared" si="104"/>
        <v>1500.9034592557036</v>
      </c>
      <c r="S302" s="179">
        <f t="shared" si="104"/>
        <v>2031.6088301153502</v>
      </c>
      <c r="T302" s="179">
        <f t="shared" si="104"/>
        <v>2031.6088301153502</v>
      </c>
      <c r="U302" s="179">
        <f t="shared" si="104"/>
        <v>2031.6088301153502</v>
      </c>
      <c r="V302" s="179">
        <f t="shared" si="104"/>
        <v>2031.6088301153502</v>
      </c>
      <c r="W302" s="179">
        <f t="shared" si="104"/>
        <v>2031.6088301153502</v>
      </c>
      <c r="X302" s="179">
        <f t="shared" si="104"/>
        <v>2578.1792050194749</v>
      </c>
      <c r="Y302" s="179">
        <f t="shared" si="104"/>
        <v>2578.1792050194749</v>
      </c>
      <c r="Z302" s="179">
        <f t="shared" si="104"/>
        <v>2578.1792050194749</v>
      </c>
      <c r="AA302" s="179">
        <f t="shared" si="104"/>
        <v>2578.1792050194749</v>
      </c>
      <c r="AB302" s="179">
        <f t="shared" si="104"/>
        <v>2578.1792050194749</v>
      </c>
      <c r="AC302" s="179">
        <f t="shared" si="104"/>
        <v>3141.0275153430243</v>
      </c>
      <c r="AD302" s="179">
        <f t="shared" si="104"/>
        <v>3141.0275153430243</v>
      </c>
      <c r="AE302" s="179">
        <f t="shared" si="104"/>
        <v>3141.0275153430243</v>
      </c>
      <c r="AF302" s="179">
        <f t="shared" si="104"/>
        <v>3141.0275153430243</v>
      </c>
      <c r="AG302" s="179">
        <f t="shared" si="104"/>
        <v>3141.0275153430243</v>
      </c>
      <c r="AH302" s="179">
        <f t="shared" si="104"/>
        <v>3720.5771810963297</v>
      </c>
      <c r="AI302" s="179">
        <f t="shared" si="104"/>
        <v>3720.5771810963297</v>
      </c>
      <c r="AJ302" s="179">
        <f t="shared" si="104"/>
        <v>3720.5771810963297</v>
      </c>
      <c r="AK302" s="179">
        <f t="shared" si="104"/>
        <v>3720.5771810963297</v>
      </c>
      <c r="AL302" s="179">
        <f t="shared" si="104"/>
        <v>3720.5771810963297</v>
      </c>
      <c r="AM302" s="179">
        <f t="shared" si="104"/>
        <v>4317.262376084298</v>
      </c>
      <c r="AN302" s="179">
        <f t="shared" si="104"/>
        <v>4317.262376084298</v>
      </c>
      <c r="AO302" s="179">
        <f t="shared" si="104"/>
        <v>4317.262376084298</v>
      </c>
      <c r="AP302" s="179">
        <f t="shared" si="104"/>
        <v>4317.262376084298</v>
      </c>
      <c r="AQ302" s="179">
        <f t="shared" si="104"/>
        <v>4317.262376084298</v>
      </c>
      <c r="AR302" s="179">
        <f t="shared" si="104"/>
        <v>4931.5282997627382</v>
      </c>
    </row>
    <row r="303" spans="1:44" s="260" customFormat="1" ht="15.75" hidden="1" outlineLevel="1">
      <c r="A303" s="180" t="str">
        <f>IF(OR('[7]5. Var. Index. Performance RTs'!C45="RT Nível 3B",'[7]5. Var. Index. Performance RTs'!C45="RT Nível 4B",'[7]5. Var. Index. Performance RTs'!C45="RT Nível 5A",'[7]5. Var. Index. Performance RTs'!C45="RT Nível 5B"),"SIM","NÃO")</f>
        <v>NÃO</v>
      </c>
      <c r="B303" s="84" t="s">
        <v>150</v>
      </c>
      <c r="C303" s="158" t="s">
        <v>129</v>
      </c>
      <c r="D303" s="158">
        <f>IF($A$302="SIM",D175*(1-D176),0)</f>
        <v>970.9738039125001</v>
      </c>
      <c r="E303" s="158">
        <f t="shared" ref="E303:AR303" si="105">IF($A$302="SIM",E175*(1-E176),0)</f>
        <v>970.9738039125001</v>
      </c>
      <c r="F303" s="158">
        <f t="shared" si="105"/>
        <v>970.9738039125001</v>
      </c>
      <c r="G303" s="158">
        <f t="shared" si="105"/>
        <v>970.9738039125001</v>
      </c>
      <c r="H303" s="158">
        <f t="shared" si="105"/>
        <v>970.9738039125001</v>
      </c>
      <c r="I303" s="158">
        <f t="shared" si="105"/>
        <v>1971.320782147935</v>
      </c>
      <c r="J303" s="158">
        <f t="shared" si="105"/>
        <v>1971.320782147935</v>
      </c>
      <c r="K303" s="158">
        <f t="shared" si="105"/>
        <v>1971.320782147935</v>
      </c>
      <c r="L303" s="158">
        <f t="shared" si="105"/>
        <v>1971.320782147935</v>
      </c>
      <c r="M303" s="158">
        <f t="shared" si="105"/>
        <v>1971.320782147935</v>
      </c>
      <c r="N303" s="158">
        <f t="shared" si="105"/>
        <v>3001.8069185114073</v>
      </c>
      <c r="O303" s="158">
        <f t="shared" si="105"/>
        <v>3001.8069185114073</v>
      </c>
      <c r="P303" s="158">
        <f t="shared" si="105"/>
        <v>3001.8069185114073</v>
      </c>
      <c r="Q303" s="158">
        <f t="shared" si="105"/>
        <v>3001.8069185114073</v>
      </c>
      <c r="R303" s="158">
        <f t="shared" si="105"/>
        <v>3001.8069185114073</v>
      </c>
      <c r="S303" s="158">
        <f t="shared" si="105"/>
        <v>4063.2176602307004</v>
      </c>
      <c r="T303" s="158">
        <f t="shared" si="105"/>
        <v>4063.2176602307004</v>
      </c>
      <c r="U303" s="158">
        <f t="shared" si="105"/>
        <v>4063.2176602307004</v>
      </c>
      <c r="V303" s="158">
        <f t="shared" si="105"/>
        <v>4063.2176602307004</v>
      </c>
      <c r="W303" s="158">
        <f t="shared" si="105"/>
        <v>4063.2176602307004</v>
      </c>
      <c r="X303" s="158">
        <f t="shared" si="105"/>
        <v>5156.3584100389498</v>
      </c>
      <c r="Y303" s="158">
        <f t="shared" si="105"/>
        <v>5156.3584100389498</v>
      </c>
      <c r="Z303" s="158">
        <f t="shared" si="105"/>
        <v>5156.3584100389498</v>
      </c>
      <c r="AA303" s="158">
        <f t="shared" si="105"/>
        <v>5156.3584100389498</v>
      </c>
      <c r="AB303" s="158">
        <f t="shared" si="105"/>
        <v>5156.3584100389498</v>
      </c>
      <c r="AC303" s="158">
        <f t="shared" si="105"/>
        <v>6282.0550306860487</v>
      </c>
      <c r="AD303" s="158">
        <f t="shared" si="105"/>
        <v>6282.0550306860487</v>
      </c>
      <c r="AE303" s="158">
        <f t="shared" si="105"/>
        <v>6282.0550306860487</v>
      </c>
      <c r="AF303" s="158">
        <f t="shared" si="105"/>
        <v>6282.0550306860487</v>
      </c>
      <c r="AG303" s="158">
        <f t="shared" si="105"/>
        <v>6282.0550306860487</v>
      </c>
      <c r="AH303" s="158">
        <f t="shared" si="105"/>
        <v>7441.1543621926594</v>
      </c>
      <c r="AI303" s="158">
        <f t="shared" si="105"/>
        <v>7441.1543621926594</v>
      </c>
      <c r="AJ303" s="158">
        <f t="shared" si="105"/>
        <v>7441.1543621926594</v>
      </c>
      <c r="AK303" s="158">
        <f t="shared" si="105"/>
        <v>7441.1543621926594</v>
      </c>
      <c r="AL303" s="158">
        <f t="shared" si="105"/>
        <v>7441.1543621926594</v>
      </c>
      <c r="AM303" s="158">
        <f t="shared" si="105"/>
        <v>8634.524752168596</v>
      </c>
      <c r="AN303" s="158">
        <f t="shared" si="105"/>
        <v>8634.524752168596</v>
      </c>
      <c r="AO303" s="158">
        <f t="shared" si="105"/>
        <v>8634.524752168596</v>
      </c>
      <c r="AP303" s="158">
        <f t="shared" si="105"/>
        <v>8634.524752168596</v>
      </c>
      <c r="AQ303" s="158">
        <f t="shared" si="105"/>
        <v>8634.524752168596</v>
      </c>
      <c r="AR303" s="158">
        <f t="shared" si="105"/>
        <v>9863.0565995254765</v>
      </c>
    </row>
    <row r="304" spans="1:44" s="262" customFormat="1" ht="15.75" hidden="1" outlineLevel="2">
      <c r="A304" s="105"/>
      <c r="B304" s="162" t="s">
        <v>133</v>
      </c>
      <c r="C304" s="160"/>
      <c r="D304" s="160"/>
      <c r="E304" s="160"/>
      <c r="F304" s="160"/>
      <c r="G304" s="160"/>
      <c r="H304" s="160"/>
      <c r="I304" s="160"/>
      <c r="J304" s="160"/>
      <c r="K304" s="160"/>
      <c r="L304" s="160"/>
      <c r="M304" s="160"/>
      <c r="N304" s="160"/>
      <c r="O304" s="160"/>
      <c r="P304" s="160"/>
      <c r="Q304" s="160"/>
      <c r="R304" s="160"/>
      <c r="S304" s="160"/>
      <c r="T304" s="160"/>
      <c r="U304" s="160"/>
      <c r="V304" s="160"/>
      <c r="W304" s="160"/>
      <c r="X304" s="160"/>
      <c r="Y304" s="160"/>
      <c r="Z304" s="160"/>
      <c r="AA304" s="160"/>
      <c r="AB304" s="160"/>
      <c r="AC304" s="160"/>
      <c r="AD304" s="160"/>
      <c r="AE304" s="160"/>
      <c r="AF304" s="160"/>
      <c r="AG304" s="160"/>
      <c r="AH304" s="160"/>
      <c r="AI304" s="160"/>
      <c r="AJ304" s="160"/>
      <c r="AK304" s="160"/>
      <c r="AL304" s="160"/>
      <c r="AM304" s="160"/>
      <c r="AN304" s="160"/>
      <c r="AO304" s="160"/>
      <c r="AP304" s="160"/>
      <c r="AQ304" s="160"/>
      <c r="AR304" s="160"/>
    </row>
    <row r="305" spans="1:44" s="262" customFormat="1" ht="15.75" hidden="1" outlineLevel="2">
      <c r="A305" s="105"/>
      <c r="B305" s="162" t="s">
        <v>42</v>
      </c>
      <c r="C305" s="160" t="s">
        <v>73</v>
      </c>
      <c r="D305" s="166">
        <f t="shared" ref="D305:AR311" si="106">D178</f>
        <v>0.48399999999999999</v>
      </c>
      <c r="E305" s="166">
        <f t="shared" si="106"/>
        <v>0.48399999999999999</v>
      </c>
      <c r="F305" s="166">
        <f t="shared" si="106"/>
        <v>0.48399999999999999</v>
      </c>
      <c r="G305" s="166">
        <f t="shared" si="106"/>
        <v>0.48399999999999999</v>
      </c>
      <c r="H305" s="166">
        <f t="shared" si="106"/>
        <v>0.48399999999999999</v>
      </c>
      <c r="I305" s="166">
        <f t="shared" si="106"/>
        <v>0.48399999999999999</v>
      </c>
      <c r="J305" s="166">
        <f t="shared" si="106"/>
        <v>0.48399999999999999</v>
      </c>
      <c r="K305" s="166">
        <f t="shared" si="106"/>
        <v>0.48399999999999999</v>
      </c>
      <c r="L305" s="166">
        <f t="shared" si="106"/>
        <v>0.48399999999999999</v>
      </c>
      <c r="M305" s="166">
        <f t="shared" si="106"/>
        <v>0.48399999999999999</v>
      </c>
      <c r="N305" s="166">
        <f t="shared" si="106"/>
        <v>0.48399999999999999</v>
      </c>
      <c r="O305" s="166">
        <f t="shared" si="106"/>
        <v>0.48399999999999999</v>
      </c>
      <c r="P305" s="166">
        <f t="shared" si="106"/>
        <v>0.48399999999999999</v>
      </c>
      <c r="Q305" s="166">
        <f t="shared" si="106"/>
        <v>0.48399999999999999</v>
      </c>
      <c r="R305" s="166">
        <f t="shared" si="106"/>
        <v>0.48399999999999999</v>
      </c>
      <c r="S305" s="166">
        <f t="shared" si="106"/>
        <v>0.48399999999999999</v>
      </c>
      <c r="T305" s="166">
        <f t="shared" si="106"/>
        <v>0.48399999999999999</v>
      </c>
      <c r="U305" s="166">
        <f t="shared" si="106"/>
        <v>0.48399999999999999</v>
      </c>
      <c r="V305" s="166">
        <f t="shared" si="106"/>
        <v>0.48399999999999999</v>
      </c>
      <c r="W305" s="166">
        <f t="shared" si="106"/>
        <v>0.48399999999999999</v>
      </c>
      <c r="X305" s="166">
        <f t="shared" si="106"/>
        <v>0.48399999999999999</v>
      </c>
      <c r="Y305" s="166">
        <f t="shared" si="106"/>
        <v>0.48399999999999999</v>
      </c>
      <c r="Z305" s="166">
        <f t="shared" si="106"/>
        <v>0.48399999999999999</v>
      </c>
      <c r="AA305" s="166">
        <f t="shared" si="106"/>
        <v>0.48399999999999999</v>
      </c>
      <c r="AB305" s="166">
        <f t="shared" si="106"/>
        <v>0.48399999999999999</v>
      </c>
      <c r="AC305" s="166">
        <f t="shared" si="106"/>
        <v>0.48399999999999999</v>
      </c>
      <c r="AD305" s="166">
        <f t="shared" si="106"/>
        <v>0.48399999999999999</v>
      </c>
      <c r="AE305" s="166">
        <f t="shared" si="106"/>
        <v>0.48399999999999999</v>
      </c>
      <c r="AF305" s="166">
        <f t="shared" si="106"/>
        <v>0.48399999999999999</v>
      </c>
      <c r="AG305" s="166">
        <f t="shared" si="106"/>
        <v>0.48399999999999999</v>
      </c>
      <c r="AH305" s="166">
        <f t="shared" si="106"/>
        <v>0.48399999999999999</v>
      </c>
      <c r="AI305" s="166">
        <f t="shared" si="106"/>
        <v>0.48399999999999999</v>
      </c>
      <c r="AJ305" s="166">
        <f t="shared" si="106"/>
        <v>0.48399999999999999</v>
      </c>
      <c r="AK305" s="166">
        <f t="shared" si="106"/>
        <v>0.48399999999999999</v>
      </c>
      <c r="AL305" s="166">
        <f t="shared" si="106"/>
        <v>0.48399999999999999</v>
      </c>
      <c r="AM305" s="166">
        <f t="shared" si="106"/>
        <v>0.48399999999999999</v>
      </c>
      <c r="AN305" s="166">
        <f t="shared" si="106"/>
        <v>0.48399999999999999</v>
      </c>
      <c r="AO305" s="166">
        <f t="shared" si="106"/>
        <v>0.48399999999999999</v>
      </c>
      <c r="AP305" s="166">
        <f t="shared" si="106"/>
        <v>0.48399999999999999</v>
      </c>
      <c r="AQ305" s="166">
        <f t="shared" si="106"/>
        <v>0.48399999999999999</v>
      </c>
      <c r="AR305" s="166">
        <f t="shared" si="106"/>
        <v>0.48399999999999999</v>
      </c>
    </row>
    <row r="306" spans="1:44" s="262" customFormat="1" ht="15.75" hidden="1" outlineLevel="2">
      <c r="A306" s="105"/>
      <c r="B306" s="162" t="s">
        <v>43</v>
      </c>
      <c r="C306" s="160" t="s">
        <v>73</v>
      </c>
      <c r="D306" s="166">
        <f t="shared" si="106"/>
        <v>0.03</v>
      </c>
      <c r="E306" s="166">
        <f t="shared" si="106"/>
        <v>0.03</v>
      </c>
      <c r="F306" s="166">
        <f t="shared" si="106"/>
        <v>0.03</v>
      </c>
      <c r="G306" s="166">
        <f t="shared" si="106"/>
        <v>0.03</v>
      </c>
      <c r="H306" s="166">
        <f t="shared" si="106"/>
        <v>0.03</v>
      </c>
      <c r="I306" s="166">
        <f t="shared" si="106"/>
        <v>0.03</v>
      </c>
      <c r="J306" s="166">
        <f t="shared" si="106"/>
        <v>0.03</v>
      </c>
      <c r="K306" s="166">
        <f t="shared" si="106"/>
        <v>0.03</v>
      </c>
      <c r="L306" s="166">
        <f t="shared" si="106"/>
        <v>0.03</v>
      </c>
      <c r="M306" s="166">
        <f t="shared" si="106"/>
        <v>0.03</v>
      </c>
      <c r="N306" s="166">
        <f t="shared" si="106"/>
        <v>0.03</v>
      </c>
      <c r="O306" s="166">
        <f t="shared" si="106"/>
        <v>0.03</v>
      </c>
      <c r="P306" s="166">
        <f t="shared" si="106"/>
        <v>0.03</v>
      </c>
      <c r="Q306" s="166">
        <f t="shared" si="106"/>
        <v>0.03</v>
      </c>
      <c r="R306" s="166">
        <f t="shared" si="106"/>
        <v>0.03</v>
      </c>
      <c r="S306" s="166">
        <f t="shared" si="106"/>
        <v>0.03</v>
      </c>
      <c r="T306" s="166">
        <f t="shared" si="106"/>
        <v>0.03</v>
      </c>
      <c r="U306" s="166">
        <f t="shared" si="106"/>
        <v>0.03</v>
      </c>
      <c r="V306" s="166">
        <f t="shared" si="106"/>
        <v>0.03</v>
      </c>
      <c r="W306" s="166">
        <f t="shared" si="106"/>
        <v>0.03</v>
      </c>
      <c r="X306" s="166">
        <f t="shared" si="106"/>
        <v>0.03</v>
      </c>
      <c r="Y306" s="166">
        <f t="shared" si="106"/>
        <v>0.03</v>
      </c>
      <c r="Z306" s="166">
        <f t="shared" si="106"/>
        <v>0.03</v>
      </c>
      <c r="AA306" s="166">
        <f t="shared" si="106"/>
        <v>0.03</v>
      </c>
      <c r="AB306" s="166">
        <f t="shared" si="106"/>
        <v>0.03</v>
      </c>
      <c r="AC306" s="166">
        <f t="shared" si="106"/>
        <v>0.03</v>
      </c>
      <c r="AD306" s="166">
        <f t="shared" si="106"/>
        <v>0.03</v>
      </c>
      <c r="AE306" s="166">
        <f t="shared" si="106"/>
        <v>0.03</v>
      </c>
      <c r="AF306" s="166">
        <f t="shared" si="106"/>
        <v>0.03</v>
      </c>
      <c r="AG306" s="166">
        <f t="shared" si="106"/>
        <v>0.03</v>
      </c>
      <c r="AH306" s="166">
        <f t="shared" si="106"/>
        <v>0.03</v>
      </c>
      <c r="AI306" s="166">
        <f t="shared" si="106"/>
        <v>0.03</v>
      </c>
      <c r="AJ306" s="166">
        <f t="shared" si="106"/>
        <v>0.03</v>
      </c>
      <c r="AK306" s="166">
        <f t="shared" si="106"/>
        <v>0.03</v>
      </c>
      <c r="AL306" s="166">
        <f t="shared" si="106"/>
        <v>0.03</v>
      </c>
      <c r="AM306" s="166">
        <f t="shared" si="106"/>
        <v>0.03</v>
      </c>
      <c r="AN306" s="166">
        <f t="shared" si="106"/>
        <v>0.03</v>
      </c>
      <c r="AO306" s="166">
        <f t="shared" si="106"/>
        <v>0.03</v>
      </c>
      <c r="AP306" s="166">
        <f t="shared" si="106"/>
        <v>0.03</v>
      </c>
      <c r="AQ306" s="166">
        <f t="shared" si="106"/>
        <v>0.03</v>
      </c>
      <c r="AR306" s="166">
        <f t="shared" si="106"/>
        <v>0.03</v>
      </c>
    </row>
    <row r="307" spans="1:44" s="262" customFormat="1" ht="15.75" hidden="1" outlineLevel="2">
      <c r="A307" s="105"/>
      <c r="B307" s="162" t="s">
        <v>44</v>
      </c>
      <c r="C307" s="160" t="s">
        <v>73</v>
      </c>
      <c r="D307" s="166">
        <f t="shared" si="106"/>
        <v>0.13100000000000001</v>
      </c>
      <c r="E307" s="166">
        <f t="shared" si="106"/>
        <v>0.13100000000000001</v>
      </c>
      <c r="F307" s="166">
        <f t="shared" si="106"/>
        <v>0.13100000000000001</v>
      </c>
      <c r="G307" s="166">
        <f t="shared" si="106"/>
        <v>0.13100000000000001</v>
      </c>
      <c r="H307" s="166">
        <f t="shared" si="106"/>
        <v>0.13100000000000001</v>
      </c>
      <c r="I307" s="166">
        <f t="shared" si="106"/>
        <v>0.13100000000000001</v>
      </c>
      <c r="J307" s="166">
        <f t="shared" si="106"/>
        <v>0.13100000000000001</v>
      </c>
      <c r="K307" s="166">
        <f t="shared" si="106"/>
        <v>0.13100000000000001</v>
      </c>
      <c r="L307" s="166">
        <f t="shared" si="106"/>
        <v>0.13100000000000001</v>
      </c>
      <c r="M307" s="166">
        <f t="shared" si="106"/>
        <v>0.13100000000000001</v>
      </c>
      <c r="N307" s="166">
        <f t="shared" si="106"/>
        <v>0.13100000000000001</v>
      </c>
      <c r="O307" s="166">
        <f t="shared" si="106"/>
        <v>0.13100000000000001</v>
      </c>
      <c r="P307" s="166">
        <f t="shared" si="106"/>
        <v>0.13100000000000001</v>
      </c>
      <c r="Q307" s="166">
        <f t="shared" si="106"/>
        <v>0.13100000000000001</v>
      </c>
      <c r="R307" s="166">
        <f t="shared" si="106"/>
        <v>0.13100000000000001</v>
      </c>
      <c r="S307" s="166">
        <f t="shared" si="106"/>
        <v>0.13100000000000001</v>
      </c>
      <c r="T307" s="166">
        <f t="shared" si="106"/>
        <v>0.13100000000000001</v>
      </c>
      <c r="U307" s="166">
        <f t="shared" si="106"/>
        <v>0.13100000000000001</v>
      </c>
      <c r="V307" s="166">
        <f t="shared" si="106"/>
        <v>0.13100000000000001</v>
      </c>
      <c r="W307" s="166">
        <f t="shared" si="106"/>
        <v>0.13100000000000001</v>
      </c>
      <c r="X307" s="166">
        <f t="shared" si="106"/>
        <v>0.13100000000000001</v>
      </c>
      <c r="Y307" s="166">
        <f t="shared" si="106"/>
        <v>0.13100000000000001</v>
      </c>
      <c r="Z307" s="166">
        <f t="shared" si="106"/>
        <v>0.13100000000000001</v>
      </c>
      <c r="AA307" s="166">
        <f t="shared" si="106"/>
        <v>0.13100000000000001</v>
      </c>
      <c r="AB307" s="166">
        <f t="shared" si="106"/>
        <v>0.13100000000000001</v>
      </c>
      <c r="AC307" s="166">
        <f t="shared" si="106"/>
        <v>0.13100000000000001</v>
      </c>
      <c r="AD307" s="166">
        <f t="shared" si="106"/>
        <v>0.13100000000000001</v>
      </c>
      <c r="AE307" s="166">
        <f t="shared" si="106"/>
        <v>0.13100000000000001</v>
      </c>
      <c r="AF307" s="166">
        <f t="shared" si="106"/>
        <v>0.13100000000000001</v>
      </c>
      <c r="AG307" s="166">
        <f t="shared" si="106"/>
        <v>0.13100000000000001</v>
      </c>
      <c r="AH307" s="166">
        <f t="shared" si="106"/>
        <v>0.13100000000000001</v>
      </c>
      <c r="AI307" s="166">
        <f t="shared" si="106"/>
        <v>0.13100000000000001</v>
      </c>
      <c r="AJ307" s="166">
        <f t="shared" si="106"/>
        <v>0.13100000000000001</v>
      </c>
      <c r="AK307" s="166">
        <f t="shared" si="106"/>
        <v>0.13100000000000001</v>
      </c>
      <c r="AL307" s="166">
        <f t="shared" si="106"/>
        <v>0.13100000000000001</v>
      </c>
      <c r="AM307" s="166">
        <f t="shared" si="106"/>
        <v>0.13100000000000001</v>
      </c>
      <c r="AN307" s="166">
        <f t="shared" si="106"/>
        <v>0.13100000000000001</v>
      </c>
      <c r="AO307" s="166">
        <f t="shared" si="106"/>
        <v>0.13100000000000001</v>
      </c>
      <c r="AP307" s="166">
        <f t="shared" si="106"/>
        <v>0.13100000000000001</v>
      </c>
      <c r="AQ307" s="166">
        <f t="shared" si="106"/>
        <v>0.13100000000000001</v>
      </c>
      <c r="AR307" s="166">
        <f t="shared" si="106"/>
        <v>0.13100000000000001</v>
      </c>
    </row>
    <row r="308" spans="1:44" s="262" customFormat="1" ht="15.75" hidden="1" outlineLevel="2">
      <c r="A308" s="105"/>
      <c r="B308" s="162" t="s">
        <v>45</v>
      </c>
      <c r="C308" s="160" t="s">
        <v>73</v>
      </c>
      <c r="D308" s="166">
        <f t="shared" si="106"/>
        <v>8.8999999999999996E-2</v>
      </c>
      <c r="E308" s="166">
        <f t="shared" si="106"/>
        <v>8.8999999999999996E-2</v>
      </c>
      <c r="F308" s="166">
        <f t="shared" si="106"/>
        <v>8.8999999999999996E-2</v>
      </c>
      <c r="G308" s="166">
        <f t="shared" si="106"/>
        <v>8.8999999999999996E-2</v>
      </c>
      <c r="H308" s="166">
        <f t="shared" si="106"/>
        <v>8.8999999999999996E-2</v>
      </c>
      <c r="I308" s="166">
        <f t="shared" si="106"/>
        <v>8.8999999999999996E-2</v>
      </c>
      <c r="J308" s="166">
        <f t="shared" si="106"/>
        <v>8.8999999999999996E-2</v>
      </c>
      <c r="K308" s="166">
        <f t="shared" si="106"/>
        <v>8.8999999999999996E-2</v>
      </c>
      <c r="L308" s="166">
        <f t="shared" si="106"/>
        <v>8.8999999999999996E-2</v>
      </c>
      <c r="M308" s="166">
        <f t="shared" si="106"/>
        <v>8.8999999999999996E-2</v>
      </c>
      <c r="N308" s="166">
        <f t="shared" si="106"/>
        <v>8.8999999999999996E-2</v>
      </c>
      <c r="O308" s="166">
        <f t="shared" si="106"/>
        <v>8.8999999999999996E-2</v>
      </c>
      <c r="P308" s="166">
        <f t="shared" si="106"/>
        <v>8.8999999999999996E-2</v>
      </c>
      <c r="Q308" s="166">
        <f t="shared" si="106"/>
        <v>8.8999999999999996E-2</v>
      </c>
      <c r="R308" s="166">
        <f t="shared" si="106"/>
        <v>8.8999999999999996E-2</v>
      </c>
      <c r="S308" s="166">
        <f t="shared" si="106"/>
        <v>8.8999999999999996E-2</v>
      </c>
      <c r="T308" s="166">
        <f t="shared" si="106"/>
        <v>8.8999999999999996E-2</v>
      </c>
      <c r="U308" s="166">
        <f t="shared" si="106"/>
        <v>8.8999999999999996E-2</v>
      </c>
      <c r="V308" s="166">
        <f t="shared" si="106"/>
        <v>8.8999999999999996E-2</v>
      </c>
      <c r="W308" s="166">
        <f t="shared" si="106"/>
        <v>8.8999999999999996E-2</v>
      </c>
      <c r="X308" s="166">
        <f t="shared" si="106"/>
        <v>8.8999999999999996E-2</v>
      </c>
      <c r="Y308" s="166">
        <f t="shared" si="106"/>
        <v>8.8999999999999996E-2</v>
      </c>
      <c r="Z308" s="166">
        <f t="shared" si="106"/>
        <v>8.8999999999999996E-2</v>
      </c>
      <c r="AA308" s="166">
        <f t="shared" si="106"/>
        <v>8.8999999999999996E-2</v>
      </c>
      <c r="AB308" s="166">
        <f t="shared" si="106"/>
        <v>8.8999999999999996E-2</v>
      </c>
      <c r="AC308" s="166">
        <f t="shared" si="106"/>
        <v>8.8999999999999996E-2</v>
      </c>
      <c r="AD308" s="166">
        <f t="shared" si="106"/>
        <v>8.8999999999999996E-2</v>
      </c>
      <c r="AE308" s="166">
        <f t="shared" si="106"/>
        <v>8.8999999999999996E-2</v>
      </c>
      <c r="AF308" s="166">
        <f t="shared" si="106"/>
        <v>8.8999999999999996E-2</v>
      </c>
      <c r="AG308" s="166">
        <f t="shared" si="106"/>
        <v>8.8999999999999996E-2</v>
      </c>
      <c r="AH308" s="166">
        <f t="shared" si="106"/>
        <v>8.8999999999999996E-2</v>
      </c>
      <c r="AI308" s="166">
        <f t="shared" si="106"/>
        <v>8.8999999999999996E-2</v>
      </c>
      <c r="AJ308" s="166">
        <f t="shared" si="106"/>
        <v>8.8999999999999996E-2</v>
      </c>
      <c r="AK308" s="166">
        <f t="shared" si="106"/>
        <v>8.8999999999999996E-2</v>
      </c>
      <c r="AL308" s="166">
        <f t="shared" si="106"/>
        <v>8.8999999999999996E-2</v>
      </c>
      <c r="AM308" s="166">
        <f t="shared" si="106"/>
        <v>8.8999999999999996E-2</v>
      </c>
      <c r="AN308" s="166">
        <f t="shared" si="106"/>
        <v>8.8999999999999996E-2</v>
      </c>
      <c r="AO308" s="166">
        <f t="shared" si="106"/>
        <v>8.8999999999999996E-2</v>
      </c>
      <c r="AP308" s="166">
        <f t="shared" si="106"/>
        <v>8.8999999999999996E-2</v>
      </c>
      <c r="AQ308" s="166">
        <f t="shared" si="106"/>
        <v>8.8999999999999996E-2</v>
      </c>
      <c r="AR308" s="166">
        <f t="shared" si="106"/>
        <v>8.8999999999999996E-2</v>
      </c>
    </row>
    <row r="309" spans="1:44" s="262" customFormat="1" ht="15.75" hidden="1" outlineLevel="2">
      <c r="A309" s="105"/>
      <c r="B309" s="162" t="s">
        <v>46</v>
      </c>
      <c r="C309" s="160" t="s">
        <v>73</v>
      </c>
      <c r="D309" s="166">
        <f t="shared" si="106"/>
        <v>4.5999999999999999E-2</v>
      </c>
      <c r="E309" s="166">
        <f t="shared" si="106"/>
        <v>4.5999999999999999E-2</v>
      </c>
      <c r="F309" s="166">
        <f t="shared" si="106"/>
        <v>4.5999999999999999E-2</v>
      </c>
      <c r="G309" s="166">
        <f t="shared" si="106"/>
        <v>4.5999999999999999E-2</v>
      </c>
      <c r="H309" s="166">
        <f t="shared" si="106"/>
        <v>4.5999999999999999E-2</v>
      </c>
      <c r="I309" s="166">
        <f t="shared" si="106"/>
        <v>4.5999999999999999E-2</v>
      </c>
      <c r="J309" s="166">
        <f t="shared" si="106"/>
        <v>4.5999999999999999E-2</v>
      </c>
      <c r="K309" s="166">
        <f t="shared" si="106"/>
        <v>4.5999999999999999E-2</v>
      </c>
      <c r="L309" s="166">
        <f t="shared" si="106"/>
        <v>4.5999999999999999E-2</v>
      </c>
      <c r="M309" s="166">
        <f t="shared" si="106"/>
        <v>4.5999999999999999E-2</v>
      </c>
      <c r="N309" s="166">
        <f t="shared" si="106"/>
        <v>4.5999999999999999E-2</v>
      </c>
      <c r="O309" s="166">
        <f t="shared" si="106"/>
        <v>4.5999999999999999E-2</v>
      </c>
      <c r="P309" s="166">
        <f t="shared" si="106"/>
        <v>4.5999999999999999E-2</v>
      </c>
      <c r="Q309" s="166">
        <f t="shared" si="106"/>
        <v>4.5999999999999999E-2</v>
      </c>
      <c r="R309" s="166">
        <f t="shared" si="106"/>
        <v>4.5999999999999999E-2</v>
      </c>
      <c r="S309" s="166">
        <f t="shared" si="106"/>
        <v>4.5999999999999999E-2</v>
      </c>
      <c r="T309" s="166">
        <f t="shared" si="106"/>
        <v>4.5999999999999999E-2</v>
      </c>
      <c r="U309" s="166">
        <f t="shared" si="106"/>
        <v>4.5999999999999999E-2</v>
      </c>
      <c r="V309" s="166">
        <f t="shared" si="106"/>
        <v>4.5999999999999999E-2</v>
      </c>
      <c r="W309" s="166">
        <f t="shared" si="106"/>
        <v>4.5999999999999999E-2</v>
      </c>
      <c r="X309" s="166">
        <f t="shared" si="106"/>
        <v>4.5999999999999999E-2</v>
      </c>
      <c r="Y309" s="166">
        <f t="shared" si="106"/>
        <v>4.5999999999999999E-2</v>
      </c>
      <c r="Z309" s="166">
        <f t="shared" si="106"/>
        <v>4.5999999999999999E-2</v>
      </c>
      <c r="AA309" s="166">
        <f t="shared" si="106"/>
        <v>4.5999999999999999E-2</v>
      </c>
      <c r="AB309" s="166">
        <f t="shared" si="106"/>
        <v>4.5999999999999999E-2</v>
      </c>
      <c r="AC309" s="166">
        <f t="shared" si="106"/>
        <v>4.5999999999999999E-2</v>
      </c>
      <c r="AD309" s="166">
        <f t="shared" si="106"/>
        <v>4.5999999999999999E-2</v>
      </c>
      <c r="AE309" s="166">
        <f t="shared" si="106"/>
        <v>4.5999999999999999E-2</v>
      </c>
      <c r="AF309" s="166">
        <f t="shared" si="106"/>
        <v>4.5999999999999999E-2</v>
      </c>
      <c r="AG309" s="166">
        <f t="shared" si="106"/>
        <v>4.5999999999999999E-2</v>
      </c>
      <c r="AH309" s="166">
        <f t="shared" si="106"/>
        <v>4.5999999999999999E-2</v>
      </c>
      <c r="AI309" s="166">
        <f t="shared" si="106"/>
        <v>4.5999999999999999E-2</v>
      </c>
      <c r="AJ309" s="166">
        <f t="shared" si="106"/>
        <v>4.5999999999999999E-2</v>
      </c>
      <c r="AK309" s="166">
        <f t="shared" si="106"/>
        <v>4.5999999999999999E-2</v>
      </c>
      <c r="AL309" s="166">
        <f t="shared" si="106"/>
        <v>4.5999999999999999E-2</v>
      </c>
      <c r="AM309" s="166">
        <f t="shared" si="106"/>
        <v>4.5999999999999999E-2</v>
      </c>
      <c r="AN309" s="166">
        <f t="shared" si="106"/>
        <v>4.5999999999999999E-2</v>
      </c>
      <c r="AO309" s="166">
        <f t="shared" si="106"/>
        <v>4.5999999999999999E-2</v>
      </c>
      <c r="AP309" s="166">
        <f t="shared" si="106"/>
        <v>4.5999999999999999E-2</v>
      </c>
      <c r="AQ309" s="166">
        <f t="shared" si="106"/>
        <v>4.5999999999999999E-2</v>
      </c>
      <c r="AR309" s="166">
        <f t="shared" si="106"/>
        <v>4.5999999999999999E-2</v>
      </c>
    </row>
    <row r="310" spans="1:44" s="262" customFormat="1" ht="15.75" hidden="1" outlineLevel="2">
      <c r="A310" s="105"/>
      <c r="B310" s="162" t="s">
        <v>47</v>
      </c>
      <c r="C310" s="160" t="s">
        <v>73</v>
      </c>
      <c r="D310" s="166">
        <f t="shared" si="106"/>
        <v>2.4E-2</v>
      </c>
      <c r="E310" s="166">
        <f t="shared" si="106"/>
        <v>2.4E-2</v>
      </c>
      <c r="F310" s="166">
        <f t="shared" si="106"/>
        <v>2.4E-2</v>
      </c>
      <c r="G310" s="166">
        <f t="shared" si="106"/>
        <v>2.4E-2</v>
      </c>
      <c r="H310" s="166">
        <f t="shared" si="106"/>
        <v>2.4E-2</v>
      </c>
      <c r="I310" s="166">
        <f t="shared" si="106"/>
        <v>2.4E-2</v>
      </c>
      <c r="J310" s="166">
        <f t="shared" si="106"/>
        <v>2.4E-2</v>
      </c>
      <c r="K310" s="166">
        <f t="shared" si="106"/>
        <v>2.4E-2</v>
      </c>
      <c r="L310" s="166">
        <f t="shared" si="106"/>
        <v>2.4E-2</v>
      </c>
      <c r="M310" s="166">
        <f t="shared" si="106"/>
        <v>2.4E-2</v>
      </c>
      <c r="N310" s="166">
        <f t="shared" si="106"/>
        <v>2.4E-2</v>
      </c>
      <c r="O310" s="166">
        <f t="shared" si="106"/>
        <v>2.4E-2</v>
      </c>
      <c r="P310" s="166">
        <f t="shared" si="106"/>
        <v>2.4E-2</v>
      </c>
      <c r="Q310" s="166">
        <f t="shared" si="106"/>
        <v>2.4E-2</v>
      </c>
      <c r="R310" s="166">
        <f t="shared" si="106"/>
        <v>2.4E-2</v>
      </c>
      <c r="S310" s="166">
        <f t="shared" si="106"/>
        <v>2.4E-2</v>
      </c>
      <c r="T310" s="166">
        <f t="shared" si="106"/>
        <v>2.4E-2</v>
      </c>
      <c r="U310" s="166">
        <f t="shared" si="106"/>
        <v>2.4E-2</v>
      </c>
      <c r="V310" s="166">
        <f t="shared" si="106"/>
        <v>2.4E-2</v>
      </c>
      <c r="W310" s="166">
        <f t="shared" si="106"/>
        <v>2.4E-2</v>
      </c>
      <c r="X310" s="166">
        <f t="shared" si="106"/>
        <v>2.4E-2</v>
      </c>
      <c r="Y310" s="166">
        <f t="shared" si="106"/>
        <v>2.4E-2</v>
      </c>
      <c r="Z310" s="166">
        <f t="shared" si="106"/>
        <v>2.4E-2</v>
      </c>
      <c r="AA310" s="166">
        <f t="shared" si="106"/>
        <v>2.4E-2</v>
      </c>
      <c r="AB310" s="166">
        <f t="shared" si="106"/>
        <v>2.4E-2</v>
      </c>
      <c r="AC310" s="166">
        <f t="shared" si="106"/>
        <v>2.4E-2</v>
      </c>
      <c r="AD310" s="166">
        <f t="shared" si="106"/>
        <v>2.4E-2</v>
      </c>
      <c r="AE310" s="166">
        <f t="shared" si="106"/>
        <v>2.4E-2</v>
      </c>
      <c r="AF310" s="166">
        <f t="shared" si="106"/>
        <v>2.4E-2</v>
      </c>
      <c r="AG310" s="166">
        <f t="shared" si="106"/>
        <v>2.4E-2</v>
      </c>
      <c r="AH310" s="166">
        <f t="shared" si="106"/>
        <v>2.4E-2</v>
      </c>
      <c r="AI310" s="166">
        <f t="shared" si="106"/>
        <v>2.4E-2</v>
      </c>
      <c r="AJ310" s="166">
        <f t="shared" si="106"/>
        <v>2.4E-2</v>
      </c>
      <c r="AK310" s="166">
        <f t="shared" si="106"/>
        <v>2.4E-2</v>
      </c>
      <c r="AL310" s="166">
        <f t="shared" si="106"/>
        <v>2.4E-2</v>
      </c>
      <c r="AM310" s="166">
        <f t="shared" si="106"/>
        <v>2.4E-2</v>
      </c>
      <c r="AN310" s="166">
        <f t="shared" si="106"/>
        <v>2.4E-2</v>
      </c>
      <c r="AO310" s="166">
        <f t="shared" si="106"/>
        <v>2.4E-2</v>
      </c>
      <c r="AP310" s="166">
        <f t="shared" si="106"/>
        <v>2.4E-2</v>
      </c>
      <c r="AQ310" s="166">
        <f t="shared" si="106"/>
        <v>2.4E-2</v>
      </c>
      <c r="AR310" s="166">
        <f t="shared" si="106"/>
        <v>2.4E-2</v>
      </c>
    </row>
    <row r="311" spans="1:44" s="262" customFormat="1" ht="15.75" hidden="1" outlineLevel="2">
      <c r="A311" s="105"/>
      <c r="B311" s="162" t="s">
        <v>48</v>
      </c>
      <c r="C311" s="160" t="s">
        <v>73</v>
      </c>
      <c r="D311" s="166">
        <f t="shared" si="106"/>
        <v>2.3E-2</v>
      </c>
      <c r="E311" s="166">
        <f t="shared" si="106"/>
        <v>2.3E-2</v>
      </c>
      <c r="F311" s="166">
        <f t="shared" si="106"/>
        <v>2.3E-2</v>
      </c>
      <c r="G311" s="166">
        <f t="shared" si="106"/>
        <v>2.3E-2</v>
      </c>
      <c r="H311" s="166">
        <f t="shared" si="106"/>
        <v>2.3E-2</v>
      </c>
      <c r="I311" s="166">
        <f t="shared" si="106"/>
        <v>2.3E-2</v>
      </c>
      <c r="J311" s="166">
        <f t="shared" si="106"/>
        <v>2.3E-2</v>
      </c>
      <c r="K311" s="166">
        <f t="shared" si="106"/>
        <v>2.3E-2</v>
      </c>
      <c r="L311" s="166">
        <f t="shared" si="106"/>
        <v>2.3E-2</v>
      </c>
      <c r="M311" s="166">
        <f t="shared" ref="M311:AR311" si="107">M184</f>
        <v>2.3E-2</v>
      </c>
      <c r="N311" s="166">
        <f t="shared" si="107"/>
        <v>2.3E-2</v>
      </c>
      <c r="O311" s="166">
        <f t="shared" si="107"/>
        <v>2.3E-2</v>
      </c>
      <c r="P311" s="166">
        <f t="shared" si="107"/>
        <v>2.3E-2</v>
      </c>
      <c r="Q311" s="166">
        <f t="shared" si="107"/>
        <v>2.3E-2</v>
      </c>
      <c r="R311" s="166">
        <f t="shared" si="107"/>
        <v>2.3E-2</v>
      </c>
      <c r="S311" s="166">
        <f t="shared" si="107"/>
        <v>2.3E-2</v>
      </c>
      <c r="T311" s="166">
        <f t="shared" si="107"/>
        <v>2.3E-2</v>
      </c>
      <c r="U311" s="166">
        <f t="shared" si="107"/>
        <v>2.3E-2</v>
      </c>
      <c r="V311" s="166">
        <f t="shared" si="107"/>
        <v>2.3E-2</v>
      </c>
      <c r="W311" s="166">
        <f t="shared" si="107"/>
        <v>2.3E-2</v>
      </c>
      <c r="X311" s="166">
        <f t="shared" si="107"/>
        <v>2.3E-2</v>
      </c>
      <c r="Y311" s="166">
        <f t="shared" si="107"/>
        <v>2.3E-2</v>
      </c>
      <c r="Z311" s="166">
        <f t="shared" si="107"/>
        <v>2.3E-2</v>
      </c>
      <c r="AA311" s="166">
        <f t="shared" si="107"/>
        <v>2.3E-2</v>
      </c>
      <c r="AB311" s="166">
        <f t="shared" si="107"/>
        <v>2.3E-2</v>
      </c>
      <c r="AC311" s="166">
        <f t="shared" si="107"/>
        <v>2.3E-2</v>
      </c>
      <c r="AD311" s="166">
        <f t="shared" si="107"/>
        <v>2.3E-2</v>
      </c>
      <c r="AE311" s="166">
        <f t="shared" si="107"/>
        <v>2.3E-2</v>
      </c>
      <c r="AF311" s="166">
        <f t="shared" si="107"/>
        <v>2.3E-2</v>
      </c>
      <c r="AG311" s="166">
        <f t="shared" si="107"/>
        <v>2.3E-2</v>
      </c>
      <c r="AH311" s="166">
        <f t="shared" si="107"/>
        <v>2.3E-2</v>
      </c>
      <c r="AI311" s="166">
        <f t="shared" si="107"/>
        <v>2.3E-2</v>
      </c>
      <c r="AJ311" s="166">
        <f t="shared" si="107"/>
        <v>2.3E-2</v>
      </c>
      <c r="AK311" s="166">
        <f t="shared" si="107"/>
        <v>2.3E-2</v>
      </c>
      <c r="AL311" s="166">
        <f t="shared" si="107"/>
        <v>2.3E-2</v>
      </c>
      <c r="AM311" s="166">
        <f t="shared" si="107"/>
        <v>2.3E-2</v>
      </c>
      <c r="AN311" s="166">
        <f t="shared" si="107"/>
        <v>2.3E-2</v>
      </c>
      <c r="AO311" s="166">
        <f t="shared" si="107"/>
        <v>2.3E-2</v>
      </c>
      <c r="AP311" s="166">
        <f t="shared" si="107"/>
        <v>2.3E-2</v>
      </c>
      <c r="AQ311" s="166">
        <f t="shared" si="107"/>
        <v>2.3E-2</v>
      </c>
      <c r="AR311" s="166">
        <f t="shared" si="107"/>
        <v>2.3E-2</v>
      </c>
    </row>
    <row r="312" spans="1:44" s="262" customFormat="1" ht="15.75" hidden="1" outlineLevel="2">
      <c r="A312" s="105"/>
      <c r="B312" s="162" t="s">
        <v>49</v>
      </c>
      <c r="C312" s="160" t="s">
        <v>73</v>
      </c>
      <c r="D312" s="166">
        <f t="shared" ref="D312:AR318" si="108">D185</f>
        <v>6.0000000000000001E-3</v>
      </c>
      <c r="E312" s="166">
        <f t="shared" si="108"/>
        <v>6.0000000000000001E-3</v>
      </c>
      <c r="F312" s="166">
        <f t="shared" si="108"/>
        <v>6.0000000000000001E-3</v>
      </c>
      <c r="G312" s="166">
        <f t="shared" si="108"/>
        <v>6.0000000000000001E-3</v>
      </c>
      <c r="H312" s="166">
        <f t="shared" si="108"/>
        <v>6.0000000000000001E-3</v>
      </c>
      <c r="I312" s="166">
        <f t="shared" si="108"/>
        <v>6.0000000000000001E-3</v>
      </c>
      <c r="J312" s="166">
        <f t="shared" si="108"/>
        <v>6.0000000000000001E-3</v>
      </c>
      <c r="K312" s="166">
        <f t="shared" si="108"/>
        <v>6.0000000000000001E-3</v>
      </c>
      <c r="L312" s="166">
        <f t="shared" si="108"/>
        <v>6.0000000000000001E-3</v>
      </c>
      <c r="M312" s="166">
        <f t="shared" si="108"/>
        <v>6.0000000000000001E-3</v>
      </c>
      <c r="N312" s="166">
        <f t="shared" si="108"/>
        <v>6.0000000000000001E-3</v>
      </c>
      <c r="O312" s="166">
        <f t="shared" si="108"/>
        <v>6.0000000000000001E-3</v>
      </c>
      <c r="P312" s="166">
        <f t="shared" si="108"/>
        <v>6.0000000000000001E-3</v>
      </c>
      <c r="Q312" s="166">
        <f t="shared" si="108"/>
        <v>6.0000000000000001E-3</v>
      </c>
      <c r="R312" s="166">
        <f t="shared" si="108"/>
        <v>6.0000000000000001E-3</v>
      </c>
      <c r="S312" s="166">
        <f t="shared" si="108"/>
        <v>6.0000000000000001E-3</v>
      </c>
      <c r="T312" s="166">
        <f t="shared" si="108"/>
        <v>6.0000000000000001E-3</v>
      </c>
      <c r="U312" s="166">
        <f t="shared" si="108"/>
        <v>6.0000000000000001E-3</v>
      </c>
      <c r="V312" s="166">
        <f t="shared" si="108"/>
        <v>6.0000000000000001E-3</v>
      </c>
      <c r="W312" s="166">
        <f t="shared" si="108"/>
        <v>6.0000000000000001E-3</v>
      </c>
      <c r="X312" s="166">
        <f t="shared" si="108"/>
        <v>6.0000000000000001E-3</v>
      </c>
      <c r="Y312" s="166">
        <f t="shared" si="108"/>
        <v>6.0000000000000001E-3</v>
      </c>
      <c r="Z312" s="166">
        <f t="shared" si="108"/>
        <v>6.0000000000000001E-3</v>
      </c>
      <c r="AA312" s="166">
        <f t="shared" si="108"/>
        <v>6.0000000000000001E-3</v>
      </c>
      <c r="AB312" s="166">
        <f t="shared" si="108"/>
        <v>6.0000000000000001E-3</v>
      </c>
      <c r="AC312" s="166">
        <f t="shared" si="108"/>
        <v>6.0000000000000001E-3</v>
      </c>
      <c r="AD312" s="166">
        <f t="shared" si="108"/>
        <v>6.0000000000000001E-3</v>
      </c>
      <c r="AE312" s="166">
        <f t="shared" si="108"/>
        <v>6.0000000000000001E-3</v>
      </c>
      <c r="AF312" s="166">
        <f t="shared" si="108"/>
        <v>6.0000000000000001E-3</v>
      </c>
      <c r="AG312" s="166">
        <f t="shared" si="108"/>
        <v>6.0000000000000001E-3</v>
      </c>
      <c r="AH312" s="166">
        <f t="shared" si="108"/>
        <v>6.0000000000000001E-3</v>
      </c>
      <c r="AI312" s="166">
        <f t="shared" si="108"/>
        <v>6.0000000000000001E-3</v>
      </c>
      <c r="AJ312" s="166">
        <f t="shared" si="108"/>
        <v>6.0000000000000001E-3</v>
      </c>
      <c r="AK312" s="166">
        <f t="shared" si="108"/>
        <v>6.0000000000000001E-3</v>
      </c>
      <c r="AL312" s="166">
        <f t="shared" si="108"/>
        <v>6.0000000000000001E-3</v>
      </c>
      <c r="AM312" s="166">
        <f t="shared" si="108"/>
        <v>6.0000000000000001E-3</v>
      </c>
      <c r="AN312" s="166">
        <f t="shared" si="108"/>
        <v>6.0000000000000001E-3</v>
      </c>
      <c r="AO312" s="166">
        <f t="shared" si="108"/>
        <v>6.0000000000000001E-3</v>
      </c>
      <c r="AP312" s="166">
        <f t="shared" si="108"/>
        <v>6.0000000000000001E-3</v>
      </c>
      <c r="AQ312" s="166">
        <f t="shared" si="108"/>
        <v>6.0000000000000001E-3</v>
      </c>
      <c r="AR312" s="166">
        <f t="shared" si="108"/>
        <v>6.0000000000000001E-3</v>
      </c>
    </row>
    <row r="313" spans="1:44" s="262" customFormat="1" ht="15.75" hidden="1" outlineLevel="2">
      <c r="A313" s="105"/>
      <c r="B313" s="162" t="s">
        <v>50</v>
      </c>
      <c r="C313" s="160" t="s">
        <v>73</v>
      </c>
      <c r="D313" s="166">
        <f t="shared" si="108"/>
        <v>2.6000000000000002E-2</v>
      </c>
      <c r="E313" s="166">
        <f t="shared" si="108"/>
        <v>2.6000000000000002E-2</v>
      </c>
      <c r="F313" s="166">
        <f t="shared" si="108"/>
        <v>2.6000000000000002E-2</v>
      </c>
      <c r="G313" s="166">
        <f t="shared" si="108"/>
        <v>2.6000000000000002E-2</v>
      </c>
      <c r="H313" s="166">
        <f t="shared" si="108"/>
        <v>2.6000000000000002E-2</v>
      </c>
      <c r="I313" s="166">
        <f t="shared" si="108"/>
        <v>2.6000000000000002E-2</v>
      </c>
      <c r="J313" s="166">
        <f t="shared" si="108"/>
        <v>2.6000000000000002E-2</v>
      </c>
      <c r="K313" s="166">
        <f t="shared" si="108"/>
        <v>2.6000000000000002E-2</v>
      </c>
      <c r="L313" s="166">
        <f t="shared" si="108"/>
        <v>2.6000000000000002E-2</v>
      </c>
      <c r="M313" s="166">
        <f t="shared" si="108"/>
        <v>2.6000000000000002E-2</v>
      </c>
      <c r="N313" s="166">
        <f t="shared" si="108"/>
        <v>2.6000000000000002E-2</v>
      </c>
      <c r="O313" s="166">
        <f t="shared" si="108"/>
        <v>2.6000000000000002E-2</v>
      </c>
      <c r="P313" s="166">
        <f t="shared" si="108"/>
        <v>2.6000000000000002E-2</v>
      </c>
      <c r="Q313" s="166">
        <f t="shared" si="108"/>
        <v>2.6000000000000002E-2</v>
      </c>
      <c r="R313" s="166">
        <f t="shared" si="108"/>
        <v>2.6000000000000002E-2</v>
      </c>
      <c r="S313" s="166">
        <f t="shared" si="108"/>
        <v>2.6000000000000002E-2</v>
      </c>
      <c r="T313" s="166">
        <f t="shared" si="108"/>
        <v>2.6000000000000002E-2</v>
      </c>
      <c r="U313" s="166">
        <f t="shared" si="108"/>
        <v>2.6000000000000002E-2</v>
      </c>
      <c r="V313" s="166">
        <f t="shared" si="108"/>
        <v>2.6000000000000002E-2</v>
      </c>
      <c r="W313" s="166">
        <f t="shared" si="108"/>
        <v>2.6000000000000002E-2</v>
      </c>
      <c r="X313" s="166">
        <f t="shared" si="108"/>
        <v>2.6000000000000002E-2</v>
      </c>
      <c r="Y313" s="166">
        <f t="shared" si="108"/>
        <v>2.6000000000000002E-2</v>
      </c>
      <c r="Z313" s="166">
        <f t="shared" si="108"/>
        <v>2.6000000000000002E-2</v>
      </c>
      <c r="AA313" s="166">
        <f t="shared" si="108"/>
        <v>2.6000000000000002E-2</v>
      </c>
      <c r="AB313" s="166">
        <f t="shared" si="108"/>
        <v>2.6000000000000002E-2</v>
      </c>
      <c r="AC313" s="166">
        <f t="shared" si="108"/>
        <v>2.6000000000000002E-2</v>
      </c>
      <c r="AD313" s="166">
        <f t="shared" si="108"/>
        <v>2.6000000000000002E-2</v>
      </c>
      <c r="AE313" s="166">
        <f t="shared" si="108"/>
        <v>2.6000000000000002E-2</v>
      </c>
      <c r="AF313" s="166">
        <f t="shared" si="108"/>
        <v>2.6000000000000002E-2</v>
      </c>
      <c r="AG313" s="166">
        <f t="shared" si="108"/>
        <v>2.6000000000000002E-2</v>
      </c>
      <c r="AH313" s="166">
        <f t="shared" si="108"/>
        <v>2.6000000000000002E-2</v>
      </c>
      <c r="AI313" s="166">
        <f t="shared" si="108"/>
        <v>2.6000000000000002E-2</v>
      </c>
      <c r="AJ313" s="166">
        <f t="shared" si="108"/>
        <v>2.6000000000000002E-2</v>
      </c>
      <c r="AK313" s="166">
        <f t="shared" si="108"/>
        <v>2.6000000000000002E-2</v>
      </c>
      <c r="AL313" s="166">
        <f t="shared" si="108"/>
        <v>2.6000000000000002E-2</v>
      </c>
      <c r="AM313" s="166">
        <f t="shared" si="108"/>
        <v>2.6000000000000002E-2</v>
      </c>
      <c r="AN313" s="166">
        <f t="shared" si="108"/>
        <v>2.6000000000000002E-2</v>
      </c>
      <c r="AO313" s="166">
        <f t="shared" si="108"/>
        <v>2.6000000000000002E-2</v>
      </c>
      <c r="AP313" s="166">
        <f t="shared" si="108"/>
        <v>2.6000000000000002E-2</v>
      </c>
      <c r="AQ313" s="166">
        <f t="shared" si="108"/>
        <v>2.6000000000000002E-2</v>
      </c>
      <c r="AR313" s="166">
        <f t="shared" si="108"/>
        <v>2.6000000000000002E-2</v>
      </c>
    </row>
    <row r="314" spans="1:44" s="262" customFormat="1" ht="15.75" hidden="1" outlineLevel="2">
      <c r="A314" s="105"/>
      <c r="B314" s="162" t="s">
        <v>51</v>
      </c>
      <c r="C314" s="160" t="s">
        <v>73</v>
      </c>
      <c r="D314" s="166">
        <f t="shared" si="108"/>
        <v>6.9999999999999993E-3</v>
      </c>
      <c r="E314" s="166">
        <f t="shared" si="108"/>
        <v>6.9999999999999993E-3</v>
      </c>
      <c r="F314" s="166">
        <f t="shared" si="108"/>
        <v>6.9999999999999993E-3</v>
      </c>
      <c r="G314" s="166">
        <f t="shared" si="108"/>
        <v>6.9999999999999993E-3</v>
      </c>
      <c r="H314" s="166">
        <f t="shared" si="108"/>
        <v>6.9999999999999993E-3</v>
      </c>
      <c r="I314" s="166">
        <f t="shared" si="108"/>
        <v>6.9999999999999993E-3</v>
      </c>
      <c r="J314" s="166">
        <f t="shared" si="108"/>
        <v>6.9999999999999993E-3</v>
      </c>
      <c r="K314" s="166">
        <f t="shared" si="108"/>
        <v>6.9999999999999993E-3</v>
      </c>
      <c r="L314" s="166">
        <f t="shared" si="108"/>
        <v>6.9999999999999993E-3</v>
      </c>
      <c r="M314" s="166">
        <f t="shared" si="108"/>
        <v>6.9999999999999993E-3</v>
      </c>
      <c r="N314" s="166">
        <f t="shared" si="108"/>
        <v>6.9999999999999993E-3</v>
      </c>
      <c r="O314" s="166">
        <f t="shared" si="108"/>
        <v>6.9999999999999993E-3</v>
      </c>
      <c r="P314" s="166">
        <f t="shared" si="108"/>
        <v>6.9999999999999993E-3</v>
      </c>
      <c r="Q314" s="166">
        <f t="shared" si="108"/>
        <v>6.9999999999999993E-3</v>
      </c>
      <c r="R314" s="166">
        <f t="shared" si="108"/>
        <v>6.9999999999999993E-3</v>
      </c>
      <c r="S314" s="166">
        <f t="shared" si="108"/>
        <v>6.9999999999999993E-3</v>
      </c>
      <c r="T314" s="166">
        <f t="shared" si="108"/>
        <v>6.9999999999999993E-3</v>
      </c>
      <c r="U314" s="166">
        <f t="shared" si="108"/>
        <v>6.9999999999999993E-3</v>
      </c>
      <c r="V314" s="166">
        <f t="shared" si="108"/>
        <v>6.9999999999999993E-3</v>
      </c>
      <c r="W314" s="166">
        <f t="shared" si="108"/>
        <v>6.9999999999999993E-3</v>
      </c>
      <c r="X314" s="166">
        <f t="shared" si="108"/>
        <v>6.9999999999999993E-3</v>
      </c>
      <c r="Y314" s="166">
        <f t="shared" si="108"/>
        <v>6.9999999999999993E-3</v>
      </c>
      <c r="Z314" s="166">
        <f t="shared" si="108"/>
        <v>6.9999999999999993E-3</v>
      </c>
      <c r="AA314" s="166">
        <f t="shared" si="108"/>
        <v>6.9999999999999993E-3</v>
      </c>
      <c r="AB314" s="166">
        <f t="shared" si="108"/>
        <v>6.9999999999999993E-3</v>
      </c>
      <c r="AC314" s="166">
        <f t="shared" si="108"/>
        <v>6.9999999999999993E-3</v>
      </c>
      <c r="AD314" s="166">
        <f t="shared" si="108"/>
        <v>6.9999999999999993E-3</v>
      </c>
      <c r="AE314" s="166">
        <f t="shared" si="108"/>
        <v>6.9999999999999993E-3</v>
      </c>
      <c r="AF314" s="166">
        <f t="shared" si="108"/>
        <v>6.9999999999999993E-3</v>
      </c>
      <c r="AG314" s="166">
        <f t="shared" si="108"/>
        <v>6.9999999999999993E-3</v>
      </c>
      <c r="AH314" s="166">
        <f t="shared" si="108"/>
        <v>6.9999999999999993E-3</v>
      </c>
      <c r="AI314" s="166">
        <f t="shared" si="108"/>
        <v>6.9999999999999993E-3</v>
      </c>
      <c r="AJ314" s="166">
        <f t="shared" si="108"/>
        <v>6.9999999999999993E-3</v>
      </c>
      <c r="AK314" s="166">
        <f t="shared" si="108"/>
        <v>6.9999999999999993E-3</v>
      </c>
      <c r="AL314" s="166">
        <f t="shared" si="108"/>
        <v>6.9999999999999993E-3</v>
      </c>
      <c r="AM314" s="166">
        <f t="shared" si="108"/>
        <v>6.9999999999999993E-3</v>
      </c>
      <c r="AN314" s="166">
        <f t="shared" si="108"/>
        <v>6.9999999999999993E-3</v>
      </c>
      <c r="AO314" s="166">
        <f t="shared" si="108"/>
        <v>6.9999999999999993E-3</v>
      </c>
      <c r="AP314" s="166">
        <f t="shared" si="108"/>
        <v>6.9999999999999993E-3</v>
      </c>
      <c r="AQ314" s="166">
        <f t="shared" si="108"/>
        <v>6.9999999999999993E-3</v>
      </c>
      <c r="AR314" s="166">
        <f t="shared" si="108"/>
        <v>6.9999999999999993E-3</v>
      </c>
    </row>
    <row r="315" spans="1:44" s="262" customFormat="1" ht="15.75" hidden="1" outlineLevel="2">
      <c r="A315" s="105"/>
      <c r="B315" s="162" t="s">
        <v>52</v>
      </c>
      <c r="C315" s="160" t="s">
        <v>73</v>
      </c>
      <c r="D315" s="166">
        <f t="shared" si="108"/>
        <v>0.04</v>
      </c>
      <c r="E315" s="166">
        <f t="shared" si="108"/>
        <v>0.04</v>
      </c>
      <c r="F315" s="166">
        <f t="shared" si="108"/>
        <v>0.04</v>
      </c>
      <c r="G315" s="166">
        <f t="shared" si="108"/>
        <v>0.04</v>
      </c>
      <c r="H315" s="166">
        <f t="shared" si="108"/>
        <v>0.04</v>
      </c>
      <c r="I315" s="166">
        <f t="shared" si="108"/>
        <v>0.04</v>
      </c>
      <c r="J315" s="166">
        <f t="shared" si="108"/>
        <v>0.04</v>
      </c>
      <c r="K315" s="166">
        <f t="shared" si="108"/>
        <v>0.04</v>
      </c>
      <c r="L315" s="166">
        <f t="shared" si="108"/>
        <v>0.04</v>
      </c>
      <c r="M315" s="166">
        <f t="shared" si="108"/>
        <v>0.04</v>
      </c>
      <c r="N315" s="166">
        <f t="shared" si="108"/>
        <v>0.04</v>
      </c>
      <c r="O315" s="166">
        <f t="shared" si="108"/>
        <v>0.04</v>
      </c>
      <c r="P315" s="166">
        <f t="shared" si="108"/>
        <v>0.04</v>
      </c>
      <c r="Q315" s="166">
        <f t="shared" si="108"/>
        <v>0.04</v>
      </c>
      <c r="R315" s="166">
        <f t="shared" si="108"/>
        <v>0.04</v>
      </c>
      <c r="S315" s="166">
        <f t="shared" si="108"/>
        <v>0.04</v>
      </c>
      <c r="T315" s="166">
        <f t="shared" si="108"/>
        <v>0.04</v>
      </c>
      <c r="U315" s="166">
        <f t="shared" si="108"/>
        <v>0.04</v>
      </c>
      <c r="V315" s="166">
        <f t="shared" si="108"/>
        <v>0.04</v>
      </c>
      <c r="W315" s="166">
        <f t="shared" si="108"/>
        <v>0.04</v>
      </c>
      <c r="X315" s="166">
        <f t="shared" si="108"/>
        <v>0.04</v>
      </c>
      <c r="Y315" s="166">
        <f t="shared" si="108"/>
        <v>0.04</v>
      </c>
      <c r="Z315" s="166">
        <f t="shared" si="108"/>
        <v>0.04</v>
      </c>
      <c r="AA315" s="166">
        <f t="shared" si="108"/>
        <v>0.04</v>
      </c>
      <c r="AB315" s="166">
        <f t="shared" si="108"/>
        <v>0.04</v>
      </c>
      <c r="AC315" s="166">
        <f t="shared" si="108"/>
        <v>0.04</v>
      </c>
      <c r="AD315" s="166">
        <f t="shared" si="108"/>
        <v>0.04</v>
      </c>
      <c r="AE315" s="166">
        <f t="shared" si="108"/>
        <v>0.04</v>
      </c>
      <c r="AF315" s="166">
        <f t="shared" si="108"/>
        <v>0.04</v>
      </c>
      <c r="AG315" s="166">
        <f t="shared" si="108"/>
        <v>0.04</v>
      </c>
      <c r="AH315" s="166">
        <f t="shared" si="108"/>
        <v>0.04</v>
      </c>
      <c r="AI315" s="166">
        <f t="shared" si="108"/>
        <v>0.04</v>
      </c>
      <c r="AJ315" s="166">
        <f t="shared" si="108"/>
        <v>0.04</v>
      </c>
      <c r="AK315" s="166">
        <f t="shared" si="108"/>
        <v>0.04</v>
      </c>
      <c r="AL315" s="166">
        <f t="shared" si="108"/>
        <v>0.04</v>
      </c>
      <c r="AM315" s="166">
        <f t="shared" si="108"/>
        <v>0.04</v>
      </c>
      <c r="AN315" s="166">
        <f t="shared" si="108"/>
        <v>0.04</v>
      </c>
      <c r="AO315" s="166">
        <f t="shared" si="108"/>
        <v>0.04</v>
      </c>
      <c r="AP315" s="166">
        <f t="shared" si="108"/>
        <v>0.04</v>
      </c>
      <c r="AQ315" s="166">
        <f t="shared" si="108"/>
        <v>0.04</v>
      </c>
      <c r="AR315" s="166">
        <f t="shared" si="108"/>
        <v>0.04</v>
      </c>
    </row>
    <row r="316" spans="1:44" s="262" customFormat="1" ht="15.75" hidden="1" outlineLevel="2">
      <c r="A316" s="105"/>
      <c r="B316" s="162" t="s">
        <v>53</v>
      </c>
      <c r="C316" s="160" t="s">
        <v>73</v>
      </c>
      <c r="D316" s="166">
        <f t="shared" si="108"/>
        <v>4.7E-2</v>
      </c>
      <c r="E316" s="166">
        <f t="shared" si="108"/>
        <v>4.7E-2</v>
      </c>
      <c r="F316" s="166">
        <f t="shared" si="108"/>
        <v>4.7E-2</v>
      </c>
      <c r="G316" s="166">
        <f t="shared" si="108"/>
        <v>4.7E-2</v>
      </c>
      <c r="H316" s="166">
        <f t="shared" si="108"/>
        <v>4.7E-2</v>
      </c>
      <c r="I316" s="166">
        <f t="shared" si="108"/>
        <v>4.7E-2</v>
      </c>
      <c r="J316" s="166">
        <f t="shared" si="108"/>
        <v>4.7E-2</v>
      </c>
      <c r="K316" s="166">
        <f t="shared" si="108"/>
        <v>4.7E-2</v>
      </c>
      <c r="L316" s="166">
        <f t="shared" si="108"/>
        <v>4.7E-2</v>
      </c>
      <c r="M316" s="166">
        <f t="shared" si="108"/>
        <v>4.7E-2</v>
      </c>
      <c r="N316" s="166">
        <f t="shared" si="108"/>
        <v>4.7E-2</v>
      </c>
      <c r="O316" s="166">
        <f t="shared" si="108"/>
        <v>4.7E-2</v>
      </c>
      <c r="P316" s="166">
        <f t="shared" si="108"/>
        <v>4.7E-2</v>
      </c>
      <c r="Q316" s="166">
        <f t="shared" si="108"/>
        <v>4.7E-2</v>
      </c>
      <c r="R316" s="166">
        <f t="shared" si="108"/>
        <v>4.7E-2</v>
      </c>
      <c r="S316" s="166">
        <f t="shared" si="108"/>
        <v>4.7E-2</v>
      </c>
      <c r="T316" s="166">
        <f t="shared" si="108"/>
        <v>4.7E-2</v>
      </c>
      <c r="U316" s="166">
        <f t="shared" si="108"/>
        <v>4.7E-2</v>
      </c>
      <c r="V316" s="166">
        <f t="shared" si="108"/>
        <v>4.7E-2</v>
      </c>
      <c r="W316" s="166">
        <f t="shared" si="108"/>
        <v>4.7E-2</v>
      </c>
      <c r="X316" s="166">
        <f t="shared" si="108"/>
        <v>4.7E-2</v>
      </c>
      <c r="Y316" s="166">
        <f t="shared" si="108"/>
        <v>4.7E-2</v>
      </c>
      <c r="Z316" s="166">
        <f t="shared" si="108"/>
        <v>4.7E-2</v>
      </c>
      <c r="AA316" s="166">
        <f t="shared" si="108"/>
        <v>4.7E-2</v>
      </c>
      <c r="AB316" s="166">
        <f t="shared" si="108"/>
        <v>4.7E-2</v>
      </c>
      <c r="AC316" s="166">
        <f t="shared" si="108"/>
        <v>4.7E-2</v>
      </c>
      <c r="AD316" s="166">
        <f t="shared" si="108"/>
        <v>4.7E-2</v>
      </c>
      <c r="AE316" s="166">
        <f t="shared" si="108"/>
        <v>4.7E-2</v>
      </c>
      <c r="AF316" s="166">
        <f t="shared" si="108"/>
        <v>4.7E-2</v>
      </c>
      <c r="AG316" s="166">
        <f t="shared" si="108"/>
        <v>4.7E-2</v>
      </c>
      <c r="AH316" s="166">
        <f t="shared" si="108"/>
        <v>4.7E-2</v>
      </c>
      <c r="AI316" s="166">
        <f t="shared" si="108"/>
        <v>4.7E-2</v>
      </c>
      <c r="AJ316" s="166">
        <f t="shared" si="108"/>
        <v>4.7E-2</v>
      </c>
      <c r="AK316" s="166">
        <f t="shared" si="108"/>
        <v>4.7E-2</v>
      </c>
      <c r="AL316" s="166">
        <f t="shared" si="108"/>
        <v>4.7E-2</v>
      </c>
      <c r="AM316" s="166">
        <f t="shared" si="108"/>
        <v>4.7E-2</v>
      </c>
      <c r="AN316" s="166">
        <f t="shared" si="108"/>
        <v>4.7E-2</v>
      </c>
      <c r="AO316" s="166">
        <f t="shared" si="108"/>
        <v>4.7E-2</v>
      </c>
      <c r="AP316" s="166">
        <f t="shared" si="108"/>
        <v>4.7E-2</v>
      </c>
      <c r="AQ316" s="166">
        <f t="shared" si="108"/>
        <v>4.7E-2</v>
      </c>
      <c r="AR316" s="166">
        <f t="shared" si="108"/>
        <v>4.7E-2</v>
      </c>
    </row>
    <row r="317" spans="1:44" s="262" customFormat="1" ht="15.75" hidden="1" outlineLevel="2">
      <c r="A317" s="105"/>
      <c r="B317" s="162" t="s">
        <v>54</v>
      </c>
      <c r="C317" s="160" t="s">
        <v>73</v>
      </c>
      <c r="D317" s="166">
        <f t="shared" si="108"/>
        <v>4.7E-2</v>
      </c>
      <c r="E317" s="166">
        <f t="shared" si="108"/>
        <v>4.7E-2</v>
      </c>
      <c r="F317" s="166">
        <f t="shared" si="108"/>
        <v>4.7E-2</v>
      </c>
      <c r="G317" s="166">
        <f t="shared" si="108"/>
        <v>4.7E-2</v>
      </c>
      <c r="H317" s="166">
        <f t="shared" si="108"/>
        <v>4.7E-2</v>
      </c>
      <c r="I317" s="166">
        <f t="shared" si="108"/>
        <v>4.7E-2</v>
      </c>
      <c r="J317" s="166">
        <f t="shared" si="108"/>
        <v>4.7E-2</v>
      </c>
      <c r="K317" s="166">
        <f t="shared" si="108"/>
        <v>4.7E-2</v>
      </c>
      <c r="L317" s="166">
        <f t="shared" si="108"/>
        <v>4.7E-2</v>
      </c>
      <c r="M317" s="166">
        <f t="shared" si="108"/>
        <v>4.7E-2</v>
      </c>
      <c r="N317" s="166">
        <f t="shared" si="108"/>
        <v>4.7E-2</v>
      </c>
      <c r="O317" s="166">
        <f t="shared" si="108"/>
        <v>4.7E-2</v>
      </c>
      <c r="P317" s="166">
        <f t="shared" si="108"/>
        <v>4.7E-2</v>
      </c>
      <c r="Q317" s="166">
        <f t="shared" si="108"/>
        <v>4.7E-2</v>
      </c>
      <c r="R317" s="166">
        <f t="shared" si="108"/>
        <v>4.7E-2</v>
      </c>
      <c r="S317" s="166">
        <f t="shared" si="108"/>
        <v>4.7E-2</v>
      </c>
      <c r="T317" s="166">
        <f t="shared" si="108"/>
        <v>4.7E-2</v>
      </c>
      <c r="U317" s="166">
        <f t="shared" si="108"/>
        <v>4.7E-2</v>
      </c>
      <c r="V317" s="166">
        <f t="shared" si="108"/>
        <v>4.7E-2</v>
      </c>
      <c r="W317" s="166">
        <f t="shared" si="108"/>
        <v>4.7E-2</v>
      </c>
      <c r="X317" s="166">
        <f t="shared" si="108"/>
        <v>4.7E-2</v>
      </c>
      <c r="Y317" s="166">
        <f t="shared" si="108"/>
        <v>4.7E-2</v>
      </c>
      <c r="Z317" s="166">
        <f t="shared" si="108"/>
        <v>4.7E-2</v>
      </c>
      <c r="AA317" s="166">
        <f t="shared" si="108"/>
        <v>4.7E-2</v>
      </c>
      <c r="AB317" s="166">
        <f t="shared" si="108"/>
        <v>4.7E-2</v>
      </c>
      <c r="AC317" s="166">
        <f t="shared" si="108"/>
        <v>4.7E-2</v>
      </c>
      <c r="AD317" s="166">
        <f t="shared" si="108"/>
        <v>4.7E-2</v>
      </c>
      <c r="AE317" s="166">
        <f t="shared" si="108"/>
        <v>4.7E-2</v>
      </c>
      <c r="AF317" s="166">
        <f t="shared" si="108"/>
        <v>4.7E-2</v>
      </c>
      <c r="AG317" s="166">
        <f t="shared" si="108"/>
        <v>4.7E-2</v>
      </c>
      <c r="AH317" s="166">
        <f t="shared" si="108"/>
        <v>4.7E-2</v>
      </c>
      <c r="AI317" s="166">
        <f t="shared" si="108"/>
        <v>4.7E-2</v>
      </c>
      <c r="AJ317" s="166">
        <f t="shared" si="108"/>
        <v>4.7E-2</v>
      </c>
      <c r="AK317" s="166">
        <f t="shared" si="108"/>
        <v>4.7E-2</v>
      </c>
      <c r="AL317" s="166">
        <f t="shared" si="108"/>
        <v>4.7E-2</v>
      </c>
      <c r="AM317" s="166">
        <f t="shared" si="108"/>
        <v>4.7E-2</v>
      </c>
      <c r="AN317" s="166">
        <f t="shared" si="108"/>
        <v>4.7E-2</v>
      </c>
      <c r="AO317" s="166">
        <f t="shared" si="108"/>
        <v>4.7E-2</v>
      </c>
      <c r="AP317" s="166">
        <f t="shared" si="108"/>
        <v>4.7E-2</v>
      </c>
      <c r="AQ317" s="166">
        <f t="shared" si="108"/>
        <v>4.7E-2</v>
      </c>
      <c r="AR317" s="166">
        <f t="shared" si="108"/>
        <v>4.7E-2</v>
      </c>
    </row>
    <row r="318" spans="1:44" s="262" customFormat="1" ht="15.75" hidden="1" outlineLevel="2">
      <c r="A318" s="105"/>
      <c r="B318" s="162" t="s">
        <v>55</v>
      </c>
      <c r="C318" s="160" t="s">
        <v>73</v>
      </c>
      <c r="D318" s="166">
        <f t="shared" si="108"/>
        <v>0</v>
      </c>
      <c r="E318" s="166">
        <f t="shared" si="108"/>
        <v>0</v>
      </c>
      <c r="F318" s="166">
        <f t="shared" si="108"/>
        <v>0</v>
      </c>
      <c r="G318" s="166">
        <f t="shared" si="108"/>
        <v>0</v>
      </c>
      <c r="H318" s="166">
        <f t="shared" si="108"/>
        <v>0</v>
      </c>
      <c r="I318" s="166">
        <f t="shared" si="108"/>
        <v>0</v>
      </c>
      <c r="J318" s="166">
        <f t="shared" si="108"/>
        <v>0</v>
      </c>
      <c r="K318" s="166">
        <f t="shared" si="108"/>
        <v>0</v>
      </c>
      <c r="L318" s="166">
        <f t="shared" si="108"/>
        <v>0</v>
      </c>
      <c r="M318" s="166">
        <f t="shared" ref="M318:AR318" si="109">M191</f>
        <v>0</v>
      </c>
      <c r="N318" s="166">
        <f t="shared" si="109"/>
        <v>0</v>
      </c>
      <c r="O318" s="166">
        <f t="shared" si="109"/>
        <v>0</v>
      </c>
      <c r="P318" s="166">
        <f t="shared" si="109"/>
        <v>0</v>
      </c>
      <c r="Q318" s="166">
        <f t="shared" si="109"/>
        <v>0</v>
      </c>
      <c r="R318" s="166">
        <f t="shared" si="109"/>
        <v>0</v>
      </c>
      <c r="S318" s="166">
        <f t="shared" si="109"/>
        <v>0</v>
      </c>
      <c r="T318" s="166">
        <f t="shared" si="109"/>
        <v>0</v>
      </c>
      <c r="U318" s="166">
        <f t="shared" si="109"/>
        <v>0</v>
      </c>
      <c r="V318" s="166">
        <f t="shared" si="109"/>
        <v>0</v>
      </c>
      <c r="W318" s="166">
        <f t="shared" si="109"/>
        <v>0</v>
      </c>
      <c r="X318" s="166">
        <f t="shared" si="109"/>
        <v>0</v>
      </c>
      <c r="Y318" s="166">
        <f t="shared" si="109"/>
        <v>0</v>
      </c>
      <c r="Z318" s="166">
        <f t="shared" si="109"/>
        <v>0</v>
      </c>
      <c r="AA318" s="166">
        <f t="shared" si="109"/>
        <v>0</v>
      </c>
      <c r="AB318" s="166">
        <f t="shared" si="109"/>
        <v>0</v>
      </c>
      <c r="AC318" s="166">
        <f t="shared" si="109"/>
        <v>0</v>
      </c>
      <c r="AD318" s="166">
        <f t="shared" si="109"/>
        <v>0</v>
      </c>
      <c r="AE318" s="166">
        <f t="shared" si="109"/>
        <v>0</v>
      </c>
      <c r="AF318" s="166">
        <f t="shared" si="109"/>
        <v>0</v>
      </c>
      <c r="AG318" s="166">
        <f t="shared" si="109"/>
        <v>0</v>
      </c>
      <c r="AH318" s="166">
        <f t="shared" si="109"/>
        <v>0</v>
      </c>
      <c r="AI318" s="166">
        <f t="shared" si="109"/>
        <v>0</v>
      </c>
      <c r="AJ318" s="166">
        <f t="shared" si="109"/>
        <v>0</v>
      </c>
      <c r="AK318" s="166">
        <f t="shared" si="109"/>
        <v>0</v>
      </c>
      <c r="AL318" s="166">
        <f t="shared" si="109"/>
        <v>0</v>
      </c>
      <c r="AM318" s="166">
        <f t="shared" si="109"/>
        <v>0</v>
      </c>
      <c r="AN318" s="166">
        <f t="shared" si="109"/>
        <v>0</v>
      </c>
      <c r="AO318" s="166">
        <f t="shared" si="109"/>
        <v>0</v>
      </c>
      <c r="AP318" s="166">
        <f t="shared" si="109"/>
        <v>0</v>
      </c>
      <c r="AQ318" s="166">
        <f t="shared" si="109"/>
        <v>0</v>
      </c>
      <c r="AR318" s="166">
        <f t="shared" si="109"/>
        <v>0</v>
      </c>
    </row>
    <row r="319" spans="1:44" s="262" customFormat="1" ht="15.75" hidden="1" outlineLevel="2">
      <c r="A319" s="105"/>
      <c r="B319" s="162" t="s">
        <v>56</v>
      </c>
      <c r="C319" s="160" t="s">
        <v>73</v>
      </c>
      <c r="D319" s="166">
        <f>SUM(D305:D318)</f>
        <v>1.0000000000000002</v>
      </c>
      <c r="E319" s="166">
        <f t="shared" ref="E319:AR319" si="110">SUM(E305:E318)</f>
        <v>1.0000000000000002</v>
      </c>
      <c r="F319" s="166">
        <f t="shared" si="110"/>
        <v>1.0000000000000002</v>
      </c>
      <c r="G319" s="166">
        <f t="shared" si="110"/>
        <v>1.0000000000000002</v>
      </c>
      <c r="H319" s="166">
        <f t="shared" si="110"/>
        <v>1.0000000000000002</v>
      </c>
      <c r="I319" s="166">
        <f t="shared" si="110"/>
        <v>1.0000000000000002</v>
      </c>
      <c r="J319" s="166">
        <f t="shared" si="110"/>
        <v>1.0000000000000002</v>
      </c>
      <c r="K319" s="166">
        <f t="shared" si="110"/>
        <v>1.0000000000000002</v>
      </c>
      <c r="L319" s="166">
        <f t="shared" si="110"/>
        <v>1.0000000000000002</v>
      </c>
      <c r="M319" s="166">
        <f t="shared" si="110"/>
        <v>1.0000000000000002</v>
      </c>
      <c r="N319" s="166">
        <f t="shared" si="110"/>
        <v>1.0000000000000002</v>
      </c>
      <c r="O319" s="166">
        <f t="shared" si="110"/>
        <v>1.0000000000000002</v>
      </c>
      <c r="P319" s="166">
        <f t="shared" si="110"/>
        <v>1.0000000000000002</v>
      </c>
      <c r="Q319" s="166">
        <f t="shared" si="110"/>
        <v>1.0000000000000002</v>
      </c>
      <c r="R319" s="166">
        <f t="shared" si="110"/>
        <v>1.0000000000000002</v>
      </c>
      <c r="S319" s="166">
        <f t="shared" si="110"/>
        <v>1.0000000000000002</v>
      </c>
      <c r="T319" s="166">
        <f t="shared" si="110"/>
        <v>1.0000000000000002</v>
      </c>
      <c r="U319" s="166">
        <f t="shared" si="110"/>
        <v>1.0000000000000002</v>
      </c>
      <c r="V319" s="166">
        <f t="shared" si="110"/>
        <v>1.0000000000000002</v>
      </c>
      <c r="W319" s="166">
        <f t="shared" si="110"/>
        <v>1.0000000000000002</v>
      </c>
      <c r="X319" s="166">
        <f t="shared" si="110"/>
        <v>1.0000000000000002</v>
      </c>
      <c r="Y319" s="166">
        <f t="shared" si="110"/>
        <v>1.0000000000000002</v>
      </c>
      <c r="Z319" s="166">
        <f t="shared" si="110"/>
        <v>1.0000000000000002</v>
      </c>
      <c r="AA319" s="166">
        <f t="shared" si="110"/>
        <v>1.0000000000000002</v>
      </c>
      <c r="AB319" s="166">
        <f t="shared" si="110"/>
        <v>1.0000000000000002</v>
      </c>
      <c r="AC319" s="166">
        <f t="shared" si="110"/>
        <v>1.0000000000000002</v>
      </c>
      <c r="AD319" s="166">
        <f t="shared" si="110"/>
        <v>1.0000000000000002</v>
      </c>
      <c r="AE319" s="166">
        <f t="shared" si="110"/>
        <v>1.0000000000000002</v>
      </c>
      <c r="AF319" s="166">
        <f t="shared" si="110"/>
        <v>1.0000000000000002</v>
      </c>
      <c r="AG319" s="166">
        <f t="shared" si="110"/>
        <v>1.0000000000000002</v>
      </c>
      <c r="AH319" s="166">
        <f t="shared" si="110"/>
        <v>1.0000000000000002</v>
      </c>
      <c r="AI319" s="166">
        <f t="shared" si="110"/>
        <v>1.0000000000000002</v>
      </c>
      <c r="AJ319" s="166">
        <f t="shared" si="110"/>
        <v>1.0000000000000002</v>
      </c>
      <c r="AK319" s="166">
        <f t="shared" si="110"/>
        <v>1.0000000000000002</v>
      </c>
      <c r="AL319" s="166">
        <f t="shared" si="110"/>
        <v>1.0000000000000002</v>
      </c>
      <c r="AM319" s="166">
        <f t="shared" si="110"/>
        <v>1.0000000000000002</v>
      </c>
      <c r="AN319" s="166">
        <f t="shared" si="110"/>
        <v>1.0000000000000002</v>
      </c>
      <c r="AO319" s="166">
        <f t="shared" si="110"/>
        <v>1.0000000000000002</v>
      </c>
      <c r="AP319" s="166">
        <f t="shared" si="110"/>
        <v>1.0000000000000002</v>
      </c>
      <c r="AQ319" s="166">
        <f t="shared" si="110"/>
        <v>1.0000000000000002</v>
      </c>
      <c r="AR319" s="166">
        <f t="shared" si="110"/>
        <v>1.0000000000000002</v>
      </c>
    </row>
    <row r="320" spans="1:44" s="262" customFormat="1" ht="5.0999999999999996" hidden="1" customHeight="1" outlineLevel="1">
      <c r="A320" s="105"/>
      <c r="B320" s="162"/>
      <c r="C320" s="160"/>
      <c r="D320" s="160"/>
      <c r="E320" s="160"/>
      <c r="F320" s="160"/>
      <c r="G320" s="160"/>
      <c r="H320" s="160"/>
      <c r="I320" s="160"/>
      <c r="J320" s="160"/>
      <c r="K320" s="160"/>
      <c r="L320" s="160"/>
      <c r="M320" s="160"/>
      <c r="N320" s="160"/>
      <c r="O320" s="160"/>
      <c r="P320" s="160"/>
      <c r="Q320" s="160"/>
      <c r="R320" s="160"/>
      <c r="S320" s="160"/>
      <c r="T320" s="160"/>
      <c r="U320" s="160"/>
      <c r="V320" s="160"/>
      <c r="W320" s="160"/>
      <c r="X320" s="160"/>
      <c r="Y320" s="160"/>
      <c r="Z320" s="160"/>
      <c r="AA320" s="160"/>
      <c r="AB320" s="160"/>
      <c r="AC320" s="160"/>
      <c r="AD320" s="160"/>
      <c r="AE320" s="160"/>
      <c r="AF320" s="160"/>
      <c r="AG320" s="160"/>
      <c r="AH320" s="160"/>
      <c r="AI320" s="160"/>
      <c r="AJ320" s="160"/>
      <c r="AK320" s="160"/>
      <c r="AL320" s="160"/>
      <c r="AM320" s="160"/>
      <c r="AN320" s="160"/>
      <c r="AO320" s="160"/>
      <c r="AP320" s="160"/>
      <c r="AQ320" s="160"/>
      <c r="AR320" s="160"/>
    </row>
    <row r="321" spans="1:44" s="260" customFormat="1" ht="15.75" hidden="1" outlineLevel="1">
      <c r="A321" s="105"/>
      <c r="B321" s="84" t="s">
        <v>151</v>
      </c>
      <c r="C321" s="80" t="s">
        <v>129</v>
      </c>
      <c r="D321" s="157">
        <f>IF($A$302="SIM",D303*'[7]5. Var. Index. Performance RTs'!$D$63,0)</f>
        <v>485.48690195625005</v>
      </c>
      <c r="E321" s="157">
        <f>IF($A$302="SIM",E303*'[7]5. Var. Index. Performance RTs'!$D$63,0)</f>
        <v>485.48690195625005</v>
      </c>
      <c r="F321" s="157">
        <f>IF($A$302="SIM",F303*'[7]5. Var. Index. Performance RTs'!$D$63,0)</f>
        <v>485.48690195625005</v>
      </c>
      <c r="G321" s="157">
        <f>IF($A$302="SIM",G303*'[7]5. Var. Index. Performance RTs'!$D$63,0)</f>
        <v>485.48690195625005</v>
      </c>
      <c r="H321" s="157">
        <f>IF($A$302="SIM",H303*'[7]5. Var. Index. Performance RTs'!$D$63,0)</f>
        <v>485.48690195625005</v>
      </c>
      <c r="I321" s="157">
        <f>IF($A$302="SIM",I303*'[7]5. Var. Index. Performance RTs'!$D$63,0)</f>
        <v>985.6603910739675</v>
      </c>
      <c r="J321" s="157">
        <f>IF($A$302="SIM",J303*'[7]5. Var. Index. Performance RTs'!$D$63,0)</f>
        <v>985.6603910739675</v>
      </c>
      <c r="K321" s="157">
        <f>IF($A$302="SIM",K303*'[7]5. Var. Index. Performance RTs'!$D$63,0)</f>
        <v>985.6603910739675</v>
      </c>
      <c r="L321" s="157">
        <f>IF($A$302="SIM",L303*'[7]5. Var. Index. Performance RTs'!$D$63,0)</f>
        <v>985.6603910739675</v>
      </c>
      <c r="M321" s="157">
        <f>IF($A$302="SIM",M303*'[7]5. Var. Index. Performance RTs'!$D$63,0)</f>
        <v>985.6603910739675</v>
      </c>
      <c r="N321" s="157">
        <f>IF($A$302="SIM",N303*'[7]5. Var. Index. Performance RTs'!$D$63,0)</f>
        <v>1500.9034592557036</v>
      </c>
      <c r="O321" s="157">
        <f>IF($A$302="SIM",O303*'[7]5. Var. Index. Performance RTs'!$D$63,0)</f>
        <v>1500.9034592557036</v>
      </c>
      <c r="P321" s="157">
        <f>IF($A$302="SIM",P303*'[7]5. Var. Index. Performance RTs'!$D$63,0)</f>
        <v>1500.9034592557036</v>
      </c>
      <c r="Q321" s="157">
        <f>IF($A$302="SIM",Q303*'[7]5. Var. Index. Performance RTs'!$D$63,0)</f>
        <v>1500.9034592557036</v>
      </c>
      <c r="R321" s="157">
        <f>IF($A$302="SIM",R303*'[7]5. Var. Index. Performance RTs'!$D$63,0)</f>
        <v>1500.9034592557036</v>
      </c>
      <c r="S321" s="157">
        <f>IF($A$302="SIM",S303*'[7]5. Var. Index. Performance RTs'!$D$63,0)</f>
        <v>2031.6088301153502</v>
      </c>
      <c r="T321" s="157">
        <f>IF($A$302="SIM",T303*'[7]5. Var. Index. Performance RTs'!$D$63,0)</f>
        <v>2031.6088301153502</v>
      </c>
      <c r="U321" s="157">
        <f>IF($A$302="SIM",U303*'[7]5. Var. Index. Performance RTs'!$D$63,0)</f>
        <v>2031.6088301153502</v>
      </c>
      <c r="V321" s="157">
        <f>IF($A$302="SIM",V303*'[7]5. Var. Index. Performance RTs'!$D$63,0)</f>
        <v>2031.6088301153502</v>
      </c>
      <c r="W321" s="157">
        <f>IF($A$302="SIM",W303*'[7]5. Var. Index. Performance RTs'!$D$63,0)</f>
        <v>2031.6088301153502</v>
      </c>
      <c r="X321" s="157">
        <f>IF($A$302="SIM",X303*'[7]5. Var. Index. Performance RTs'!$D$63,0)</f>
        <v>2578.1792050194749</v>
      </c>
      <c r="Y321" s="157">
        <f>IF($A$302="SIM",Y303*'[7]5. Var. Index. Performance RTs'!$D$63,0)</f>
        <v>2578.1792050194749</v>
      </c>
      <c r="Z321" s="157">
        <f>IF($A$302="SIM",Z303*'[7]5. Var. Index. Performance RTs'!$D$63,0)</f>
        <v>2578.1792050194749</v>
      </c>
      <c r="AA321" s="157">
        <f>IF($A$302="SIM",AA303*'[7]5. Var. Index. Performance RTs'!$D$63,0)</f>
        <v>2578.1792050194749</v>
      </c>
      <c r="AB321" s="157">
        <f>IF($A$302="SIM",AB303*'[7]5. Var. Index. Performance RTs'!$D$63,0)</f>
        <v>2578.1792050194749</v>
      </c>
      <c r="AC321" s="157">
        <f>IF($A$302="SIM",AC303*'[7]5. Var. Index. Performance RTs'!$D$63,0)</f>
        <v>3141.0275153430243</v>
      </c>
      <c r="AD321" s="157">
        <f>IF($A$302="SIM",AD303*'[7]5. Var. Index. Performance RTs'!$D$63,0)</f>
        <v>3141.0275153430243</v>
      </c>
      <c r="AE321" s="157">
        <f>IF($A$302="SIM",AE303*'[7]5. Var. Index. Performance RTs'!$D$63,0)</f>
        <v>3141.0275153430243</v>
      </c>
      <c r="AF321" s="157">
        <f>IF($A$302="SIM",AF303*'[7]5. Var. Index. Performance RTs'!$D$63,0)</f>
        <v>3141.0275153430243</v>
      </c>
      <c r="AG321" s="157">
        <f>IF($A$302="SIM",AG303*'[7]5. Var. Index. Performance RTs'!$D$63,0)</f>
        <v>3141.0275153430243</v>
      </c>
      <c r="AH321" s="157">
        <f>IF($A$302="SIM",AH303*'[7]5. Var. Index. Performance RTs'!$D$63,0)</f>
        <v>3720.5771810963297</v>
      </c>
      <c r="AI321" s="157">
        <f>IF($A$302="SIM",AI303*'[7]5. Var. Index. Performance RTs'!$D$63,0)</f>
        <v>3720.5771810963297</v>
      </c>
      <c r="AJ321" s="157">
        <f>IF($A$302="SIM",AJ303*'[7]5. Var. Index. Performance RTs'!$D$63,0)</f>
        <v>3720.5771810963297</v>
      </c>
      <c r="AK321" s="157">
        <f>IF($A$302="SIM",AK303*'[7]5. Var. Index. Performance RTs'!$D$63,0)</f>
        <v>3720.5771810963297</v>
      </c>
      <c r="AL321" s="157">
        <f>IF($A$302="SIM",AL303*'[7]5. Var. Index. Performance RTs'!$D$63,0)</f>
        <v>3720.5771810963297</v>
      </c>
      <c r="AM321" s="157">
        <f>IF($A$302="SIM",AM303*'[7]5. Var. Index. Performance RTs'!$D$63,0)</f>
        <v>4317.262376084298</v>
      </c>
      <c r="AN321" s="157">
        <f>IF($A$302="SIM",AN303*'[7]5. Var. Index. Performance RTs'!$D$63,0)</f>
        <v>4317.262376084298</v>
      </c>
      <c r="AO321" s="157">
        <f>IF($A$302="SIM",AO303*'[7]5. Var. Index. Performance RTs'!$D$63,0)</f>
        <v>4317.262376084298</v>
      </c>
      <c r="AP321" s="157">
        <f>IF($A$302="SIM",AP303*'[7]5. Var. Index. Performance RTs'!$D$63,0)</f>
        <v>4317.262376084298</v>
      </c>
      <c r="AQ321" s="157">
        <f>IF($A$302="SIM",AQ303*'[7]5. Var. Index. Performance RTs'!$D$63,0)</f>
        <v>4317.262376084298</v>
      </c>
      <c r="AR321" s="157">
        <f>IF($A$302="SIM",AR303*'[7]5. Var. Index. Performance RTs'!$D$63,0)</f>
        <v>4931.5282997627382</v>
      </c>
    </row>
    <row r="322" spans="1:44" s="262" customFormat="1" ht="15.75" hidden="1" outlineLevel="2">
      <c r="A322" s="105"/>
      <c r="B322" s="162" t="s">
        <v>133</v>
      </c>
      <c r="C322" s="160"/>
      <c r="D322" s="160"/>
      <c r="E322" s="160"/>
      <c r="F322" s="160"/>
      <c r="G322" s="160"/>
      <c r="H322" s="160"/>
      <c r="I322" s="160"/>
      <c r="J322" s="160"/>
      <c r="K322" s="160"/>
      <c r="L322" s="160"/>
      <c r="M322" s="160"/>
      <c r="N322" s="160"/>
      <c r="O322" s="160"/>
      <c r="P322" s="160"/>
      <c r="Q322" s="160"/>
      <c r="R322" s="160"/>
      <c r="S322" s="160"/>
      <c r="T322" s="160"/>
      <c r="U322" s="160"/>
      <c r="V322" s="160"/>
      <c r="W322" s="160"/>
      <c r="X322" s="160"/>
      <c r="Y322" s="160"/>
      <c r="Z322" s="160"/>
      <c r="AA322" s="160"/>
      <c r="AB322" s="160"/>
      <c r="AC322" s="160"/>
      <c r="AD322" s="160"/>
      <c r="AE322" s="160"/>
      <c r="AF322" s="160"/>
      <c r="AG322" s="160"/>
      <c r="AH322" s="160"/>
      <c r="AI322" s="160"/>
      <c r="AJ322" s="160"/>
      <c r="AK322" s="160"/>
      <c r="AL322" s="160"/>
      <c r="AM322" s="160"/>
      <c r="AN322" s="160"/>
      <c r="AO322" s="160"/>
      <c r="AP322" s="160"/>
      <c r="AQ322" s="160"/>
      <c r="AR322" s="160"/>
    </row>
    <row r="323" spans="1:44" s="262" customFormat="1" ht="15.75" hidden="1" outlineLevel="2">
      <c r="A323" s="105"/>
      <c r="B323" s="162" t="s">
        <v>42</v>
      </c>
      <c r="C323" s="160" t="s">
        <v>73</v>
      </c>
      <c r="D323" s="166">
        <v>0</v>
      </c>
      <c r="E323" s="166">
        <v>0</v>
      </c>
      <c r="F323" s="166">
        <v>0</v>
      </c>
      <c r="G323" s="166">
        <v>0</v>
      </c>
      <c r="H323" s="166">
        <v>0</v>
      </c>
      <c r="I323" s="166">
        <v>0</v>
      </c>
      <c r="J323" s="166">
        <v>0</v>
      </c>
      <c r="K323" s="166">
        <v>0</v>
      </c>
      <c r="L323" s="166">
        <v>0</v>
      </c>
      <c r="M323" s="166">
        <v>0</v>
      </c>
      <c r="N323" s="166">
        <v>0</v>
      </c>
      <c r="O323" s="166">
        <v>0</v>
      </c>
      <c r="P323" s="166">
        <v>0</v>
      </c>
      <c r="Q323" s="166">
        <v>0</v>
      </c>
      <c r="R323" s="166">
        <v>0</v>
      </c>
      <c r="S323" s="166">
        <v>0</v>
      </c>
      <c r="T323" s="166">
        <v>0</v>
      </c>
      <c r="U323" s="166">
        <v>0</v>
      </c>
      <c r="V323" s="166">
        <v>0</v>
      </c>
      <c r="W323" s="166">
        <v>0</v>
      </c>
      <c r="X323" s="166">
        <v>0</v>
      </c>
      <c r="Y323" s="166">
        <v>0</v>
      </c>
      <c r="Z323" s="166">
        <v>0</v>
      </c>
      <c r="AA323" s="166">
        <v>0</v>
      </c>
      <c r="AB323" s="166">
        <v>0</v>
      </c>
      <c r="AC323" s="166">
        <v>0</v>
      </c>
      <c r="AD323" s="166">
        <v>0</v>
      </c>
      <c r="AE323" s="166">
        <v>0</v>
      </c>
      <c r="AF323" s="166">
        <v>0</v>
      </c>
      <c r="AG323" s="166">
        <v>0</v>
      </c>
      <c r="AH323" s="166">
        <v>0</v>
      </c>
      <c r="AI323" s="166">
        <v>0</v>
      </c>
      <c r="AJ323" s="166">
        <v>0</v>
      </c>
      <c r="AK323" s="166">
        <v>0</v>
      </c>
      <c r="AL323" s="166">
        <v>0</v>
      </c>
      <c r="AM323" s="166">
        <v>0</v>
      </c>
      <c r="AN323" s="166">
        <v>0</v>
      </c>
      <c r="AO323" s="166">
        <v>0</v>
      </c>
      <c r="AP323" s="166">
        <v>0</v>
      </c>
      <c r="AQ323" s="166">
        <v>0</v>
      </c>
      <c r="AR323" s="166">
        <v>0</v>
      </c>
    </row>
    <row r="324" spans="1:44" s="262" customFormat="1" ht="15.75" hidden="1" outlineLevel="2">
      <c r="A324" s="105"/>
      <c r="B324" s="162" t="s">
        <v>43</v>
      </c>
      <c r="C324" s="160" t="s">
        <v>73</v>
      </c>
      <c r="D324" s="166">
        <v>0</v>
      </c>
      <c r="E324" s="166">
        <v>0</v>
      </c>
      <c r="F324" s="166">
        <v>0</v>
      </c>
      <c r="G324" s="166">
        <v>0</v>
      </c>
      <c r="H324" s="166">
        <v>0</v>
      </c>
      <c r="I324" s="166">
        <v>0</v>
      </c>
      <c r="J324" s="166">
        <v>0</v>
      </c>
      <c r="K324" s="166">
        <v>0</v>
      </c>
      <c r="L324" s="166">
        <v>0</v>
      </c>
      <c r="M324" s="166">
        <v>0</v>
      </c>
      <c r="N324" s="166">
        <v>0</v>
      </c>
      <c r="O324" s="166">
        <v>0</v>
      </c>
      <c r="P324" s="166">
        <v>0</v>
      </c>
      <c r="Q324" s="166">
        <v>0</v>
      </c>
      <c r="R324" s="166">
        <v>0</v>
      </c>
      <c r="S324" s="166">
        <v>0</v>
      </c>
      <c r="T324" s="166">
        <v>0</v>
      </c>
      <c r="U324" s="166">
        <v>0</v>
      </c>
      <c r="V324" s="166">
        <v>0</v>
      </c>
      <c r="W324" s="166">
        <v>0</v>
      </c>
      <c r="X324" s="166">
        <v>0</v>
      </c>
      <c r="Y324" s="166">
        <v>0</v>
      </c>
      <c r="Z324" s="166">
        <v>0</v>
      </c>
      <c r="AA324" s="166">
        <v>0</v>
      </c>
      <c r="AB324" s="166">
        <v>0</v>
      </c>
      <c r="AC324" s="166">
        <v>0</v>
      </c>
      <c r="AD324" s="166">
        <v>0</v>
      </c>
      <c r="AE324" s="166">
        <v>0</v>
      </c>
      <c r="AF324" s="166">
        <v>0</v>
      </c>
      <c r="AG324" s="166">
        <v>0</v>
      </c>
      <c r="AH324" s="166">
        <v>0</v>
      </c>
      <c r="AI324" s="166">
        <v>0</v>
      </c>
      <c r="AJ324" s="166">
        <v>0</v>
      </c>
      <c r="AK324" s="166">
        <v>0</v>
      </c>
      <c r="AL324" s="166">
        <v>0</v>
      </c>
      <c r="AM324" s="166">
        <v>0</v>
      </c>
      <c r="AN324" s="166">
        <v>0</v>
      </c>
      <c r="AO324" s="166">
        <v>0</v>
      </c>
      <c r="AP324" s="166">
        <v>0</v>
      </c>
      <c r="AQ324" s="166">
        <v>0</v>
      </c>
      <c r="AR324" s="166">
        <v>0</v>
      </c>
    </row>
    <row r="325" spans="1:44" s="262" customFormat="1" ht="15.75" hidden="1" outlineLevel="2">
      <c r="A325" s="105"/>
      <c r="B325" s="162" t="s">
        <v>44</v>
      </c>
      <c r="C325" s="160" t="s">
        <v>73</v>
      </c>
      <c r="D325" s="166">
        <f t="shared" ref="D325:AR330" si="111">IF(D$321&gt;0,D338/D$321,0)</f>
        <v>0.41065830721003127</v>
      </c>
      <c r="E325" s="166">
        <f t="shared" si="111"/>
        <v>0.41065830721003127</v>
      </c>
      <c r="F325" s="166">
        <f t="shared" si="111"/>
        <v>0.41065830721003127</v>
      </c>
      <c r="G325" s="166">
        <f t="shared" si="111"/>
        <v>0.41065830721003127</v>
      </c>
      <c r="H325" s="166">
        <f t="shared" si="111"/>
        <v>0.41065830721003127</v>
      </c>
      <c r="I325" s="166">
        <f t="shared" si="111"/>
        <v>0.41065830721003127</v>
      </c>
      <c r="J325" s="166">
        <f t="shared" si="111"/>
        <v>0.41065830721003127</v>
      </c>
      <c r="K325" s="166">
        <f t="shared" si="111"/>
        <v>0.41065830721003127</v>
      </c>
      <c r="L325" s="166">
        <f t="shared" si="111"/>
        <v>0.41065830721003127</v>
      </c>
      <c r="M325" s="166">
        <f t="shared" si="111"/>
        <v>0.41065830721003127</v>
      </c>
      <c r="N325" s="166">
        <f t="shared" si="111"/>
        <v>0.41065830721003127</v>
      </c>
      <c r="O325" s="166">
        <f t="shared" si="111"/>
        <v>0.41065830721003127</v>
      </c>
      <c r="P325" s="166">
        <f t="shared" si="111"/>
        <v>0.41065830721003127</v>
      </c>
      <c r="Q325" s="166">
        <f t="shared" si="111"/>
        <v>0.41065830721003127</v>
      </c>
      <c r="R325" s="166">
        <f t="shared" si="111"/>
        <v>0.41065830721003127</v>
      </c>
      <c r="S325" s="166">
        <f t="shared" si="111"/>
        <v>0.41065830721003127</v>
      </c>
      <c r="T325" s="166">
        <f t="shared" si="111"/>
        <v>0.41065830721003127</v>
      </c>
      <c r="U325" s="166">
        <f t="shared" si="111"/>
        <v>0.41065830721003127</v>
      </c>
      <c r="V325" s="166">
        <f t="shared" si="111"/>
        <v>0.41065830721003127</v>
      </c>
      <c r="W325" s="166">
        <f t="shared" si="111"/>
        <v>0.41065830721003127</v>
      </c>
      <c r="X325" s="166">
        <f t="shared" si="111"/>
        <v>0.41065830721003133</v>
      </c>
      <c r="Y325" s="166">
        <f t="shared" si="111"/>
        <v>0.41065830721003133</v>
      </c>
      <c r="Z325" s="166">
        <f t="shared" si="111"/>
        <v>0.41065830721003133</v>
      </c>
      <c r="AA325" s="166">
        <f t="shared" si="111"/>
        <v>0.41065830721003133</v>
      </c>
      <c r="AB325" s="166">
        <f t="shared" si="111"/>
        <v>0.41065830721003133</v>
      </c>
      <c r="AC325" s="166">
        <f t="shared" si="111"/>
        <v>0.41065830721003127</v>
      </c>
      <c r="AD325" s="166">
        <f t="shared" si="111"/>
        <v>0.41065830721003127</v>
      </c>
      <c r="AE325" s="166">
        <f t="shared" si="111"/>
        <v>0.41065830721003127</v>
      </c>
      <c r="AF325" s="166">
        <f t="shared" si="111"/>
        <v>0.41065830721003127</v>
      </c>
      <c r="AG325" s="166">
        <f t="shared" si="111"/>
        <v>0.41065830721003127</v>
      </c>
      <c r="AH325" s="166">
        <f t="shared" si="111"/>
        <v>0.41065830721003127</v>
      </c>
      <c r="AI325" s="166">
        <f t="shared" si="111"/>
        <v>0.41065830721003127</v>
      </c>
      <c r="AJ325" s="166">
        <f t="shared" si="111"/>
        <v>0.41065830721003127</v>
      </c>
      <c r="AK325" s="166">
        <f t="shared" si="111"/>
        <v>0.41065830721003127</v>
      </c>
      <c r="AL325" s="166">
        <f t="shared" si="111"/>
        <v>0.41065830721003127</v>
      </c>
      <c r="AM325" s="166">
        <f t="shared" si="111"/>
        <v>0.41065830721003133</v>
      </c>
      <c r="AN325" s="166">
        <f t="shared" si="111"/>
        <v>0.41065830721003133</v>
      </c>
      <c r="AO325" s="166">
        <f t="shared" si="111"/>
        <v>0.41065830721003133</v>
      </c>
      <c r="AP325" s="166">
        <f t="shared" si="111"/>
        <v>0.41065830721003133</v>
      </c>
      <c r="AQ325" s="166">
        <f t="shared" si="111"/>
        <v>0.41065830721003133</v>
      </c>
      <c r="AR325" s="166">
        <f t="shared" si="111"/>
        <v>0.41065830721003133</v>
      </c>
    </row>
    <row r="326" spans="1:44" s="262" customFormat="1" ht="15.75" hidden="1" outlineLevel="2">
      <c r="A326" s="105"/>
      <c r="B326" s="162" t="s">
        <v>45</v>
      </c>
      <c r="C326" s="160" t="s">
        <v>73</v>
      </c>
      <c r="D326" s="166">
        <f t="shared" si="111"/>
        <v>0.27899686520376171</v>
      </c>
      <c r="E326" s="166">
        <f t="shared" si="111"/>
        <v>0.27899686520376171</v>
      </c>
      <c r="F326" s="166">
        <f t="shared" si="111"/>
        <v>0.27899686520376171</v>
      </c>
      <c r="G326" s="166">
        <f t="shared" si="111"/>
        <v>0.27899686520376171</v>
      </c>
      <c r="H326" s="166">
        <f t="shared" si="111"/>
        <v>0.27899686520376171</v>
      </c>
      <c r="I326" s="166">
        <f t="shared" si="111"/>
        <v>0.27899686520376171</v>
      </c>
      <c r="J326" s="166">
        <f t="shared" si="111"/>
        <v>0.27899686520376171</v>
      </c>
      <c r="K326" s="166">
        <f t="shared" si="111"/>
        <v>0.27899686520376171</v>
      </c>
      <c r="L326" s="166">
        <f t="shared" si="111"/>
        <v>0.27899686520376171</v>
      </c>
      <c r="M326" s="166">
        <f t="shared" si="111"/>
        <v>0.27899686520376171</v>
      </c>
      <c r="N326" s="166">
        <f t="shared" si="111"/>
        <v>0.27899686520376171</v>
      </c>
      <c r="O326" s="166">
        <f t="shared" si="111"/>
        <v>0.27899686520376171</v>
      </c>
      <c r="P326" s="166">
        <f t="shared" si="111"/>
        <v>0.27899686520376171</v>
      </c>
      <c r="Q326" s="166">
        <f t="shared" si="111"/>
        <v>0.27899686520376171</v>
      </c>
      <c r="R326" s="166">
        <f t="shared" si="111"/>
        <v>0.27899686520376171</v>
      </c>
      <c r="S326" s="166">
        <f t="shared" si="111"/>
        <v>0.27899686520376171</v>
      </c>
      <c r="T326" s="166">
        <f t="shared" si="111"/>
        <v>0.27899686520376171</v>
      </c>
      <c r="U326" s="166">
        <f t="shared" si="111"/>
        <v>0.27899686520376171</v>
      </c>
      <c r="V326" s="166">
        <f t="shared" si="111"/>
        <v>0.27899686520376171</v>
      </c>
      <c r="W326" s="166">
        <f t="shared" si="111"/>
        <v>0.27899686520376171</v>
      </c>
      <c r="X326" s="166">
        <f t="shared" si="111"/>
        <v>0.27899686520376166</v>
      </c>
      <c r="Y326" s="166">
        <f t="shared" si="111"/>
        <v>0.27899686520376166</v>
      </c>
      <c r="Z326" s="166">
        <f t="shared" si="111"/>
        <v>0.27899686520376166</v>
      </c>
      <c r="AA326" s="166">
        <f t="shared" si="111"/>
        <v>0.27899686520376166</v>
      </c>
      <c r="AB326" s="166">
        <f t="shared" si="111"/>
        <v>0.27899686520376166</v>
      </c>
      <c r="AC326" s="166">
        <f t="shared" si="111"/>
        <v>0.27899686520376171</v>
      </c>
      <c r="AD326" s="166">
        <f t="shared" si="111"/>
        <v>0.27899686520376171</v>
      </c>
      <c r="AE326" s="166">
        <f t="shared" si="111"/>
        <v>0.27899686520376171</v>
      </c>
      <c r="AF326" s="166">
        <f t="shared" si="111"/>
        <v>0.27899686520376171</v>
      </c>
      <c r="AG326" s="166">
        <f t="shared" si="111"/>
        <v>0.27899686520376171</v>
      </c>
      <c r="AH326" s="166">
        <f t="shared" si="111"/>
        <v>0.27899686520376171</v>
      </c>
      <c r="AI326" s="166">
        <f t="shared" si="111"/>
        <v>0.27899686520376171</v>
      </c>
      <c r="AJ326" s="166">
        <f t="shared" si="111"/>
        <v>0.27899686520376171</v>
      </c>
      <c r="AK326" s="166">
        <f t="shared" si="111"/>
        <v>0.27899686520376171</v>
      </c>
      <c r="AL326" s="166">
        <f t="shared" si="111"/>
        <v>0.27899686520376171</v>
      </c>
      <c r="AM326" s="166">
        <f t="shared" si="111"/>
        <v>0.27899686520376171</v>
      </c>
      <c r="AN326" s="166">
        <f t="shared" si="111"/>
        <v>0.27899686520376171</v>
      </c>
      <c r="AO326" s="166">
        <f t="shared" si="111"/>
        <v>0.27899686520376171</v>
      </c>
      <c r="AP326" s="166">
        <f t="shared" si="111"/>
        <v>0.27899686520376171</v>
      </c>
      <c r="AQ326" s="166">
        <f t="shared" si="111"/>
        <v>0.27899686520376171</v>
      </c>
      <c r="AR326" s="166">
        <f t="shared" si="111"/>
        <v>0.27899686520376166</v>
      </c>
    </row>
    <row r="327" spans="1:44" s="262" customFormat="1" ht="15.75" hidden="1" outlineLevel="2">
      <c r="A327" s="105"/>
      <c r="B327" s="162" t="s">
        <v>46</v>
      </c>
      <c r="C327" s="160" t="s">
        <v>73</v>
      </c>
      <c r="D327" s="166">
        <f t="shared" si="111"/>
        <v>0.14420062695924762</v>
      </c>
      <c r="E327" s="166">
        <f t="shared" si="111"/>
        <v>0.14420062695924762</v>
      </c>
      <c r="F327" s="166">
        <f t="shared" si="111"/>
        <v>0.14420062695924762</v>
      </c>
      <c r="G327" s="166">
        <f t="shared" si="111"/>
        <v>0.14420062695924762</v>
      </c>
      <c r="H327" s="166">
        <f t="shared" si="111"/>
        <v>0.14420062695924762</v>
      </c>
      <c r="I327" s="166">
        <f t="shared" si="111"/>
        <v>0.14420062695924762</v>
      </c>
      <c r="J327" s="166">
        <f t="shared" si="111"/>
        <v>0.14420062695924762</v>
      </c>
      <c r="K327" s="166">
        <f t="shared" si="111"/>
        <v>0.14420062695924762</v>
      </c>
      <c r="L327" s="166">
        <f t="shared" si="111"/>
        <v>0.14420062695924762</v>
      </c>
      <c r="M327" s="166">
        <f t="shared" si="111"/>
        <v>0.14420062695924762</v>
      </c>
      <c r="N327" s="166">
        <f t="shared" si="111"/>
        <v>0.14420062695924762</v>
      </c>
      <c r="O327" s="166">
        <f t="shared" si="111"/>
        <v>0.14420062695924762</v>
      </c>
      <c r="P327" s="166">
        <f t="shared" si="111"/>
        <v>0.14420062695924762</v>
      </c>
      <c r="Q327" s="166">
        <f t="shared" si="111"/>
        <v>0.14420062695924762</v>
      </c>
      <c r="R327" s="166">
        <f t="shared" si="111"/>
        <v>0.14420062695924762</v>
      </c>
      <c r="S327" s="166">
        <f t="shared" si="111"/>
        <v>0.14420062695924762</v>
      </c>
      <c r="T327" s="166">
        <f t="shared" si="111"/>
        <v>0.14420062695924762</v>
      </c>
      <c r="U327" s="166">
        <f t="shared" si="111"/>
        <v>0.14420062695924762</v>
      </c>
      <c r="V327" s="166">
        <f t="shared" si="111"/>
        <v>0.14420062695924762</v>
      </c>
      <c r="W327" s="166">
        <f t="shared" si="111"/>
        <v>0.14420062695924762</v>
      </c>
      <c r="X327" s="166">
        <f t="shared" si="111"/>
        <v>0.1442006269592476</v>
      </c>
      <c r="Y327" s="166">
        <f t="shared" si="111"/>
        <v>0.1442006269592476</v>
      </c>
      <c r="Z327" s="166">
        <f t="shared" si="111"/>
        <v>0.1442006269592476</v>
      </c>
      <c r="AA327" s="166">
        <f t="shared" si="111"/>
        <v>0.1442006269592476</v>
      </c>
      <c r="AB327" s="166">
        <f t="shared" si="111"/>
        <v>0.1442006269592476</v>
      </c>
      <c r="AC327" s="166">
        <f t="shared" si="111"/>
        <v>0.14420062695924762</v>
      </c>
      <c r="AD327" s="166">
        <f t="shared" si="111"/>
        <v>0.14420062695924762</v>
      </c>
      <c r="AE327" s="166">
        <f t="shared" si="111"/>
        <v>0.14420062695924762</v>
      </c>
      <c r="AF327" s="166">
        <f t="shared" si="111"/>
        <v>0.14420062695924762</v>
      </c>
      <c r="AG327" s="166">
        <f t="shared" si="111"/>
        <v>0.14420062695924762</v>
      </c>
      <c r="AH327" s="166">
        <f t="shared" si="111"/>
        <v>0.14420062695924762</v>
      </c>
      <c r="AI327" s="166">
        <f t="shared" si="111"/>
        <v>0.14420062695924762</v>
      </c>
      <c r="AJ327" s="166">
        <f t="shared" si="111"/>
        <v>0.14420062695924762</v>
      </c>
      <c r="AK327" s="166">
        <f t="shared" si="111"/>
        <v>0.14420062695924762</v>
      </c>
      <c r="AL327" s="166">
        <f t="shared" si="111"/>
        <v>0.14420062695924762</v>
      </c>
      <c r="AM327" s="166">
        <f t="shared" si="111"/>
        <v>0.1442006269592476</v>
      </c>
      <c r="AN327" s="166">
        <f t="shared" si="111"/>
        <v>0.1442006269592476</v>
      </c>
      <c r="AO327" s="166">
        <f t="shared" si="111"/>
        <v>0.1442006269592476</v>
      </c>
      <c r="AP327" s="166">
        <f t="shared" si="111"/>
        <v>0.1442006269592476</v>
      </c>
      <c r="AQ327" s="166">
        <f t="shared" si="111"/>
        <v>0.1442006269592476</v>
      </c>
      <c r="AR327" s="166">
        <f t="shared" si="111"/>
        <v>0.14420062695924762</v>
      </c>
    </row>
    <row r="328" spans="1:44" s="262" customFormat="1" ht="15.75" hidden="1" outlineLevel="2">
      <c r="A328" s="105"/>
      <c r="B328" s="162" t="s">
        <v>47</v>
      </c>
      <c r="C328" s="160" t="s">
        <v>73</v>
      </c>
      <c r="D328" s="166">
        <f t="shared" si="111"/>
        <v>7.5235109717868329E-2</v>
      </c>
      <c r="E328" s="166">
        <f t="shared" si="111"/>
        <v>7.5235109717868329E-2</v>
      </c>
      <c r="F328" s="166">
        <f t="shared" si="111"/>
        <v>7.5235109717868329E-2</v>
      </c>
      <c r="G328" s="166">
        <f t="shared" si="111"/>
        <v>7.5235109717868329E-2</v>
      </c>
      <c r="H328" s="166">
        <f t="shared" si="111"/>
        <v>7.5235109717868329E-2</v>
      </c>
      <c r="I328" s="166">
        <f t="shared" si="111"/>
        <v>7.5235109717868329E-2</v>
      </c>
      <c r="J328" s="166">
        <f t="shared" si="111"/>
        <v>7.5235109717868329E-2</v>
      </c>
      <c r="K328" s="166">
        <f t="shared" si="111"/>
        <v>7.5235109717868329E-2</v>
      </c>
      <c r="L328" s="166">
        <f t="shared" si="111"/>
        <v>7.5235109717868329E-2</v>
      </c>
      <c r="M328" s="166">
        <f t="shared" si="111"/>
        <v>7.5235109717868329E-2</v>
      </c>
      <c r="N328" s="166">
        <f t="shared" si="111"/>
        <v>7.5235109717868329E-2</v>
      </c>
      <c r="O328" s="166">
        <f t="shared" si="111"/>
        <v>7.5235109717868329E-2</v>
      </c>
      <c r="P328" s="166">
        <f t="shared" si="111"/>
        <v>7.5235109717868329E-2</v>
      </c>
      <c r="Q328" s="166">
        <f t="shared" si="111"/>
        <v>7.5235109717868329E-2</v>
      </c>
      <c r="R328" s="166">
        <f t="shared" si="111"/>
        <v>7.5235109717868329E-2</v>
      </c>
      <c r="S328" s="166">
        <f t="shared" si="111"/>
        <v>7.5235109717868329E-2</v>
      </c>
      <c r="T328" s="166">
        <f t="shared" si="111"/>
        <v>7.5235109717868329E-2</v>
      </c>
      <c r="U328" s="166">
        <f t="shared" si="111"/>
        <v>7.5235109717868329E-2</v>
      </c>
      <c r="V328" s="166">
        <f t="shared" si="111"/>
        <v>7.5235109717868329E-2</v>
      </c>
      <c r="W328" s="166">
        <f t="shared" si="111"/>
        <v>7.5235109717868329E-2</v>
      </c>
      <c r="X328" s="166">
        <f t="shared" si="111"/>
        <v>7.5235109717868329E-2</v>
      </c>
      <c r="Y328" s="166">
        <f t="shared" si="111"/>
        <v>7.5235109717868329E-2</v>
      </c>
      <c r="Z328" s="166">
        <f t="shared" si="111"/>
        <v>7.5235109717868329E-2</v>
      </c>
      <c r="AA328" s="166">
        <f t="shared" si="111"/>
        <v>7.5235109717868329E-2</v>
      </c>
      <c r="AB328" s="166">
        <f t="shared" si="111"/>
        <v>7.5235109717868329E-2</v>
      </c>
      <c r="AC328" s="166">
        <f t="shared" si="111"/>
        <v>7.5235109717868329E-2</v>
      </c>
      <c r="AD328" s="166">
        <f t="shared" si="111"/>
        <v>7.5235109717868329E-2</v>
      </c>
      <c r="AE328" s="166">
        <f t="shared" si="111"/>
        <v>7.5235109717868329E-2</v>
      </c>
      <c r="AF328" s="166">
        <f t="shared" si="111"/>
        <v>7.5235109717868329E-2</v>
      </c>
      <c r="AG328" s="166">
        <f t="shared" si="111"/>
        <v>7.5235109717868329E-2</v>
      </c>
      <c r="AH328" s="166">
        <f t="shared" si="111"/>
        <v>7.5235109717868315E-2</v>
      </c>
      <c r="AI328" s="166">
        <f t="shared" si="111"/>
        <v>7.5235109717868315E-2</v>
      </c>
      <c r="AJ328" s="166">
        <f t="shared" si="111"/>
        <v>7.5235109717868315E-2</v>
      </c>
      <c r="AK328" s="166">
        <f t="shared" si="111"/>
        <v>7.5235109717868315E-2</v>
      </c>
      <c r="AL328" s="166">
        <f t="shared" si="111"/>
        <v>7.5235109717868315E-2</v>
      </c>
      <c r="AM328" s="166">
        <f t="shared" si="111"/>
        <v>7.5235109717868329E-2</v>
      </c>
      <c r="AN328" s="166">
        <f t="shared" si="111"/>
        <v>7.5235109717868329E-2</v>
      </c>
      <c r="AO328" s="166">
        <f t="shared" si="111"/>
        <v>7.5235109717868329E-2</v>
      </c>
      <c r="AP328" s="166">
        <f t="shared" si="111"/>
        <v>7.5235109717868329E-2</v>
      </c>
      <c r="AQ328" s="166">
        <f t="shared" si="111"/>
        <v>7.5235109717868329E-2</v>
      </c>
      <c r="AR328" s="166">
        <f t="shared" si="111"/>
        <v>7.5235109717868329E-2</v>
      </c>
    </row>
    <row r="329" spans="1:44" s="262" customFormat="1" ht="15.75" hidden="1" outlineLevel="2">
      <c r="A329" s="105"/>
      <c r="B329" s="162" t="s">
        <v>48</v>
      </c>
      <c r="C329" s="160" t="s">
        <v>73</v>
      </c>
      <c r="D329" s="166">
        <f t="shared" si="111"/>
        <v>7.2100313479623812E-2</v>
      </c>
      <c r="E329" s="166">
        <f t="shared" si="111"/>
        <v>7.2100313479623812E-2</v>
      </c>
      <c r="F329" s="166">
        <f t="shared" si="111"/>
        <v>7.2100313479623812E-2</v>
      </c>
      <c r="G329" s="166">
        <f t="shared" si="111"/>
        <v>7.2100313479623812E-2</v>
      </c>
      <c r="H329" s="166">
        <f t="shared" si="111"/>
        <v>7.2100313479623812E-2</v>
      </c>
      <c r="I329" s="166">
        <f t="shared" si="111"/>
        <v>7.2100313479623812E-2</v>
      </c>
      <c r="J329" s="166">
        <f t="shared" si="111"/>
        <v>7.2100313479623812E-2</v>
      </c>
      <c r="K329" s="166">
        <f t="shared" si="111"/>
        <v>7.2100313479623812E-2</v>
      </c>
      <c r="L329" s="166">
        <f t="shared" si="111"/>
        <v>7.2100313479623812E-2</v>
      </c>
      <c r="M329" s="166">
        <f t="shared" si="111"/>
        <v>7.2100313479623812E-2</v>
      </c>
      <c r="N329" s="166">
        <f t="shared" si="111"/>
        <v>7.2100313479623812E-2</v>
      </c>
      <c r="O329" s="166">
        <f t="shared" si="111"/>
        <v>7.2100313479623812E-2</v>
      </c>
      <c r="P329" s="166">
        <f t="shared" si="111"/>
        <v>7.2100313479623812E-2</v>
      </c>
      <c r="Q329" s="166">
        <f t="shared" si="111"/>
        <v>7.2100313479623812E-2</v>
      </c>
      <c r="R329" s="166">
        <f t="shared" si="111"/>
        <v>7.2100313479623812E-2</v>
      </c>
      <c r="S329" s="166">
        <f t="shared" si="111"/>
        <v>7.2100313479623812E-2</v>
      </c>
      <c r="T329" s="166">
        <f t="shared" si="111"/>
        <v>7.2100313479623812E-2</v>
      </c>
      <c r="U329" s="166">
        <f t="shared" si="111"/>
        <v>7.2100313479623812E-2</v>
      </c>
      <c r="V329" s="166">
        <f t="shared" si="111"/>
        <v>7.2100313479623812E-2</v>
      </c>
      <c r="W329" s="166">
        <f t="shared" si="111"/>
        <v>7.2100313479623812E-2</v>
      </c>
      <c r="X329" s="166">
        <f t="shared" si="111"/>
        <v>7.2100313479623798E-2</v>
      </c>
      <c r="Y329" s="166">
        <f t="shared" si="111"/>
        <v>7.2100313479623798E-2</v>
      </c>
      <c r="Z329" s="166">
        <f t="shared" si="111"/>
        <v>7.2100313479623798E-2</v>
      </c>
      <c r="AA329" s="166">
        <f t="shared" si="111"/>
        <v>7.2100313479623798E-2</v>
      </c>
      <c r="AB329" s="166">
        <f t="shared" si="111"/>
        <v>7.2100313479623798E-2</v>
      </c>
      <c r="AC329" s="166">
        <f t="shared" si="111"/>
        <v>7.2100313479623812E-2</v>
      </c>
      <c r="AD329" s="166">
        <f t="shared" si="111"/>
        <v>7.2100313479623812E-2</v>
      </c>
      <c r="AE329" s="166">
        <f t="shared" si="111"/>
        <v>7.2100313479623812E-2</v>
      </c>
      <c r="AF329" s="166">
        <f t="shared" si="111"/>
        <v>7.2100313479623812E-2</v>
      </c>
      <c r="AG329" s="166">
        <f t="shared" si="111"/>
        <v>7.2100313479623812E-2</v>
      </c>
      <c r="AH329" s="166">
        <f t="shared" si="111"/>
        <v>7.2100313479623812E-2</v>
      </c>
      <c r="AI329" s="166">
        <f t="shared" si="111"/>
        <v>7.2100313479623812E-2</v>
      </c>
      <c r="AJ329" s="166">
        <f t="shared" si="111"/>
        <v>7.2100313479623812E-2</v>
      </c>
      <c r="AK329" s="166">
        <f t="shared" si="111"/>
        <v>7.2100313479623812E-2</v>
      </c>
      <c r="AL329" s="166">
        <f t="shared" si="111"/>
        <v>7.2100313479623812E-2</v>
      </c>
      <c r="AM329" s="166">
        <f t="shared" si="111"/>
        <v>7.2100313479623798E-2</v>
      </c>
      <c r="AN329" s="166">
        <f t="shared" si="111"/>
        <v>7.2100313479623798E-2</v>
      </c>
      <c r="AO329" s="166">
        <f t="shared" si="111"/>
        <v>7.2100313479623798E-2</v>
      </c>
      <c r="AP329" s="166">
        <f t="shared" si="111"/>
        <v>7.2100313479623798E-2</v>
      </c>
      <c r="AQ329" s="166">
        <f t="shared" si="111"/>
        <v>7.2100313479623798E-2</v>
      </c>
      <c r="AR329" s="166">
        <f t="shared" si="111"/>
        <v>7.2100313479623812E-2</v>
      </c>
    </row>
    <row r="330" spans="1:44" s="262" customFormat="1" ht="15.75" hidden="1" outlineLevel="2">
      <c r="A330" s="105"/>
      <c r="B330" s="162" t="s">
        <v>49</v>
      </c>
      <c r="C330" s="160" t="s">
        <v>73</v>
      </c>
      <c r="D330" s="166">
        <f t="shared" si="111"/>
        <v>1.8808777429467082E-2</v>
      </c>
      <c r="E330" s="166">
        <f t="shared" si="111"/>
        <v>1.8808777429467082E-2</v>
      </c>
      <c r="F330" s="166">
        <f t="shared" si="111"/>
        <v>1.8808777429467082E-2</v>
      </c>
      <c r="G330" s="166">
        <f t="shared" si="111"/>
        <v>1.8808777429467082E-2</v>
      </c>
      <c r="H330" s="166">
        <f t="shared" si="111"/>
        <v>1.8808777429467082E-2</v>
      </c>
      <c r="I330" s="166">
        <f t="shared" si="111"/>
        <v>1.8808777429467082E-2</v>
      </c>
      <c r="J330" s="166">
        <f t="shared" si="111"/>
        <v>1.8808777429467082E-2</v>
      </c>
      <c r="K330" s="166">
        <f t="shared" si="111"/>
        <v>1.8808777429467082E-2</v>
      </c>
      <c r="L330" s="166">
        <f t="shared" si="111"/>
        <v>1.8808777429467082E-2</v>
      </c>
      <c r="M330" s="166">
        <f t="shared" si="111"/>
        <v>1.8808777429467082E-2</v>
      </c>
      <c r="N330" s="166">
        <f t="shared" si="111"/>
        <v>1.8808777429467082E-2</v>
      </c>
      <c r="O330" s="166">
        <f t="shared" si="111"/>
        <v>1.8808777429467082E-2</v>
      </c>
      <c r="P330" s="166">
        <f t="shared" si="111"/>
        <v>1.8808777429467082E-2</v>
      </c>
      <c r="Q330" s="166">
        <f t="shared" si="111"/>
        <v>1.8808777429467082E-2</v>
      </c>
      <c r="R330" s="166">
        <f t="shared" si="111"/>
        <v>1.8808777429467082E-2</v>
      </c>
      <c r="S330" s="166">
        <f t="shared" si="111"/>
        <v>1.8808777429467082E-2</v>
      </c>
      <c r="T330" s="166">
        <f t="shared" si="111"/>
        <v>1.8808777429467082E-2</v>
      </c>
      <c r="U330" s="166">
        <f t="shared" si="111"/>
        <v>1.8808777429467082E-2</v>
      </c>
      <c r="V330" s="166">
        <f t="shared" si="111"/>
        <v>1.8808777429467082E-2</v>
      </c>
      <c r="W330" s="166">
        <f t="shared" si="111"/>
        <v>1.8808777429467082E-2</v>
      </c>
      <c r="X330" s="166">
        <f t="shared" si="111"/>
        <v>1.8808777429467082E-2</v>
      </c>
      <c r="Y330" s="166">
        <f t="shared" si="111"/>
        <v>1.8808777429467082E-2</v>
      </c>
      <c r="Z330" s="166">
        <f t="shared" si="111"/>
        <v>1.8808777429467082E-2</v>
      </c>
      <c r="AA330" s="166">
        <f t="shared" si="111"/>
        <v>1.8808777429467082E-2</v>
      </c>
      <c r="AB330" s="166">
        <f t="shared" si="111"/>
        <v>1.8808777429467082E-2</v>
      </c>
      <c r="AC330" s="166">
        <f t="shared" si="111"/>
        <v>1.8808777429467082E-2</v>
      </c>
      <c r="AD330" s="166">
        <f t="shared" si="111"/>
        <v>1.8808777429467082E-2</v>
      </c>
      <c r="AE330" s="166">
        <f t="shared" si="111"/>
        <v>1.8808777429467082E-2</v>
      </c>
      <c r="AF330" s="166">
        <f t="shared" si="111"/>
        <v>1.8808777429467082E-2</v>
      </c>
      <c r="AG330" s="166">
        <f t="shared" si="111"/>
        <v>1.8808777429467082E-2</v>
      </c>
      <c r="AH330" s="166">
        <f t="shared" si="111"/>
        <v>1.8808777429467079E-2</v>
      </c>
      <c r="AI330" s="166">
        <f t="shared" si="111"/>
        <v>1.8808777429467079E-2</v>
      </c>
      <c r="AJ330" s="166">
        <f t="shared" si="111"/>
        <v>1.8808777429467079E-2</v>
      </c>
      <c r="AK330" s="166">
        <f t="shared" si="111"/>
        <v>1.8808777429467079E-2</v>
      </c>
      <c r="AL330" s="166">
        <f t="shared" si="111"/>
        <v>1.8808777429467079E-2</v>
      </c>
      <c r="AM330" s="166">
        <f t="shared" si="111"/>
        <v>1.8808777429467082E-2</v>
      </c>
      <c r="AN330" s="166">
        <f t="shared" si="111"/>
        <v>1.8808777429467082E-2</v>
      </c>
      <c r="AO330" s="166">
        <f t="shared" si="111"/>
        <v>1.8808777429467082E-2</v>
      </c>
      <c r="AP330" s="166">
        <f t="shared" si="111"/>
        <v>1.8808777429467082E-2</v>
      </c>
      <c r="AQ330" s="166">
        <f t="shared" si="111"/>
        <v>1.8808777429467082E-2</v>
      </c>
      <c r="AR330" s="166">
        <f t="shared" si="111"/>
        <v>1.8808777429467082E-2</v>
      </c>
    </row>
    <row r="331" spans="1:44" s="262" customFormat="1" ht="15.75" hidden="1" outlineLevel="2">
      <c r="A331" s="105"/>
      <c r="B331" s="162" t="s">
        <v>50</v>
      </c>
      <c r="C331" s="160" t="s">
        <v>73</v>
      </c>
      <c r="D331" s="166">
        <v>0</v>
      </c>
      <c r="E331" s="166">
        <v>0</v>
      </c>
      <c r="F331" s="166">
        <v>0</v>
      </c>
      <c r="G331" s="166">
        <v>0</v>
      </c>
      <c r="H331" s="166">
        <v>0</v>
      </c>
      <c r="I331" s="166">
        <v>0</v>
      </c>
      <c r="J331" s="166">
        <v>0</v>
      </c>
      <c r="K331" s="166">
        <v>0</v>
      </c>
      <c r="L331" s="166">
        <v>0</v>
      </c>
      <c r="M331" s="166">
        <v>0</v>
      </c>
      <c r="N331" s="166">
        <v>0</v>
      </c>
      <c r="O331" s="166">
        <v>0</v>
      </c>
      <c r="P331" s="166">
        <v>0</v>
      </c>
      <c r="Q331" s="166">
        <v>0</v>
      </c>
      <c r="R331" s="166">
        <v>0</v>
      </c>
      <c r="S331" s="166">
        <v>0</v>
      </c>
      <c r="T331" s="166">
        <v>0</v>
      </c>
      <c r="U331" s="166">
        <v>0</v>
      </c>
      <c r="V331" s="166">
        <v>0</v>
      </c>
      <c r="W331" s="166">
        <v>0</v>
      </c>
      <c r="X331" s="166">
        <v>0</v>
      </c>
      <c r="Y331" s="166">
        <v>0</v>
      </c>
      <c r="Z331" s="166">
        <v>0</v>
      </c>
      <c r="AA331" s="166">
        <v>0</v>
      </c>
      <c r="AB331" s="166">
        <v>0</v>
      </c>
      <c r="AC331" s="166">
        <v>0</v>
      </c>
      <c r="AD331" s="166">
        <v>0</v>
      </c>
      <c r="AE331" s="166">
        <v>0</v>
      </c>
      <c r="AF331" s="166">
        <v>0</v>
      </c>
      <c r="AG331" s="166">
        <v>0</v>
      </c>
      <c r="AH331" s="166">
        <v>0</v>
      </c>
      <c r="AI331" s="166">
        <v>0</v>
      </c>
      <c r="AJ331" s="166">
        <v>0</v>
      </c>
      <c r="AK331" s="166">
        <v>0</v>
      </c>
      <c r="AL331" s="166">
        <v>0</v>
      </c>
      <c r="AM331" s="166">
        <v>0</v>
      </c>
      <c r="AN331" s="166">
        <v>0</v>
      </c>
      <c r="AO331" s="166">
        <v>0</v>
      </c>
      <c r="AP331" s="166">
        <v>0</v>
      </c>
      <c r="AQ331" s="166">
        <v>0</v>
      </c>
      <c r="AR331" s="166">
        <v>0</v>
      </c>
    </row>
    <row r="332" spans="1:44" s="262" customFormat="1" ht="15.75" hidden="1" outlineLevel="2">
      <c r="A332" s="105"/>
      <c r="B332" s="162" t="s">
        <v>51</v>
      </c>
      <c r="C332" s="160" t="s">
        <v>73</v>
      </c>
      <c r="D332" s="166">
        <v>0</v>
      </c>
      <c r="E332" s="166">
        <v>0</v>
      </c>
      <c r="F332" s="166">
        <v>0</v>
      </c>
      <c r="G332" s="166">
        <v>0</v>
      </c>
      <c r="H332" s="166">
        <v>0</v>
      </c>
      <c r="I332" s="166">
        <v>0</v>
      </c>
      <c r="J332" s="166">
        <v>0</v>
      </c>
      <c r="K332" s="166">
        <v>0</v>
      </c>
      <c r="L332" s="166">
        <v>0</v>
      </c>
      <c r="M332" s="166">
        <v>0</v>
      </c>
      <c r="N332" s="166">
        <v>0</v>
      </c>
      <c r="O332" s="166">
        <v>0</v>
      </c>
      <c r="P332" s="166">
        <v>0</v>
      </c>
      <c r="Q332" s="166">
        <v>0</v>
      </c>
      <c r="R332" s="166">
        <v>0</v>
      </c>
      <c r="S332" s="166">
        <v>0</v>
      </c>
      <c r="T332" s="166">
        <v>0</v>
      </c>
      <c r="U332" s="166">
        <v>0</v>
      </c>
      <c r="V332" s="166">
        <v>0</v>
      </c>
      <c r="W332" s="166">
        <v>0</v>
      </c>
      <c r="X332" s="166">
        <v>0</v>
      </c>
      <c r="Y332" s="166">
        <v>0</v>
      </c>
      <c r="Z332" s="166">
        <v>0</v>
      </c>
      <c r="AA332" s="166">
        <v>0</v>
      </c>
      <c r="AB332" s="166">
        <v>0</v>
      </c>
      <c r="AC332" s="166">
        <v>0</v>
      </c>
      <c r="AD332" s="166">
        <v>0</v>
      </c>
      <c r="AE332" s="166">
        <v>0</v>
      </c>
      <c r="AF332" s="166">
        <v>0</v>
      </c>
      <c r="AG332" s="166">
        <v>0</v>
      </c>
      <c r="AH332" s="166">
        <v>0</v>
      </c>
      <c r="AI332" s="166">
        <v>0</v>
      </c>
      <c r="AJ332" s="166">
        <v>0</v>
      </c>
      <c r="AK332" s="166">
        <v>0</v>
      </c>
      <c r="AL332" s="166">
        <v>0</v>
      </c>
      <c r="AM332" s="166">
        <v>0</v>
      </c>
      <c r="AN332" s="166">
        <v>0</v>
      </c>
      <c r="AO332" s="166">
        <v>0</v>
      </c>
      <c r="AP332" s="166">
        <v>0</v>
      </c>
      <c r="AQ332" s="166">
        <v>0</v>
      </c>
      <c r="AR332" s="166">
        <v>0</v>
      </c>
    </row>
    <row r="333" spans="1:44" s="262" customFormat="1" ht="15.75" hidden="1" outlineLevel="2">
      <c r="A333" s="105"/>
      <c r="B333" s="162" t="s">
        <v>52</v>
      </c>
      <c r="C333" s="160" t="s">
        <v>73</v>
      </c>
      <c r="D333" s="166">
        <v>0</v>
      </c>
      <c r="E333" s="166">
        <v>0</v>
      </c>
      <c r="F333" s="166">
        <v>0</v>
      </c>
      <c r="G333" s="166">
        <v>0</v>
      </c>
      <c r="H333" s="166">
        <v>0</v>
      </c>
      <c r="I333" s="166">
        <v>0</v>
      </c>
      <c r="J333" s="166">
        <v>0</v>
      </c>
      <c r="K333" s="166">
        <v>0</v>
      </c>
      <c r="L333" s="166">
        <v>0</v>
      </c>
      <c r="M333" s="166">
        <v>0</v>
      </c>
      <c r="N333" s="166">
        <v>0</v>
      </c>
      <c r="O333" s="166">
        <v>0</v>
      </c>
      <c r="P333" s="166">
        <v>0</v>
      </c>
      <c r="Q333" s="166">
        <v>0</v>
      </c>
      <c r="R333" s="166">
        <v>0</v>
      </c>
      <c r="S333" s="166">
        <v>0</v>
      </c>
      <c r="T333" s="166">
        <v>0</v>
      </c>
      <c r="U333" s="166">
        <v>0</v>
      </c>
      <c r="V333" s="166">
        <v>0</v>
      </c>
      <c r="W333" s="166">
        <v>0</v>
      </c>
      <c r="X333" s="166">
        <v>0</v>
      </c>
      <c r="Y333" s="166">
        <v>0</v>
      </c>
      <c r="Z333" s="166">
        <v>0</v>
      </c>
      <c r="AA333" s="166">
        <v>0</v>
      </c>
      <c r="AB333" s="166">
        <v>0</v>
      </c>
      <c r="AC333" s="166">
        <v>0</v>
      </c>
      <c r="AD333" s="166">
        <v>0</v>
      </c>
      <c r="AE333" s="166">
        <v>0</v>
      </c>
      <c r="AF333" s="166">
        <v>0</v>
      </c>
      <c r="AG333" s="166">
        <v>0</v>
      </c>
      <c r="AH333" s="166">
        <v>0</v>
      </c>
      <c r="AI333" s="166">
        <v>0</v>
      </c>
      <c r="AJ333" s="166">
        <v>0</v>
      </c>
      <c r="AK333" s="166">
        <v>0</v>
      </c>
      <c r="AL333" s="166">
        <v>0</v>
      </c>
      <c r="AM333" s="166">
        <v>0</v>
      </c>
      <c r="AN333" s="166">
        <v>0</v>
      </c>
      <c r="AO333" s="166">
        <v>0</v>
      </c>
      <c r="AP333" s="166">
        <v>0</v>
      </c>
      <c r="AQ333" s="166">
        <v>0</v>
      </c>
      <c r="AR333" s="166">
        <v>0</v>
      </c>
    </row>
    <row r="334" spans="1:44" s="262" customFormat="1" ht="15.75" hidden="1" outlineLevel="2">
      <c r="A334" s="105"/>
      <c r="B334" s="162" t="s">
        <v>53</v>
      </c>
      <c r="C334" s="160" t="s">
        <v>73</v>
      </c>
      <c r="D334" s="166">
        <v>0</v>
      </c>
      <c r="E334" s="166">
        <v>0</v>
      </c>
      <c r="F334" s="166">
        <v>0</v>
      </c>
      <c r="G334" s="166">
        <v>0</v>
      </c>
      <c r="H334" s="166">
        <v>0</v>
      </c>
      <c r="I334" s="166">
        <v>0</v>
      </c>
      <c r="J334" s="166">
        <v>0</v>
      </c>
      <c r="K334" s="166">
        <v>0</v>
      </c>
      <c r="L334" s="166">
        <v>0</v>
      </c>
      <c r="M334" s="166">
        <v>0</v>
      </c>
      <c r="N334" s="166">
        <v>0</v>
      </c>
      <c r="O334" s="166">
        <v>0</v>
      </c>
      <c r="P334" s="166">
        <v>0</v>
      </c>
      <c r="Q334" s="166">
        <v>0</v>
      </c>
      <c r="R334" s="166">
        <v>0</v>
      </c>
      <c r="S334" s="166">
        <v>0</v>
      </c>
      <c r="T334" s="166">
        <v>0</v>
      </c>
      <c r="U334" s="166">
        <v>0</v>
      </c>
      <c r="V334" s="166">
        <v>0</v>
      </c>
      <c r="W334" s="166">
        <v>0</v>
      </c>
      <c r="X334" s="166">
        <v>0</v>
      </c>
      <c r="Y334" s="166">
        <v>0</v>
      </c>
      <c r="Z334" s="166">
        <v>0</v>
      </c>
      <c r="AA334" s="166">
        <v>0</v>
      </c>
      <c r="AB334" s="166">
        <v>0</v>
      </c>
      <c r="AC334" s="166">
        <v>0</v>
      </c>
      <c r="AD334" s="166">
        <v>0</v>
      </c>
      <c r="AE334" s="166">
        <v>0</v>
      </c>
      <c r="AF334" s="166">
        <v>0</v>
      </c>
      <c r="AG334" s="166">
        <v>0</v>
      </c>
      <c r="AH334" s="166">
        <v>0</v>
      </c>
      <c r="AI334" s="166">
        <v>0</v>
      </c>
      <c r="AJ334" s="166">
        <v>0</v>
      </c>
      <c r="AK334" s="166">
        <v>0</v>
      </c>
      <c r="AL334" s="166">
        <v>0</v>
      </c>
      <c r="AM334" s="166">
        <v>0</v>
      </c>
      <c r="AN334" s="166">
        <v>0</v>
      </c>
      <c r="AO334" s="166">
        <v>0</v>
      </c>
      <c r="AP334" s="166">
        <v>0</v>
      </c>
      <c r="AQ334" s="166">
        <v>0</v>
      </c>
      <c r="AR334" s="166">
        <v>0</v>
      </c>
    </row>
    <row r="335" spans="1:44" s="262" customFormat="1" ht="15.75" hidden="1" outlineLevel="2">
      <c r="A335" s="105"/>
      <c r="B335" s="162" t="s">
        <v>54</v>
      </c>
      <c r="C335" s="160" t="s">
        <v>73</v>
      </c>
      <c r="D335" s="166">
        <v>0</v>
      </c>
      <c r="E335" s="166">
        <v>0</v>
      </c>
      <c r="F335" s="166">
        <v>0</v>
      </c>
      <c r="G335" s="166">
        <v>0</v>
      </c>
      <c r="H335" s="166">
        <v>0</v>
      </c>
      <c r="I335" s="166">
        <v>0</v>
      </c>
      <c r="J335" s="166">
        <v>0</v>
      </c>
      <c r="K335" s="166">
        <v>0</v>
      </c>
      <c r="L335" s="166">
        <v>0</v>
      </c>
      <c r="M335" s="166">
        <v>0</v>
      </c>
      <c r="N335" s="166">
        <v>0</v>
      </c>
      <c r="O335" s="166">
        <v>0</v>
      </c>
      <c r="P335" s="166">
        <v>0</v>
      </c>
      <c r="Q335" s="166">
        <v>0</v>
      </c>
      <c r="R335" s="166">
        <v>0</v>
      </c>
      <c r="S335" s="166">
        <v>0</v>
      </c>
      <c r="T335" s="166">
        <v>0</v>
      </c>
      <c r="U335" s="166">
        <v>0</v>
      </c>
      <c r="V335" s="166">
        <v>0</v>
      </c>
      <c r="W335" s="166">
        <v>0</v>
      </c>
      <c r="X335" s="166">
        <v>0</v>
      </c>
      <c r="Y335" s="166">
        <v>0</v>
      </c>
      <c r="Z335" s="166">
        <v>0</v>
      </c>
      <c r="AA335" s="166">
        <v>0</v>
      </c>
      <c r="AB335" s="166">
        <v>0</v>
      </c>
      <c r="AC335" s="166">
        <v>0</v>
      </c>
      <c r="AD335" s="166">
        <v>0</v>
      </c>
      <c r="AE335" s="166">
        <v>0</v>
      </c>
      <c r="AF335" s="166">
        <v>0</v>
      </c>
      <c r="AG335" s="166">
        <v>0</v>
      </c>
      <c r="AH335" s="166">
        <v>0</v>
      </c>
      <c r="AI335" s="166">
        <v>0</v>
      </c>
      <c r="AJ335" s="166">
        <v>0</v>
      </c>
      <c r="AK335" s="166">
        <v>0</v>
      </c>
      <c r="AL335" s="166">
        <v>0</v>
      </c>
      <c r="AM335" s="166">
        <v>0</v>
      </c>
      <c r="AN335" s="166">
        <v>0</v>
      </c>
      <c r="AO335" s="166">
        <v>0</v>
      </c>
      <c r="AP335" s="166">
        <v>0</v>
      </c>
      <c r="AQ335" s="166">
        <v>0</v>
      </c>
      <c r="AR335" s="166">
        <v>0</v>
      </c>
    </row>
    <row r="336" spans="1:44" s="262" customFormat="1" ht="15.75" hidden="1" outlineLevel="2">
      <c r="A336" s="105"/>
      <c r="B336" s="162" t="s">
        <v>55</v>
      </c>
      <c r="C336" s="160" t="s">
        <v>73</v>
      </c>
      <c r="D336" s="165">
        <f>1-SUM(D323:D335)</f>
        <v>0</v>
      </c>
      <c r="E336" s="165">
        <f t="shared" ref="E336:AR336" si="112">1-SUM(E323:E335)</f>
        <v>0</v>
      </c>
      <c r="F336" s="165">
        <f t="shared" si="112"/>
        <v>0</v>
      </c>
      <c r="G336" s="165">
        <f t="shared" si="112"/>
        <v>0</v>
      </c>
      <c r="H336" s="165">
        <f t="shared" si="112"/>
        <v>0</v>
      </c>
      <c r="I336" s="165">
        <f t="shared" si="112"/>
        <v>0</v>
      </c>
      <c r="J336" s="165">
        <f t="shared" si="112"/>
        <v>0</v>
      </c>
      <c r="K336" s="165">
        <f t="shared" si="112"/>
        <v>0</v>
      </c>
      <c r="L336" s="165">
        <f t="shared" si="112"/>
        <v>0</v>
      </c>
      <c r="M336" s="165">
        <f t="shared" si="112"/>
        <v>0</v>
      </c>
      <c r="N336" s="165">
        <f t="shared" si="112"/>
        <v>0</v>
      </c>
      <c r="O336" s="165">
        <f t="shared" si="112"/>
        <v>0</v>
      </c>
      <c r="P336" s="165">
        <f t="shared" si="112"/>
        <v>0</v>
      </c>
      <c r="Q336" s="165">
        <f t="shared" si="112"/>
        <v>0</v>
      </c>
      <c r="R336" s="165">
        <f t="shared" si="112"/>
        <v>0</v>
      </c>
      <c r="S336" s="165">
        <f t="shared" si="112"/>
        <v>0</v>
      </c>
      <c r="T336" s="165">
        <f t="shared" si="112"/>
        <v>0</v>
      </c>
      <c r="U336" s="165">
        <f t="shared" si="112"/>
        <v>0</v>
      </c>
      <c r="V336" s="165">
        <f t="shared" si="112"/>
        <v>0</v>
      </c>
      <c r="W336" s="165">
        <f t="shared" si="112"/>
        <v>0</v>
      </c>
      <c r="X336" s="165">
        <f t="shared" si="112"/>
        <v>0</v>
      </c>
      <c r="Y336" s="165">
        <f t="shared" si="112"/>
        <v>0</v>
      </c>
      <c r="Z336" s="165">
        <f t="shared" si="112"/>
        <v>0</v>
      </c>
      <c r="AA336" s="165">
        <f t="shared" si="112"/>
        <v>0</v>
      </c>
      <c r="AB336" s="165">
        <f t="shared" si="112"/>
        <v>0</v>
      </c>
      <c r="AC336" s="165">
        <f t="shared" si="112"/>
        <v>0</v>
      </c>
      <c r="AD336" s="165">
        <f t="shared" si="112"/>
        <v>0</v>
      </c>
      <c r="AE336" s="165">
        <f t="shared" si="112"/>
        <v>0</v>
      </c>
      <c r="AF336" s="165">
        <f t="shared" si="112"/>
        <v>0</v>
      </c>
      <c r="AG336" s="165">
        <f t="shared" si="112"/>
        <v>0</v>
      </c>
      <c r="AH336" s="165">
        <f t="shared" si="112"/>
        <v>0</v>
      </c>
      <c r="AI336" s="165">
        <f t="shared" si="112"/>
        <v>0</v>
      </c>
      <c r="AJ336" s="165">
        <f t="shared" si="112"/>
        <v>0</v>
      </c>
      <c r="AK336" s="165">
        <f t="shared" si="112"/>
        <v>0</v>
      </c>
      <c r="AL336" s="165">
        <f t="shared" si="112"/>
        <v>0</v>
      </c>
      <c r="AM336" s="165">
        <f t="shared" si="112"/>
        <v>0</v>
      </c>
      <c r="AN336" s="165">
        <f t="shared" si="112"/>
        <v>0</v>
      </c>
      <c r="AO336" s="165">
        <f t="shared" si="112"/>
        <v>0</v>
      </c>
      <c r="AP336" s="165">
        <f t="shared" si="112"/>
        <v>0</v>
      </c>
      <c r="AQ336" s="165">
        <f t="shared" si="112"/>
        <v>0</v>
      </c>
      <c r="AR336" s="165">
        <f t="shared" si="112"/>
        <v>0</v>
      </c>
    </row>
    <row r="337" spans="1:44" s="262" customFormat="1" ht="15.75" hidden="1" outlineLevel="2">
      <c r="A337" s="105"/>
      <c r="B337" s="162" t="s">
        <v>56</v>
      </c>
      <c r="C337" s="160" t="s">
        <v>73</v>
      </c>
      <c r="D337" s="166">
        <f>SUM(D323:D336)</f>
        <v>0.99999999999999967</v>
      </c>
      <c r="E337" s="166">
        <f t="shared" ref="E337:AR337" si="113">SUM(E323:E336)</f>
        <v>0.99999999999999967</v>
      </c>
      <c r="F337" s="166">
        <f t="shared" si="113"/>
        <v>0.99999999999999967</v>
      </c>
      <c r="G337" s="166">
        <f t="shared" si="113"/>
        <v>0.99999999999999967</v>
      </c>
      <c r="H337" s="166">
        <f t="shared" si="113"/>
        <v>0.99999999999999967</v>
      </c>
      <c r="I337" s="166">
        <f t="shared" si="113"/>
        <v>0.99999999999999967</v>
      </c>
      <c r="J337" s="166">
        <f t="shared" si="113"/>
        <v>0.99999999999999967</v>
      </c>
      <c r="K337" s="166">
        <f t="shared" si="113"/>
        <v>0.99999999999999967</v>
      </c>
      <c r="L337" s="166">
        <f t="shared" si="113"/>
        <v>0.99999999999999967</v>
      </c>
      <c r="M337" s="166">
        <f t="shared" si="113"/>
        <v>0.99999999999999967</v>
      </c>
      <c r="N337" s="166">
        <f t="shared" si="113"/>
        <v>0.99999999999999967</v>
      </c>
      <c r="O337" s="166">
        <f t="shared" si="113"/>
        <v>0.99999999999999967</v>
      </c>
      <c r="P337" s="166">
        <f t="shared" si="113"/>
        <v>0.99999999999999967</v>
      </c>
      <c r="Q337" s="166">
        <f t="shared" si="113"/>
        <v>0.99999999999999967</v>
      </c>
      <c r="R337" s="166">
        <f t="shared" si="113"/>
        <v>0.99999999999999967</v>
      </c>
      <c r="S337" s="166">
        <f t="shared" si="113"/>
        <v>0.99999999999999967</v>
      </c>
      <c r="T337" s="166">
        <f t="shared" si="113"/>
        <v>0.99999999999999967</v>
      </c>
      <c r="U337" s="166">
        <f t="shared" si="113"/>
        <v>0.99999999999999967</v>
      </c>
      <c r="V337" s="166">
        <f t="shared" si="113"/>
        <v>0.99999999999999967</v>
      </c>
      <c r="W337" s="166">
        <f t="shared" si="113"/>
        <v>0.99999999999999967</v>
      </c>
      <c r="X337" s="166">
        <f t="shared" si="113"/>
        <v>0.99999999999999967</v>
      </c>
      <c r="Y337" s="166">
        <f t="shared" si="113"/>
        <v>0.99999999999999967</v>
      </c>
      <c r="Z337" s="166">
        <f t="shared" si="113"/>
        <v>0.99999999999999967</v>
      </c>
      <c r="AA337" s="166">
        <f t="shared" si="113"/>
        <v>0.99999999999999967</v>
      </c>
      <c r="AB337" s="166">
        <f t="shared" si="113"/>
        <v>0.99999999999999967</v>
      </c>
      <c r="AC337" s="166">
        <f t="shared" si="113"/>
        <v>0.99999999999999967</v>
      </c>
      <c r="AD337" s="166">
        <f t="shared" si="113"/>
        <v>0.99999999999999967</v>
      </c>
      <c r="AE337" s="166">
        <f t="shared" si="113"/>
        <v>0.99999999999999967</v>
      </c>
      <c r="AF337" s="166">
        <f t="shared" si="113"/>
        <v>0.99999999999999967</v>
      </c>
      <c r="AG337" s="166">
        <f t="shared" si="113"/>
        <v>0.99999999999999967</v>
      </c>
      <c r="AH337" s="166">
        <f t="shared" si="113"/>
        <v>0.99999999999999967</v>
      </c>
      <c r="AI337" s="166">
        <f t="shared" si="113"/>
        <v>0.99999999999999967</v>
      </c>
      <c r="AJ337" s="166">
        <f t="shared" si="113"/>
        <v>0.99999999999999967</v>
      </c>
      <c r="AK337" s="166">
        <f t="shared" si="113"/>
        <v>0.99999999999999967</v>
      </c>
      <c r="AL337" s="166">
        <f t="shared" si="113"/>
        <v>0.99999999999999967</v>
      </c>
      <c r="AM337" s="166">
        <f t="shared" si="113"/>
        <v>0.99999999999999978</v>
      </c>
      <c r="AN337" s="166">
        <f t="shared" si="113"/>
        <v>0.99999999999999978</v>
      </c>
      <c r="AO337" s="166">
        <f t="shared" si="113"/>
        <v>0.99999999999999978</v>
      </c>
      <c r="AP337" s="166">
        <f t="shared" si="113"/>
        <v>0.99999999999999978</v>
      </c>
      <c r="AQ337" s="166">
        <f t="shared" si="113"/>
        <v>0.99999999999999978</v>
      </c>
      <c r="AR337" s="166">
        <f t="shared" si="113"/>
        <v>0.99999999999999967</v>
      </c>
    </row>
    <row r="338" spans="1:44" s="265" customFormat="1" ht="15.75" hidden="1" outlineLevel="2">
      <c r="A338" s="105"/>
      <c r="B338" s="181" t="s">
        <v>44</v>
      </c>
      <c r="C338" s="182" t="s">
        <v>129</v>
      </c>
      <c r="D338" s="183">
        <f>'[7]5. Var. Index. Performance RTs'!$D$63*D$303*D307/(SUM(D$307:D$312))</f>
        <v>199.36922932999607</v>
      </c>
      <c r="E338" s="183">
        <f>'[7]5. Var. Index. Performance RTs'!$D$63*E$303*E307/(SUM(E$307:E$312))</f>
        <v>199.36922932999607</v>
      </c>
      <c r="F338" s="183">
        <f>'[7]5. Var. Index. Performance RTs'!$D$63*F$303*F307/(SUM(F$307:F$312))</f>
        <v>199.36922932999607</v>
      </c>
      <c r="G338" s="183">
        <f>'[7]5. Var. Index. Performance RTs'!$D$63*G$303*G307/(SUM(G$307:G$312))</f>
        <v>199.36922932999607</v>
      </c>
      <c r="H338" s="183">
        <f>'[7]5. Var. Index. Performance RTs'!$D$63*H$303*H307/(SUM(H$307:H$312))</f>
        <v>199.36922932999607</v>
      </c>
      <c r="I338" s="183">
        <f>'[7]5. Var. Index. Performance RTs'!$D$63*I$303*I307/(SUM(I$307:I$312))</f>
        <v>404.76962768241293</v>
      </c>
      <c r="J338" s="183">
        <f>'[7]5. Var. Index. Performance RTs'!$D$63*J$303*J307/(SUM(J$307:J$312))</f>
        <v>404.76962768241293</v>
      </c>
      <c r="K338" s="183">
        <f>'[7]5. Var. Index. Performance RTs'!$D$63*K$303*K307/(SUM(K$307:K$312))</f>
        <v>404.76962768241293</v>
      </c>
      <c r="L338" s="183">
        <f>'[7]5. Var. Index. Performance RTs'!$D$63*L$303*L307/(SUM(L$307:L$312))</f>
        <v>404.76962768241293</v>
      </c>
      <c r="M338" s="183">
        <f>'[7]5. Var. Index. Performance RTs'!$D$63*M$303*M307/(SUM(M$307:M$312))</f>
        <v>404.76962768241293</v>
      </c>
      <c r="N338" s="183">
        <f>'[7]5. Var. Index. Performance RTs'!$D$63*N$303*N307/(SUM(N$307:N$312))</f>
        <v>616.35847386362741</v>
      </c>
      <c r="O338" s="183">
        <f>'[7]5. Var. Index. Performance RTs'!$D$63*O$303*O307/(SUM(O$307:O$312))</f>
        <v>616.35847386362741</v>
      </c>
      <c r="P338" s="183">
        <f>'[7]5. Var. Index. Performance RTs'!$D$63*P$303*P307/(SUM(P$307:P$312))</f>
        <v>616.35847386362741</v>
      </c>
      <c r="Q338" s="183">
        <f>'[7]5. Var. Index. Performance RTs'!$D$63*Q$303*Q307/(SUM(Q$307:Q$312))</f>
        <v>616.35847386362741</v>
      </c>
      <c r="R338" s="183">
        <f>'[7]5. Var. Index. Performance RTs'!$D$63*R$303*R307/(SUM(R$307:R$312))</f>
        <v>616.35847386362741</v>
      </c>
      <c r="S338" s="183">
        <f>'[7]5. Var. Index. Performance RTs'!$D$63*S$303*S307/(SUM(S$307:S$312))</f>
        <v>834.29704308812177</v>
      </c>
      <c r="T338" s="183">
        <f>'[7]5. Var. Index. Performance RTs'!$D$63*T$303*T307/(SUM(T$307:T$312))</f>
        <v>834.29704308812177</v>
      </c>
      <c r="U338" s="183">
        <f>'[7]5. Var. Index. Performance RTs'!$D$63*U$303*U307/(SUM(U$307:U$312))</f>
        <v>834.29704308812177</v>
      </c>
      <c r="V338" s="183">
        <f>'[7]5. Var. Index. Performance RTs'!$D$63*V$303*V307/(SUM(V$307:V$312))</f>
        <v>834.29704308812177</v>
      </c>
      <c r="W338" s="183">
        <f>'[7]5. Var. Index. Performance RTs'!$D$63*W$303*W307/(SUM(W$307:W$312))</f>
        <v>834.29704308812177</v>
      </c>
      <c r="X338" s="183">
        <f>'[7]5. Var. Index. Performance RTs'!$D$63*X$303*X307/(SUM(X$307:X$312))</f>
        <v>1058.7507080174018</v>
      </c>
      <c r="Y338" s="183">
        <f>'[7]5. Var. Index. Performance RTs'!$D$63*Y$303*Y307/(SUM(Y$307:Y$312))</f>
        <v>1058.7507080174018</v>
      </c>
      <c r="Z338" s="183">
        <f>'[7]5. Var. Index. Performance RTs'!$D$63*Z$303*Z307/(SUM(Z$307:Z$312))</f>
        <v>1058.7507080174018</v>
      </c>
      <c r="AA338" s="183">
        <f>'[7]5. Var. Index. Performance RTs'!$D$63*AA$303*AA307/(SUM(AA$307:AA$312))</f>
        <v>1058.7507080174018</v>
      </c>
      <c r="AB338" s="183">
        <f>'[7]5. Var. Index. Performance RTs'!$D$63*AB$303*AB307/(SUM(AB$307:AB$312))</f>
        <v>1058.7507080174018</v>
      </c>
      <c r="AC338" s="183">
        <f>'[7]5. Var. Index. Performance RTs'!$D$63*AC$303*AC307/(SUM(AC$307:AC$312))</f>
        <v>1289.8890423508969</v>
      </c>
      <c r="AD338" s="183">
        <f>'[7]5. Var. Index. Performance RTs'!$D$63*AD$303*AD307/(SUM(AD$307:AD$312))</f>
        <v>1289.8890423508969</v>
      </c>
      <c r="AE338" s="183">
        <f>'[7]5. Var. Index. Performance RTs'!$D$63*AE$303*AE307/(SUM(AE$307:AE$312))</f>
        <v>1289.8890423508969</v>
      </c>
      <c r="AF338" s="183">
        <f>'[7]5. Var. Index. Performance RTs'!$D$63*AF$303*AF307/(SUM(AF$307:AF$312))</f>
        <v>1289.8890423508969</v>
      </c>
      <c r="AG338" s="183">
        <f>'[7]5. Var. Index. Performance RTs'!$D$63*AG$303*AG307/(SUM(AG$307:AG$312))</f>
        <v>1289.8890423508969</v>
      </c>
      <c r="AH338" s="183">
        <f>'[7]5. Var. Index. Performance RTs'!$D$63*AH$303*AH307/(SUM(AH$307:AH$312))</f>
        <v>1527.8859270332887</v>
      </c>
      <c r="AI338" s="183">
        <f>'[7]5. Var. Index. Performance RTs'!$D$63*AI$303*AI307/(SUM(AI$307:AI$312))</f>
        <v>1527.8859270332887</v>
      </c>
      <c r="AJ338" s="183">
        <f>'[7]5. Var. Index. Performance RTs'!$D$63*AJ$303*AJ307/(SUM(AJ$307:AJ$312))</f>
        <v>1527.8859270332887</v>
      </c>
      <c r="AK338" s="183">
        <f>'[7]5. Var. Index. Performance RTs'!$D$63*AK$303*AK307/(SUM(AK$307:AK$312))</f>
        <v>1527.8859270332887</v>
      </c>
      <c r="AL338" s="183">
        <f>'[7]5. Var. Index. Performance RTs'!$D$63*AL$303*AL307/(SUM(AL$307:AL$312))</f>
        <v>1527.8859270332887</v>
      </c>
      <c r="AM338" s="183">
        <f>'[7]5. Var. Index. Performance RTs'!$D$63*AM$303*AM307/(SUM(AM$307:AM$312))</f>
        <v>1772.9196591443354</v>
      </c>
      <c r="AN338" s="183">
        <f>'[7]5. Var. Index. Performance RTs'!$D$63*AN$303*AN307/(SUM(AN$307:AN$312))</f>
        <v>1772.9196591443354</v>
      </c>
      <c r="AO338" s="183">
        <f>'[7]5. Var. Index. Performance RTs'!$D$63*AO$303*AO307/(SUM(AO$307:AO$312))</f>
        <v>1772.9196591443354</v>
      </c>
      <c r="AP338" s="183">
        <f>'[7]5. Var. Index. Performance RTs'!$D$63*AP$303*AP307/(SUM(AP$307:AP$312))</f>
        <v>1772.9196591443354</v>
      </c>
      <c r="AQ338" s="183">
        <f>'[7]5. Var. Index. Performance RTs'!$D$63*AQ$303*AQ307/(SUM(AQ$307:AQ$312))</f>
        <v>1772.9196591443354</v>
      </c>
      <c r="AR338" s="183">
        <f>'[7]5. Var. Index. Performance RTs'!$D$63*AR$303*AR307/(SUM(AR$307:AR$312))</f>
        <v>2025.1730635389299</v>
      </c>
    </row>
    <row r="339" spans="1:44" s="265" customFormat="1" ht="15.75" hidden="1" outlineLevel="2">
      <c r="A339" s="105"/>
      <c r="B339" s="184" t="s">
        <v>45</v>
      </c>
      <c r="C339" s="182" t="s">
        <v>129</v>
      </c>
      <c r="D339" s="185">
        <f>'[7]5. Var. Index. Performance RTs'!$D$63*D$303*D308/(SUM(D$307:D$312))</f>
        <v>135.44932374327976</v>
      </c>
      <c r="E339" s="185">
        <f>'[7]5. Var. Index. Performance RTs'!$D$63*E$303*E308/(SUM(E$307:E$312))</f>
        <v>135.44932374327976</v>
      </c>
      <c r="F339" s="185">
        <f>'[7]5. Var. Index. Performance RTs'!$D$63*F$303*F308/(SUM(F$307:F$312))</f>
        <v>135.44932374327976</v>
      </c>
      <c r="G339" s="185">
        <f>'[7]5. Var. Index. Performance RTs'!$D$63*G$303*G308/(SUM(G$307:G$312))</f>
        <v>135.44932374327976</v>
      </c>
      <c r="H339" s="185">
        <f>'[7]5. Var. Index. Performance RTs'!$D$63*H$303*H308/(SUM(H$307:H$312))</f>
        <v>135.44932374327976</v>
      </c>
      <c r="I339" s="185">
        <f>'[7]5. Var. Index. Performance RTs'!$D$63*I$303*I308/(SUM(I$307:I$312))</f>
        <v>274.99615926515077</v>
      </c>
      <c r="J339" s="185">
        <f>'[7]5. Var. Index. Performance RTs'!$D$63*J$303*J308/(SUM(J$307:J$312))</f>
        <v>274.99615926515077</v>
      </c>
      <c r="K339" s="185">
        <f>'[7]5. Var. Index. Performance RTs'!$D$63*K$303*K308/(SUM(K$307:K$312))</f>
        <v>274.99615926515077</v>
      </c>
      <c r="L339" s="185">
        <f>'[7]5. Var. Index. Performance RTs'!$D$63*L$303*L308/(SUM(L$307:L$312))</f>
        <v>274.99615926515077</v>
      </c>
      <c r="M339" s="185">
        <f>'[7]5. Var. Index. Performance RTs'!$D$63*M$303*M308/(SUM(M$307:M$312))</f>
        <v>274.99615926515077</v>
      </c>
      <c r="N339" s="185">
        <f>'[7]5. Var. Index. Performance RTs'!$D$63*N$303*N308/(SUM(N$307:N$312))</f>
        <v>418.74736010582319</v>
      </c>
      <c r="O339" s="185">
        <f>'[7]5. Var. Index. Performance RTs'!$D$63*O$303*O308/(SUM(O$307:O$312))</f>
        <v>418.74736010582319</v>
      </c>
      <c r="P339" s="185">
        <f>'[7]5. Var. Index. Performance RTs'!$D$63*P$303*P308/(SUM(P$307:P$312))</f>
        <v>418.74736010582319</v>
      </c>
      <c r="Q339" s="185">
        <f>'[7]5. Var. Index. Performance RTs'!$D$63*Q$303*Q308/(SUM(Q$307:Q$312))</f>
        <v>418.74736010582319</v>
      </c>
      <c r="R339" s="185">
        <f>'[7]5. Var. Index. Performance RTs'!$D$63*R$303*R308/(SUM(R$307:R$312))</f>
        <v>418.74736010582319</v>
      </c>
      <c r="S339" s="185">
        <f>'[7]5. Var. Index. Performance RTs'!$D$63*S$303*S308/(SUM(S$307:S$312))</f>
        <v>566.81249492246434</v>
      </c>
      <c r="T339" s="185">
        <f>'[7]5. Var. Index. Performance RTs'!$D$63*T$303*T308/(SUM(T$307:T$312))</f>
        <v>566.81249492246434</v>
      </c>
      <c r="U339" s="185">
        <f>'[7]5. Var. Index. Performance RTs'!$D$63*U$303*U308/(SUM(U$307:U$312))</f>
        <v>566.81249492246434</v>
      </c>
      <c r="V339" s="185">
        <f>'[7]5. Var. Index. Performance RTs'!$D$63*V$303*V308/(SUM(V$307:V$312))</f>
        <v>566.81249492246434</v>
      </c>
      <c r="W339" s="185">
        <f>'[7]5. Var. Index. Performance RTs'!$D$63*W$303*W308/(SUM(W$307:W$312))</f>
        <v>566.81249492246434</v>
      </c>
      <c r="X339" s="185">
        <f>'[7]5. Var. Index. Performance RTs'!$D$63*X$303*X308/(SUM(X$307:X$312))</f>
        <v>719.30391613395989</v>
      </c>
      <c r="Y339" s="185">
        <f>'[7]5. Var. Index. Performance RTs'!$D$63*Y$303*Y308/(SUM(Y$307:Y$312))</f>
        <v>719.30391613395989</v>
      </c>
      <c r="Z339" s="185">
        <f>'[7]5. Var. Index. Performance RTs'!$D$63*Z$303*Z308/(SUM(Z$307:Z$312))</f>
        <v>719.30391613395989</v>
      </c>
      <c r="AA339" s="185">
        <f>'[7]5. Var. Index. Performance RTs'!$D$63*AA$303*AA308/(SUM(AA$307:AA$312))</f>
        <v>719.30391613395989</v>
      </c>
      <c r="AB339" s="185">
        <f>'[7]5. Var. Index. Performance RTs'!$D$63*AB$303*AB308/(SUM(AB$307:AB$312))</f>
        <v>719.30391613395989</v>
      </c>
      <c r="AC339" s="185">
        <f>'[7]5. Var. Index. Performance RTs'!$D$63*AC$303*AC308/(SUM(AC$307:AC$312))</f>
        <v>876.33683029946428</v>
      </c>
      <c r="AD339" s="185">
        <f>'[7]5. Var. Index. Performance RTs'!$D$63*AD$303*AD308/(SUM(AD$307:AD$312))</f>
        <v>876.33683029946428</v>
      </c>
      <c r="AE339" s="185">
        <f>'[7]5. Var. Index. Performance RTs'!$D$63*AE$303*AE308/(SUM(AE$307:AE$312))</f>
        <v>876.33683029946428</v>
      </c>
      <c r="AF339" s="185">
        <f>'[7]5. Var. Index. Performance RTs'!$D$63*AF$303*AF308/(SUM(AF$307:AF$312))</f>
        <v>876.33683029946428</v>
      </c>
      <c r="AG339" s="185">
        <f>'[7]5. Var. Index. Performance RTs'!$D$63*AG$303*AG308/(SUM(AG$307:AG$312))</f>
        <v>876.33683029946428</v>
      </c>
      <c r="AH339" s="185">
        <f>'[7]5. Var. Index. Performance RTs'!$D$63*AH$303*AH308/(SUM(AH$307:AH$312))</f>
        <v>1038.0293702745244</v>
      </c>
      <c r="AI339" s="185">
        <f>'[7]5. Var. Index. Performance RTs'!$D$63*AI$303*AI308/(SUM(AI$307:AI$312))</f>
        <v>1038.0293702745244</v>
      </c>
      <c r="AJ339" s="185">
        <f>'[7]5. Var. Index. Performance RTs'!$D$63*AJ$303*AJ308/(SUM(AJ$307:AJ$312))</f>
        <v>1038.0293702745244</v>
      </c>
      <c r="AK339" s="185">
        <f>'[7]5. Var. Index. Performance RTs'!$D$63*AK$303*AK308/(SUM(AK$307:AK$312))</f>
        <v>1038.0293702745244</v>
      </c>
      <c r="AL339" s="185">
        <f>'[7]5. Var. Index. Performance RTs'!$D$63*AL$303*AL308/(SUM(AL$307:AL$312))</f>
        <v>1038.0293702745244</v>
      </c>
      <c r="AM339" s="185">
        <f>'[7]5. Var. Index. Performance RTs'!$D$63*AM$303*AM308/(SUM(AM$307:AM$312))</f>
        <v>1204.5026691896628</v>
      </c>
      <c r="AN339" s="185">
        <f>'[7]5. Var. Index. Performance RTs'!$D$63*AN$303*AN308/(SUM(AN$307:AN$312))</f>
        <v>1204.5026691896628</v>
      </c>
      <c r="AO339" s="185">
        <f>'[7]5. Var. Index. Performance RTs'!$D$63*AO$303*AO308/(SUM(AO$307:AO$312))</f>
        <v>1204.5026691896628</v>
      </c>
      <c r="AP339" s="185">
        <f>'[7]5. Var. Index. Performance RTs'!$D$63*AP$303*AP308/(SUM(AP$307:AP$312))</f>
        <v>1204.5026691896628</v>
      </c>
      <c r="AQ339" s="185">
        <f>'[7]5. Var. Index. Performance RTs'!$D$63*AQ$303*AQ308/(SUM(AQ$307:AQ$312))</f>
        <v>1204.5026691896628</v>
      </c>
      <c r="AR339" s="185">
        <f>'[7]5. Var. Index. Performance RTs'!$D$63*AR$303*AR308/(SUM(AR$307:AR$312))</f>
        <v>1375.8809362974407</v>
      </c>
    </row>
    <row r="340" spans="1:44" s="265" customFormat="1" ht="15.75" hidden="1" outlineLevel="2">
      <c r="A340" s="105"/>
      <c r="B340" s="184" t="s">
        <v>46</v>
      </c>
      <c r="C340" s="182" t="s">
        <v>129</v>
      </c>
      <c r="D340" s="185">
        <f>'[7]5. Var. Index. Performance RTs'!$D$63*D$303*D309/(SUM(D$307:D$312))</f>
        <v>70.007515642594043</v>
      </c>
      <c r="E340" s="185">
        <f>'[7]5. Var. Index. Performance RTs'!$D$63*E$303*E309/(SUM(E$307:E$312))</f>
        <v>70.007515642594043</v>
      </c>
      <c r="F340" s="185">
        <f>'[7]5. Var. Index. Performance RTs'!$D$63*F$303*F309/(SUM(F$307:F$312))</f>
        <v>70.007515642594043</v>
      </c>
      <c r="G340" s="185">
        <f>'[7]5. Var. Index. Performance RTs'!$D$63*G$303*G309/(SUM(G$307:G$312))</f>
        <v>70.007515642594043</v>
      </c>
      <c r="H340" s="185">
        <f>'[7]5. Var. Index. Performance RTs'!$D$63*H$303*H309/(SUM(H$307:H$312))</f>
        <v>70.007515642594043</v>
      </c>
      <c r="I340" s="185">
        <f>'[7]5. Var. Index. Performance RTs'!$D$63*I$303*I309/(SUM(I$307:I$312))</f>
        <v>142.13284636176331</v>
      </c>
      <c r="J340" s="185">
        <f>'[7]5. Var. Index. Performance RTs'!$D$63*J$303*J309/(SUM(J$307:J$312))</f>
        <v>142.13284636176331</v>
      </c>
      <c r="K340" s="185">
        <f>'[7]5. Var. Index. Performance RTs'!$D$63*K$303*K309/(SUM(K$307:K$312))</f>
        <v>142.13284636176331</v>
      </c>
      <c r="L340" s="185">
        <f>'[7]5. Var. Index. Performance RTs'!$D$63*L$303*L309/(SUM(L$307:L$312))</f>
        <v>142.13284636176331</v>
      </c>
      <c r="M340" s="185">
        <f>'[7]5. Var. Index. Performance RTs'!$D$63*M$303*M309/(SUM(M$307:M$312))</f>
        <v>142.13284636176331</v>
      </c>
      <c r="N340" s="185">
        <f>'[7]5. Var. Index. Performance RTs'!$D$63*N$303*N309/(SUM(N$307:N$312))</f>
        <v>216.43121982997602</v>
      </c>
      <c r="O340" s="185">
        <f>'[7]5. Var. Index. Performance RTs'!$D$63*O$303*O309/(SUM(O$307:O$312))</f>
        <v>216.43121982997602</v>
      </c>
      <c r="P340" s="185">
        <f>'[7]5. Var. Index. Performance RTs'!$D$63*P$303*P309/(SUM(P$307:P$312))</f>
        <v>216.43121982997602</v>
      </c>
      <c r="Q340" s="185">
        <f>'[7]5. Var. Index. Performance RTs'!$D$63*Q$303*Q309/(SUM(Q$307:Q$312))</f>
        <v>216.43121982997602</v>
      </c>
      <c r="R340" s="185">
        <f>'[7]5. Var. Index. Performance RTs'!$D$63*R$303*R309/(SUM(R$307:R$312))</f>
        <v>216.43121982997602</v>
      </c>
      <c r="S340" s="185">
        <f>'[7]5. Var. Index. Performance RTs'!$D$63*S$303*S309/(SUM(S$307:S$312))</f>
        <v>292.95926703857708</v>
      </c>
      <c r="T340" s="185">
        <f>'[7]5. Var. Index. Performance RTs'!$D$63*T$303*T309/(SUM(T$307:T$312))</f>
        <v>292.95926703857708</v>
      </c>
      <c r="U340" s="185">
        <f>'[7]5. Var. Index. Performance RTs'!$D$63*U$303*U309/(SUM(U$307:U$312))</f>
        <v>292.95926703857708</v>
      </c>
      <c r="V340" s="185">
        <f>'[7]5. Var. Index. Performance RTs'!$D$63*V$303*V309/(SUM(V$307:V$312))</f>
        <v>292.95926703857708</v>
      </c>
      <c r="W340" s="185">
        <f>'[7]5. Var. Index. Performance RTs'!$D$63*W$303*W309/(SUM(W$307:W$312))</f>
        <v>292.95926703857708</v>
      </c>
      <c r="X340" s="185">
        <f>'[7]5. Var. Index. Performance RTs'!$D$63*X$303*X309/(SUM(X$307:X$312))</f>
        <v>371.77505777710286</v>
      </c>
      <c r="Y340" s="185">
        <f>'[7]5. Var. Index. Performance RTs'!$D$63*Y$303*Y309/(SUM(Y$307:Y$312))</f>
        <v>371.77505777710286</v>
      </c>
      <c r="Z340" s="185">
        <f>'[7]5. Var. Index. Performance RTs'!$D$63*Z$303*Z309/(SUM(Z$307:Z$312))</f>
        <v>371.77505777710286</v>
      </c>
      <c r="AA340" s="185">
        <f>'[7]5. Var. Index. Performance RTs'!$D$63*AA$303*AA309/(SUM(AA$307:AA$312))</f>
        <v>371.77505777710286</v>
      </c>
      <c r="AB340" s="185">
        <f>'[7]5. Var. Index. Performance RTs'!$D$63*AB$303*AB309/(SUM(AB$307:AB$312))</f>
        <v>371.77505777710286</v>
      </c>
      <c r="AC340" s="185">
        <f>'[7]5. Var. Index. Performance RTs'!$D$63*AC$303*AC309/(SUM(AC$307:AC$312))</f>
        <v>452.93813700871192</v>
      </c>
      <c r="AD340" s="185">
        <f>'[7]5. Var. Index. Performance RTs'!$D$63*AD$303*AD309/(SUM(AD$307:AD$312))</f>
        <v>452.93813700871192</v>
      </c>
      <c r="AE340" s="185">
        <f>'[7]5. Var. Index. Performance RTs'!$D$63*AE$303*AE309/(SUM(AE$307:AE$312))</f>
        <v>452.93813700871192</v>
      </c>
      <c r="AF340" s="185">
        <f>'[7]5. Var. Index. Performance RTs'!$D$63*AF$303*AF309/(SUM(AF$307:AF$312))</f>
        <v>452.93813700871192</v>
      </c>
      <c r="AG340" s="185">
        <f>'[7]5. Var. Index. Performance RTs'!$D$63*AG$303*AG309/(SUM(AG$307:AG$312))</f>
        <v>452.93813700871192</v>
      </c>
      <c r="AH340" s="185">
        <f>'[7]5. Var. Index. Performance RTs'!$D$63*AH$303*AH309/(SUM(AH$307:AH$312))</f>
        <v>536.50956216436089</v>
      </c>
      <c r="AI340" s="185">
        <f>'[7]5. Var. Index. Performance RTs'!$D$63*AI$303*AI309/(SUM(AI$307:AI$312))</f>
        <v>536.50956216436089</v>
      </c>
      <c r="AJ340" s="185">
        <f>'[7]5. Var. Index. Performance RTs'!$D$63*AJ$303*AJ309/(SUM(AJ$307:AJ$312))</f>
        <v>536.50956216436089</v>
      </c>
      <c r="AK340" s="185">
        <f>'[7]5. Var. Index. Performance RTs'!$D$63*AK$303*AK309/(SUM(AK$307:AK$312))</f>
        <v>536.50956216436089</v>
      </c>
      <c r="AL340" s="185">
        <f>'[7]5. Var. Index. Performance RTs'!$D$63*AL$303*AL309/(SUM(AL$307:AL$312))</f>
        <v>536.50956216436089</v>
      </c>
      <c r="AM340" s="185">
        <f>'[7]5. Var. Index. Performance RTs'!$D$63*AM$303*AM309/(SUM(AM$307:AM$312))</f>
        <v>622.55194137892681</v>
      </c>
      <c r="AN340" s="185">
        <f>'[7]5. Var. Index. Performance RTs'!$D$63*AN$303*AN309/(SUM(AN$307:AN$312))</f>
        <v>622.55194137892681</v>
      </c>
      <c r="AO340" s="185">
        <f>'[7]5. Var. Index. Performance RTs'!$D$63*AO$303*AO309/(SUM(AO$307:AO$312))</f>
        <v>622.55194137892681</v>
      </c>
      <c r="AP340" s="185">
        <f>'[7]5. Var. Index. Performance RTs'!$D$63*AP$303*AP309/(SUM(AP$307:AP$312))</f>
        <v>622.55194137892681</v>
      </c>
      <c r="AQ340" s="185">
        <f>'[7]5. Var. Index. Performance RTs'!$D$63*AQ$303*AQ309/(SUM(AQ$307:AQ$312))</f>
        <v>622.55194137892681</v>
      </c>
      <c r="AR340" s="185">
        <f>'[7]5. Var. Index. Performance RTs'!$D$63*AR$303*AR309/(SUM(AR$307:AR$312))</f>
        <v>711.12947269305926</v>
      </c>
    </row>
    <row r="341" spans="1:44" s="265" customFormat="1" ht="15.75" hidden="1" outlineLevel="2">
      <c r="A341" s="105"/>
      <c r="B341" s="184" t="s">
        <v>47</v>
      </c>
      <c r="C341" s="182" t="s">
        <v>129</v>
      </c>
      <c r="D341" s="185">
        <f>'[7]5. Var. Index. Performance RTs'!$D$63*D$303*D310/(SUM(D$307:D$312))</f>
        <v>36.525660335266458</v>
      </c>
      <c r="E341" s="185">
        <f>'[7]5. Var. Index. Performance RTs'!$D$63*E$303*E310/(SUM(E$307:E$312))</f>
        <v>36.525660335266458</v>
      </c>
      <c r="F341" s="185">
        <f>'[7]5. Var. Index. Performance RTs'!$D$63*F$303*F310/(SUM(F$307:F$312))</f>
        <v>36.525660335266458</v>
      </c>
      <c r="G341" s="185">
        <f>'[7]5. Var. Index. Performance RTs'!$D$63*G$303*G310/(SUM(G$307:G$312))</f>
        <v>36.525660335266458</v>
      </c>
      <c r="H341" s="185">
        <f>'[7]5. Var. Index. Performance RTs'!$D$63*H$303*H310/(SUM(H$307:H$312))</f>
        <v>36.525660335266458</v>
      </c>
      <c r="I341" s="185">
        <f>'[7]5. Var. Index. Performance RTs'!$D$63*I$303*I310/(SUM(I$307:I$312))</f>
        <v>74.156267667006944</v>
      </c>
      <c r="J341" s="185">
        <f>'[7]5. Var. Index. Performance RTs'!$D$63*J$303*J310/(SUM(J$307:J$312))</f>
        <v>74.156267667006944</v>
      </c>
      <c r="K341" s="185">
        <f>'[7]5. Var. Index. Performance RTs'!$D$63*K$303*K310/(SUM(K$307:K$312))</f>
        <v>74.156267667006944</v>
      </c>
      <c r="L341" s="185">
        <f>'[7]5. Var. Index. Performance RTs'!$D$63*L$303*L310/(SUM(L$307:L$312))</f>
        <v>74.156267667006944</v>
      </c>
      <c r="M341" s="185">
        <f>'[7]5. Var. Index. Performance RTs'!$D$63*M$303*M310/(SUM(M$307:M$312))</f>
        <v>74.156267667006944</v>
      </c>
      <c r="N341" s="185">
        <f>'[7]5. Var. Index. Performance RTs'!$D$63*N$303*N310/(SUM(N$307:N$312))</f>
        <v>112.92063643303098</v>
      </c>
      <c r="O341" s="185">
        <f>'[7]5. Var. Index. Performance RTs'!$D$63*O$303*O310/(SUM(O$307:O$312))</f>
        <v>112.92063643303098</v>
      </c>
      <c r="P341" s="185">
        <f>'[7]5. Var. Index. Performance RTs'!$D$63*P$303*P310/(SUM(P$307:P$312))</f>
        <v>112.92063643303098</v>
      </c>
      <c r="Q341" s="185">
        <f>'[7]5. Var. Index. Performance RTs'!$D$63*Q$303*Q310/(SUM(Q$307:Q$312))</f>
        <v>112.92063643303098</v>
      </c>
      <c r="R341" s="185">
        <f>'[7]5. Var. Index. Performance RTs'!$D$63*R$303*R310/(SUM(R$307:R$312))</f>
        <v>112.92063643303098</v>
      </c>
      <c r="S341" s="185">
        <f>'[7]5. Var. Index. Performance RTs'!$D$63*S$303*S310/(SUM(S$307:S$312))</f>
        <v>152.84831323751848</v>
      </c>
      <c r="T341" s="185">
        <f>'[7]5. Var. Index. Performance RTs'!$D$63*T$303*T310/(SUM(T$307:T$312))</f>
        <v>152.84831323751848</v>
      </c>
      <c r="U341" s="185">
        <f>'[7]5. Var. Index. Performance RTs'!$D$63*U$303*U310/(SUM(U$307:U$312))</f>
        <v>152.84831323751848</v>
      </c>
      <c r="V341" s="185">
        <f>'[7]5. Var. Index. Performance RTs'!$D$63*V$303*V310/(SUM(V$307:V$312))</f>
        <v>152.84831323751848</v>
      </c>
      <c r="W341" s="185">
        <f>'[7]5. Var. Index. Performance RTs'!$D$63*W$303*W310/(SUM(W$307:W$312))</f>
        <v>152.84831323751848</v>
      </c>
      <c r="X341" s="185">
        <f>'[7]5. Var. Index. Performance RTs'!$D$63*X$303*X310/(SUM(X$307:X$312))</f>
        <v>193.96959536196673</v>
      </c>
      <c r="Y341" s="185">
        <f>'[7]5. Var. Index. Performance RTs'!$D$63*Y$303*Y310/(SUM(Y$307:Y$312))</f>
        <v>193.96959536196673</v>
      </c>
      <c r="Z341" s="185">
        <f>'[7]5. Var. Index. Performance RTs'!$D$63*Z$303*Z310/(SUM(Z$307:Z$312))</f>
        <v>193.96959536196673</v>
      </c>
      <c r="AA341" s="185">
        <f>'[7]5. Var. Index. Performance RTs'!$D$63*AA$303*AA310/(SUM(AA$307:AA$312))</f>
        <v>193.96959536196673</v>
      </c>
      <c r="AB341" s="185">
        <f>'[7]5. Var. Index. Performance RTs'!$D$63*AB$303*AB310/(SUM(AB$307:AB$312))</f>
        <v>193.96959536196673</v>
      </c>
      <c r="AC341" s="185">
        <f>'[7]5. Var. Index. Performance RTs'!$D$63*AC$303*AC310/(SUM(AC$307:AC$312))</f>
        <v>236.31554974367577</v>
      </c>
      <c r="AD341" s="185">
        <f>'[7]5. Var. Index. Performance RTs'!$D$63*AD$303*AD310/(SUM(AD$307:AD$312))</f>
        <v>236.31554974367577</v>
      </c>
      <c r="AE341" s="185">
        <f>'[7]5. Var. Index. Performance RTs'!$D$63*AE$303*AE310/(SUM(AE$307:AE$312))</f>
        <v>236.31554974367577</v>
      </c>
      <c r="AF341" s="185">
        <f>'[7]5. Var. Index. Performance RTs'!$D$63*AF$303*AF310/(SUM(AF$307:AF$312))</f>
        <v>236.31554974367577</v>
      </c>
      <c r="AG341" s="185">
        <f>'[7]5. Var. Index. Performance RTs'!$D$63*AG$303*AG310/(SUM(AG$307:AG$312))</f>
        <v>236.31554974367577</v>
      </c>
      <c r="AH341" s="185">
        <f>'[7]5. Var. Index. Performance RTs'!$D$63*AH$303*AH310/(SUM(AH$307:AH$312))</f>
        <v>279.91803243357958</v>
      </c>
      <c r="AI341" s="185">
        <f>'[7]5. Var. Index. Performance RTs'!$D$63*AI$303*AI310/(SUM(AI$307:AI$312))</f>
        <v>279.91803243357958</v>
      </c>
      <c r="AJ341" s="185">
        <f>'[7]5. Var. Index. Performance RTs'!$D$63*AJ$303*AJ310/(SUM(AJ$307:AJ$312))</f>
        <v>279.91803243357958</v>
      </c>
      <c r="AK341" s="185">
        <f>'[7]5. Var. Index. Performance RTs'!$D$63*AK$303*AK310/(SUM(AK$307:AK$312))</f>
        <v>279.91803243357958</v>
      </c>
      <c r="AL341" s="185">
        <f>'[7]5. Var. Index. Performance RTs'!$D$63*AL$303*AL310/(SUM(AL$307:AL$312))</f>
        <v>279.91803243357958</v>
      </c>
      <c r="AM341" s="185">
        <f>'[7]5. Var. Index. Performance RTs'!$D$63*AM$303*AM310/(SUM(AM$307:AM$312))</f>
        <v>324.80970854552709</v>
      </c>
      <c r="AN341" s="185">
        <f>'[7]5. Var. Index. Performance RTs'!$D$63*AN$303*AN310/(SUM(AN$307:AN$312))</f>
        <v>324.80970854552709</v>
      </c>
      <c r="AO341" s="185">
        <f>'[7]5. Var. Index. Performance RTs'!$D$63*AO$303*AO310/(SUM(AO$307:AO$312))</f>
        <v>324.80970854552709</v>
      </c>
      <c r="AP341" s="185">
        <f>'[7]5. Var. Index. Performance RTs'!$D$63*AP$303*AP310/(SUM(AP$307:AP$312))</f>
        <v>324.80970854552709</v>
      </c>
      <c r="AQ341" s="185">
        <f>'[7]5. Var. Index. Performance RTs'!$D$63*AQ$303*AQ310/(SUM(AQ$307:AQ$312))</f>
        <v>324.80970854552709</v>
      </c>
      <c r="AR341" s="185">
        <f>'[7]5. Var. Index. Performance RTs'!$D$63*AR$303*AR310/(SUM(AR$307:AR$312))</f>
        <v>371.02407270942228</v>
      </c>
    </row>
    <row r="342" spans="1:44" s="265" customFormat="1" ht="15.75" hidden="1" outlineLevel="2">
      <c r="A342" s="105"/>
      <c r="B342" s="184" t="s">
        <v>48</v>
      </c>
      <c r="C342" s="182" t="s">
        <v>129</v>
      </c>
      <c r="D342" s="185">
        <f>'[7]5. Var. Index. Performance RTs'!$D$63*D$303*D311/(SUM(D$307:D$312))</f>
        <v>35.003757821297022</v>
      </c>
      <c r="E342" s="185">
        <f>'[7]5. Var. Index. Performance RTs'!$D$63*E$303*E311/(SUM(E$307:E$312))</f>
        <v>35.003757821297022</v>
      </c>
      <c r="F342" s="185">
        <f>'[7]5. Var. Index. Performance RTs'!$D$63*F$303*F311/(SUM(F$307:F$312))</f>
        <v>35.003757821297022</v>
      </c>
      <c r="G342" s="185">
        <f>'[7]5. Var. Index. Performance RTs'!$D$63*G$303*G311/(SUM(G$307:G$312))</f>
        <v>35.003757821297022</v>
      </c>
      <c r="H342" s="185">
        <f>'[7]5. Var. Index. Performance RTs'!$D$63*H$303*H311/(SUM(H$307:H$312))</f>
        <v>35.003757821297022</v>
      </c>
      <c r="I342" s="185">
        <f>'[7]5. Var. Index. Performance RTs'!$D$63*I$303*I311/(SUM(I$307:I$312))</f>
        <v>71.066423180881657</v>
      </c>
      <c r="J342" s="185">
        <f>'[7]5. Var. Index. Performance RTs'!$D$63*J$303*J311/(SUM(J$307:J$312))</f>
        <v>71.066423180881657</v>
      </c>
      <c r="K342" s="185">
        <f>'[7]5. Var. Index. Performance RTs'!$D$63*K$303*K311/(SUM(K$307:K$312))</f>
        <v>71.066423180881657</v>
      </c>
      <c r="L342" s="185">
        <f>'[7]5. Var. Index. Performance RTs'!$D$63*L$303*L311/(SUM(L$307:L$312))</f>
        <v>71.066423180881657</v>
      </c>
      <c r="M342" s="185">
        <f>'[7]5. Var. Index. Performance RTs'!$D$63*M$303*M311/(SUM(M$307:M$312))</f>
        <v>71.066423180881657</v>
      </c>
      <c r="N342" s="185">
        <f>'[7]5. Var. Index. Performance RTs'!$D$63*N$303*N311/(SUM(N$307:N$312))</f>
        <v>108.21560991498801</v>
      </c>
      <c r="O342" s="185">
        <f>'[7]5. Var. Index. Performance RTs'!$D$63*O$303*O311/(SUM(O$307:O$312))</f>
        <v>108.21560991498801</v>
      </c>
      <c r="P342" s="185">
        <f>'[7]5. Var. Index. Performance RTs'!$D$63*P$303*P311/(SUM(P$307:P$312))</f>
        <v>108.21560991498801</v>
      </c>
      <c r="Q342" s="185">
        <f>'[7]5. Var. Index. Performance RTs'!$D$63*Q$303*Q311/(SUM(Q$307:Q$312))</f>
        <v>108.21560991498801</v>
      </c>
      <c r="R342" s="185">
        <f>'[7]5. Var. Index. Performance RTs'!$D$63*R$303*R311/(SUM(R$307:R$312))</f>
        <v>108.21560991498801</v>
      </c>
      <c r="S342" s="185">
        <f>'[7]5. Var. Index. Performance RTs'!$D$63*S$303*S311/(SUM(S$307:S$312))</f>
        <v>146.47963351928854</v>
      </c>
      <c r="T342" s="185">
        <f>'[7]5. Var. Index. Performance RTs'!$D$63*T$303*T311/(SUM(T$307:T$312))</f>
        <v>146.47963351928854</v>
      </c>
      <c r="U342" s="185">
        <f>'[7]5. Var. Index. Performance RTs'!$D$63*U$303*U311/(SUM(U$307:U$312))</f>
        <v>146.47963351928854</v>
      </c>
      <c r="V342" s="185">
        <f>'[7]5. Var. Index. Performance RTs'!$D$63*V$303*V311/(SUM(V$307:V$312))</f>
        <v>146.47963351928854</v>
      </c>
      <c r="W342" s="185">
        <f>'[7]5. Var. Index. Performance RTs'!$D$63*W$303*W311/(SUM(W$307:W$312))</f>
        <v>146.47963351928854</v>
      </c>
      <c r="X342" s="185">
        <f>'[7]5. Var. Index. Performance RTs'!$D$63*X$303*X311/(SUM(X$307:X$312))</f>
        <v>185.88752888855143</v>
      </c>
      <c r="Y342" s="185">
        <f>'[7]5. Var. Index. Performance RTs'!$D$63*Y$303*Y311/(SUM(Y$307:Y$312))</f>
        <v>185.88752888855143</v>
      </c>
      <c r="Z342" s="185">
        <f>'[7]5. Var. Index. Performance RTs'!$D$63*Z$303*Z311/(SUM(Z$307:Z$312))</f>
        <v>185.88752888855143</v>
      </c>
      <c r="AA342" s="185">
        <f>'[7]5. Var. Index. Performance RTs'!$D$63*AA$303*AA311/(SUM(AA$307:AA$312))</f>
        <v>185.88752888855143</v>
      </c>
      <c r="AB342" s="185">
        <f>'[7]5. Var. Index. Performance RTs'!$D$63*AB$303*AB311/(SUM(AB$307:AB$312))</f>
        <v>185.88752888855143</v>
      </c>
      <c r="AC342" s="185">
        <f>'[7]5. Var. Index. Performance RTs'!$D$63*AC$303*AC311/(SUM(AC$307:AC$312))</f>
        <v>226.46906850435596</v>
      </c>
      <c r="AD342" s="185">
        <f>'[7]5. Var. Index. Performance RTs'!$D$63*AD$303*AD311/(SUM(AD$307:AD$312))</f>
        <v>226.46906850435596</v>
      </c>
      <c r="AE342" s="185">
        <f>'[7]5. Var. Index. Performance RTs'!$D$63*AE$303*AE311/(SUM(AE$307:AE$312))</f>
        <v>226.46906850435596</v>
      </c>
      <c r="AF342" s="185">
        <f>'[7]5. Var. Index. Performance RTs'!$D$63*AF$303*AF311/(SUM(AF$307:AF$312))</f>
        <v>226.46906850435596</v>
      </c>
      <c r="AG342" s="185">
        <f>'[7]5. Var. Index. Performance RTs'!$D$63*AG$303*AG311/(SUM(AG$307:AG$312))</f>
        <v>226.46906850435596</v>
      </c>
      <c r="AH342" s="185">
        <f>'[7]5. Var. Index. Performance RTs'!$D$63*AH$303*AH311/(SUM(AH$307:AH$312))</f>
        <v>268.25478108218044</v>
      </c>
      <c r="AI342" s="185">
        <f>'[7]5. Var. Index. Performance RTs'!$D$63*AI$303*AI311/(SUM(AI$307:AI$312))</f>
        <v>268.25478108218044</v>
      </c>
      <c r="AJ342" s="185">
        <f>'[7]5. Var. Index. Performance RTs'!$D$63*AJ$303*AJ311/(SUM(AJ$307:AJ$312))</f>
        <v>268.25478108218044</v>
      </c>
      <c r="AK342" s="185">
        <f>'[7]5. Var. Index. Performance RTs'!$D$63*AK$303*AK311/(SUM(AK$307:AK$312))</f>
        <v>268.25478108218044</v>
      </c>
      <c r="AL342" s="185">
        <f>'[7]5. Var. Index. Performance RTs'!$D$63*AL$303*AL311/(SUM(AL$307:AL$312))</f>
        <v>268.25478108218044</v>
      </c>
      <c r="AM342" s="185">
        <f>'[7]5. Var. Index. Performance RTs'!$D$63*AM$303*AM311/(SUM(AM$307:AM$312))</f>
        <v>311.27597068946341</v>
      </c>
      <c r="AN342" s="185">
        <f>'[7]5. Var. Index. Performance RTs'!$D$63*AN$303*AN311/(SUM(AN$307:AN$312))</f>
        <v>311.27597068946341</v>
      </c>
      <c r="AO342" s="185">
        <f>'[7]5. Var. Index. Performance RTs'!$D$63*AO$303*AO311/(SUM(AO$307:AO$312))</f>
        <v>311.27597068946341</v>
      </c>
      <c r="AP342" s="185">
        <f>'[7]5. Var. Index. Performance RTs'!$D$63*AP$303*AP311/(SUM(AP$307:AP$312))</f>
        <v>311.27597068946341</v>
      </c>
      <c r="AQ342" s="185">
        <f>'[7]5. Var. Index. Performance RTs'!$D$63*AQ$303*AQ311/(SUM(AQ$307:AQ$312))</f>
        <v>311.27597068946341</v>
      </c>
      <c r="AR342" s="185">
        <f>'[7]5. Var. Index. Performance RTs'!$D$63*AR$303*AR311/(SUM(AR$307:AR$312))</f>
        <v>355.56473634652963</v>
      </c>
    </row>
    <row r="343" spans="1:44" s="265" customFormat="1" ht="15.75" hidden="1" outlineLevel="2">
      <c r="A343" s="105"/>
      <c r="B343" s="186" t="s">
        <v>49</v>
      </c>
      <c r="C343" s="182" t="s">
        <v>129</v>
      </c>
      <c r="D343" s="187">
        <f>'[7]5. Var. Index. Performance RTs'!$D$63*D$303*D312/(SUM(D$307:D$312))</f>
        <v>9.1314150838166146</v>
      </c>
      <c r="E343" s="187">
        <f>'[7]5. Var. Index. Performance RTs'!$D$63*E$303*E312/(SUM(E$307:E$312))</f>
        <v>9.1314150838166146</v>
      </c>
      <c r="F343" s="187">
        <f>'[7]5. Var. Index. Performance RTs'!$D$63*F$303*F312/(SUM(F$307:F$312))</f>
        <v>9.1314150838166146</v>
      </c>
      <c r="G343" s="187">
        <f>'[7]5. Var. Index. Performance RTs'!$D$63*G$303*G312/(SUM(G$307:G$312))</f>
        <v>9.1314150838166146</v>
      </c>
      <c r="H343" s="187">
        <f>'[7]5. Var. Index. Performance RTs'!$D$63*H$303*H312/(SUM(H$307:H$312))</f>
        <v>9.1314150838166146</v>
      </c>
      <c r="I343" s="187">
        <f>'[7]5. Var. Index. Performance RTs'!$D$63*I$303*I312/(SUM(I$307:I$312))</f>
        <v>18.539066916751736</v>
      </c>
      <c r="J343" s="187">
        <f>'[7]5. Var. Index. Performance RTs'!$D$63*J$303*J312/(SUM(J$307:J$312))</f>
        <v>18.539066916751736</v>
      </c>
      <c r="K343" s="187">
        <f>'[7]5. Var. Index. Performance RTs'!$D$63*K$303*K312/(SUM(K$307:K$312))</f>
        <v>18.539066916751736</v>
      </c>
      <c r="L343" s="187">
        <f>'[7]5. Var. Index. Performance RTs'!$D$63*L$303*L312/(SUM(L$307:L$312))</f>
        <v>18.539066916751736</v>
      </c>
      <c r="M343" s="187">
        <f>'[7]5. Var. Index. Performance RTs'!$D$63*M$303*M312/(SUM(M$307:M$312))</f>
        <v>18.539066916751736</v>
      </c>
      <c r="N343" s="187">
        <f>'[7]5. Var. Index. Performance RTs'!$D$63*N$303*N312/(SUM(N$307:N$312))</f>
        <v>28.230159108257745</v>
      </c>
      <c r="O343" s="187">
        <f>'[7]5. Var. Index. Performance RTs'!$D$63*O$303*O312/(SUM(O$307:O$312))</f>
        <v>28.230159108257745</v>
      </c>
      <c r="P343" s="187">
        <f>'[7]5. Var. Index. Performance RTs'!$D$63*P$303*P312/(SUM(P$307:P$312))</f>
        <v>28.230159108257745</v>
      </c>
      <c r="Q343" s="187">
        <f>'[7]5. Var. Index. Performance RTs'!$D$63*Q$303*Q312/(SUM(Q$307:Q$312))</f>
        <v>28.230159108257745</v>
      </c>
      <c r="R343" s="187">
        <f>'[7]5. Var. Index. Performance RTs'!$D$63*R$303*R312/(SUM(R$307:R$312))</f>
        <v>28.230159108257745</v>
      </c>
      <c r="S343" s="187">
        <f>'[7]5. Var. Index. Performance RTs'!$D$63*S$303*S312/(SUM(S$307:S$312))</f>
        <v>38.212078309379621</v>
      </c>
      <c r="T343" s="187">
        <f>'[7]5. Var. Index. Performance RTs'!$D$63*T$303*T312/(SUM(T$307:T$312))</f>
        <v>38.212078309379621</v>
      </c>
      <c r="U343" s="187">
        <f>'[7]5. Var. Index. Performance RTs'!$D$63*U$303*U312/(SUM(U$307:U$312))</f>
        <v>38.212078309379621</v>
      </c>
      <c r="V343" s="187">
        <f>'[7]5. Var. Index. Performance RTs'!$D$63*V$303*V312/(SUM(V$307:V$312))</f>
        <v>38.212078309379621</v>
      </c>
      <c r="W343" s="187">
        <f>'[7]5. Var. Index. Performance RTs'!$D$63*W$303*W312/(SUM(W$307:W$312))</f>
        <v>38.212078309379621</v>
      </c>
      <c r="X343" s="187">
        <f>'[7]5. Var. Index. Performance RTs'!$D$63*X$303*X312/(SUM(X$307:X$312))</f>
        <v>48.492398840491681</v>
      </c>
      <c r="Y343" s="187">
        <f>'[7]5. Var. Index. Performance RTs'!$D$63*Y$303*Y312/(SUM(Y$307:Y$312))</f>
        <v>48.492398840491681</v>
      </c>
      <c r="Z343" s="187">
        <f>'[7]5. Var. Index. Performance RTs'!$D$63*Z$303*Z312/(SUM(Z$307:Z$312))</f>
        <v>48.492398840491681</v>
      </c>
      <c r="AA343" s="187">
        <f>'[7]5. Var. Index. Performance RTs'!$D$63*AA$303*AA312/(SUM(AA$307:AA$312))</f>
        <v>48.492398840491681</v>
      </c>
      <c r="AB343" s="187">
        <f>'[7]5. Var. Index. Performance RTs'!$D$63*AB$303*AB312/(SUM(AB$307:AB$312))</f>
        <v>48.492398840491681</v>
      </c>
      <c r="AC343" s="187">
        <f>'[7]5. Var. Index. Performance RTs'!$D$63*AC$303*AC312/(SUM(AC$307:AC$312))</f>
        <v>59.078887435918944</v>
      </c>
      <c r="AD343" s="187">
        <f>'[7]5. Var. Index. Performance RTs'!$D$63*AD$303*AD312/(SUM(AD$307:AD$312))</f>
        <v>59.078887435918944</v>
      </c>
      <c r="AE343" s="187">
        <f>'[7]5. Var. Index. Performance RTs'!$D$63*AE$303*AE312/(SUM(AE$307:AE$312))</f>
        <v>59.078887435918944</v>
      </c>
      <c r="AF343" s="187">
        <f>'[7]5. Var. Index. Performance RTs'!$D$63*AF$303*AF312/(SUM(AF$307:AF$312))</f>
        <v>59.078887435918944</v>
      </c>
      <c r="AG343" s="187">
        <f>'[7]5. Var. Index. Performance RTs'!$D$63*AG$303*AG312/(SUM(AG$307:AG$312))</f>
        <v>59.078887435918944</v>
      </c>
      <c r="AH343" s="187">
        <f>'[7]5. Var. Index. Performance RTs'!$D$63*AH$303*AH312/(SUM(AH$307:AH$312))</f>
        <v>69.979508108394896</v>
      </c>
      <c r="AI343" s="187">
        <f>'[7]5. Var. Index. Performance RTs'!$D$63*AI$303*AI312/(SUM(AI$307:AI$312))</f>
        <v>69.979508108394896</v>
      </c>
      <c r="AJ343" s="187">
        <f>'[7]5. Var. Index. Performance RTs'!$D$63*AJ$303*AJ312/(SUM(AJ$307:AJ$312))</f>
        <v>69.979508108394896</v>
      </c>
      <c r="AK343" s="187">
        <f>'[7]5. Var. Index. Performance RTs'!$D$63*AK$303*AK312/(SUM(AK$307:AK$312))</f>
        <v>69.979508108394896</v>
      </c>
      <c r="AL343" s="187">
        <f>'[7]5. Var. Index. Performance RTs'!$D$63*AL$303*AL312/(SUM(AL$307:AL$312))</f>
        <v>69.979508108394896</v>
      </c>
      <c r="AM343" s="187">
        <f>'[7]5. Var. Index. Performance RTs'!$D$63*AM$303*AM312/(SUM(AM$307:AM$312))</f>
        <v>81.202427136381772</v>
      </c>
      <c r="AN343" s="187">
        <f>'[7]5. Var. Index. Performance RTs'!$D$63*AN$303*AN312/(SUM(AN$307:AN$312))</f>
        <v>81.202427136381772</v>
      </c>
      <c r="AO343" s="187">
        <f>'[7]5. Var. Index. Performance RTs'!$D$63*AO$303*AO312/(SUM(AO$307:AO$312))</f>
        <v>81.202427136381772</v>
      </c>
      <c r="AP343" s="187">
        <f>'[7]5. Var. Index. Performance RTs'!$D$63*AP$303*AP312/(SUM(AP$307:AP$312))</f>
        <v>81.202427136381772</v>
      </c>
      <c r="AQ343" s="187">
        <f>'[7]5. Var. Index. Performance RTs'!$D$63*AQ$303*AQ312/(SUM(AQ$307:AQ$312))</f>
        <v>81.202427136381772</v>
      </c>
      <c r="AR343" s="187">
        <f>'[7]5. Var. Index. Performance RTs'!$D$63*AR$303*AR312/(SUM(AR$307:AR$312))</f>
        <v>92.756018177355571</v>
      </c>
    </row>
    <row r="344" spans="1:44" s="260" customFormat="1" ht="15.75" hidden="1" outlineLevel="1">
      <c r="A344" s="105"/>
      <c r="B344" s="84" t="s">
        <v>152</v>
      </c>
      <c r="C344" s="80" t="s">
        <v>129</v>
      </c>
      <c r="D344" s="157">
        <f>IF($A$303="SIM",(D303*SUM(D307:D309)-D321*SUM(D325:D327))*'[7]5. Var. Index. Performance RTs'!$D$65,0)</f>
        <v>0</v>
      </c>
      <c r="E344" s="157">
        <f>IF($A$303="SIM",(E303*SUM(E307:E309)-E321*SUM(E325:E327))*'[7]5. Var. Index. Performance RTs'!$D$65,0)</f>
        <v>0</v>
      </c>
      <c r="F344" s="157">
        <f>IF($A$303="SIM",(F303*SUM(F307:F309)-F321*SUM(F325:F327))*'[7]5. Var. Index. Performance RTs'!$D$65,0)</f>
        <v>0</v>
      </c>
      <c r="G344" s="157">
        <f>IF($A$303="SIM",(G303*SUM(G307:G309)-G321*SUM(G325:G327))*'[7]5. Var. Index. Performance RTs'!$D$65,0)</f>
        <v>0</v>
      </c>
      <c r="H344" s="157">
        <f>IF($A$303="SIM",(H303*SUM(H307:H309)-H321*SUM(H325:H327))*'[7]5. Var. Index. Performance RTs'!$D$65,0)</f>
        <v>0</v>
      </c>
      <c r="I344" s="157">
        <f>IF($A$303="SIM",(I303*SUM(I307:I309)-I321*SUM(I325:I327))*'[7]5. Var. Index. Performance RTs'!$D$65,0)</f>
        <v>0</v>
      </c>
      <c r="J344" s="157">
        <f>IF($A$303="SIM",(J303*SUM(J307:J309)-J321*SUM(J325:J327))*'[7]5. Var. Index. Performance RTs'!$D$65,0)</f>
        <v>0</v>
      </c>
      <c r="K344" s="157">
        <f>IF($A$303="SIM",(K303*SUM(K307:K309)-K321*SUM(K325:K327))*'[7]5. Var. Index. Performance RTs'!$D$65,0)</f>
        <v>0</v>
      </c>
      <c r="L344" s="157">
        <f>IF($A$303="SIM",(L303*SUM(L307:L309)-L321*SUM(L325:L327))*'[7]5. Var. Index. Performance RTs'!$D$65,0)</f>
        <v>0</v>
      </c>
      <c r="M344" s="157">
        <f>IF($A$303="SIM",(M303*SUM(M307:M309)-M321*SUM(M325:M327))*'[7]5. Var. Index. Performance RTs'!$D$65,0)</f>
        <v>0</v>
      </c>
      <c r="N344" s="157">
        <f>IF($A$303="SIM",(N303*SUM(N307:N309)-N321*SUM(N325:N327))*'[7]5. Var. Index. Performance RTs'!$D$65,0)</f>
        <v>0</v>
      </c>
      <c r="O344" s="157">
        <f>IF($A$303="SIM",(O303*SUM(O307:O309)-O321*SUM(O325:O327))*'[7]5. Var. Index. Performance RTs'!$D$65,0)</f>
        <v>0</v>
      </c>
      <c r="P344" s="157">
        <f>IF($A$303="SIM",(P303*SUM(P307:P309)-P321*SUM(P325:P327))*'[7]5. Var. Index. Performance RTs'!$D$65,0)</f>
        <v>0</v>
      </c>
      <c r="Q344" s="157">
        <f>IF($A$303="SIM",(Q303*SUM(Q307:Q309)-Q321*SUM(Q325:Q327))*'[7]5. Var. Index. Performance RTs'!$D$65,0)</f>
        <v>0</v>
      </c>
      <c r="R344" s="157">
        <f>IF($A$303="SIM",(R303*SUM(R307:R309)-R321*SUM(R325:R327))*'[7]5. Var. Index. Performance RTs'!$D$65,0)</f>
        <v>0</v>
      </c>
      <c r="S344" s="157">
        <f>IF($A$303="SIM",(S303*SUM(S307:S309)-S321*SUM(S325:S327))*'[7]5. Var. Index. Performance RTs'!$D$65,0)</f>
        <v>0</v>
      </c>
      <c r="T344" s="157">
        <f>IF($A$303="SIM",(T303*SUM(T307:T309)-T321*SUM(T325:T327))*'[7]5. Var. Index. Performance RTs'!$D$65,0)</f>
        <v>0</v>
      </c>
      <c r="U344" s="157">
        <f>IF($A$303="SIM",(U303*SUM(U307:U309)-U321*SUM(U325:U327))*'[7]5. Var. Index. Performance RTs'!$D$65,0)</f>
        <v>0</v>
      </c>
      <c r="V344" s="157">
        <f>IF($A$303="SIM",(V303*SUM(V307:V309)-V321*SUM(V325:V327))*'[7]5. Var. Index. Performance RTs'!$D$65,0)</f>
        <v>0</v>
      </c>
      <c r="W344" s="157">
        <f>IF($A$303="SIM",(W303*SUM(W307:W309)-W321*SUM(W325:W327))*'[7]5. Var. Index. Performance RTs'!$D$65,0)</f>
        <v>0</v>
      </c>
      <c r="X344" s="157">
        <f>IF($A$303="SIM",(X303*SUM(X307:X309)-X321*SUM(X325:X327))*'[7]5. Var. Index. Performance RTs'!$D$65,0)</f>
        <v>0</v>
      </c>
      <c r="Y344" s="157">
        <f>IF($A$303="SIM",(Y303*SUM(Y307:Y309)-Y321*SUM(Y325:Y327))*'[7]5. Var. Index. Performance RTs'!$D$65,0)</f>
        <v>0</v>
      </c>
      <c r="Z344" s="157">
        <f>IF($A$303="SIM",(Z303*SUM(Z307:Z309)-Z321*SUM(Z325:Z327))*'[7]5. Var. Index. Performance RTs'!$D$65,0)</f>
        <v>0</v>
      </c>
      <c r="AA344" s="157">
        <f>IF($A$303="SIM",(AA303*SUM(AA307:AA309)-AA321*SUM(AA325:AA327))*'[7]5. Var. Index. Performance RTs'!$D$65,0)</f>
        <v>0</v>
      </c>
      <c r="AB344" s="157">
        <f>IF($A$303="SIM",(AB303*SUM(AB307:AB309)-AB321*SUM(AB325:AB327))*'[7]5. Var. Index. Performance RTs'!$D$65,0)</f>
        <v>0</v>
      </c>
      <c r="AC344" s="157">
        <f>IF($A$303="SIM",(AC303*SUM(AC307:AC309)-AC321*SUM(AC325:AC327))*'[7]5. Var. Index. Performance RTs'!$D$65,0)</f>
        <v>0</v>
      </c>
      <c r="AD344" s="157">
        <f>IF($A$303="SIM",(AD303*SUM(AD307:AD309)-AD321*SUM(AD325:AD327))*'[7]5. Var. Index. Performance RTs'!$D$65,0)</f>
        <v>0</v>
      </c>
      <c r="AE344" s="157">
        <f>IF($A$303="SIM",(AE303*SUM(AE307:AE309)-AE321*SUM(AE325:AE327))*'[7]5. Var. Index. Performance RTs'!$D$65,0)</f>
        <v>0</v>
      </c>
      <c r="AF344" s="157">
        <f>IF($A$303="SIM",(AF303*SUM(AF307:AF309)-AF321*SUM(AF325:AF327))*'[7]5. Var. Index. Performance RTs'!$D$65,0)</f>
        <v>0</v>
      </c>
      <c r="AG344" s="157">
        <f>IF($A$303="SIM",(AG303*SUM(AG307:AG309)-AG321*SUM(AG325:AG327))*'[7]5. Var. Index. Performance RTs'!$D$65,0)</f>
        <v>0</v>
      </c>
      <c r="AH344" s="157">
        <f>IF($A$303="SIM",(AH303*SUM(AH307:AH309)-AH321*SUM(AH325:AH327))*'[7]5. Var. Index. Performance RTs'!$D$65,0)</f>
        <v>0</v>
      </c>
      <c r="AI344" s="157">
        <f>IF($A$303="SIM",(AI303*SUM(AI307:AI309)-AI321*SUM(AI325:AI327))*'[7]5. Var. Index. Performance RTs'!$D$65,0)</f>
        <v>0</v>
      </c>
      <c r="AJ344" s="157">
        <f>IF($A$303="SIM",(AJ303*SUM(AJ307:AJ309)-AJ321*SUM(AJ325:AJ327))*'[7]5. Var. Index. Performance RTs'!$D$65,0)</f>
        <v>0</v>
      </c>
      <c r="AK344" s="157">
        <f>IF($A$303="SIM",(AK303*SUM(AK307:AK309)-AK321*SUM(AK325:AK327))*'[7]5. Var. Index. Performance RTs'!$D$65,0)</f>
        <v>0</v>
      </c>
      <c r="AL344" s="157">
        <f>IF($A$303="SIM",(AL303*SUM(AL307:AL309)-AL321*SUM(AL325:AL327))*'[7]5. Var. Index. Performance RTs'!$D$65,0)</f>
        <v>0</v>
      </c>
      <c r="AM344" s="157">
        <f>IF($A$303="SIM",(AM303*SUM(AM307:AM309)-AM321*SUM(AM325:AM327))*'[7]5. Var. Index. Performance RTs'!$D$65,0)</f>
        <v>0</v>
      </c>
      <c r="AN344" s="157">
        <f>IF($A$303="SIM",(AN303*SUM(AN307:AN309)-AN321*SUM(AN325:AN327))*'[7]5. Var. Index. Performance RTs'!$D$65,0)</f>
        <v>0</v>
      </c>
      <c r="AO344" s="157">
        <f>IF($A$303="SIM",(AO303*SUM(AO307:AO309)-AO321*SUM(AO325:AO327))*'[7]5. Var. Index. Performance RTs'!$D$65,0)</f>
        <v>0</v>
      </c>
      <c r="AP344" s="157">
        <f>IF($A$303="SIM",(AP303*SUM(AP307:AP309)-AP321*SUM(AP325:AP327))*'[7]5. Var. Index. Performance RTs'!$D$65,0)</f>
        <v>0</v>
      </c>
      <c r="AQ344" s="157">
        <f>IF($A$303="SIM",(AQ303*SUM(AQ307:AQ309)-AQ321*SUM(AQ325:AQ327))*'[7]5. Var. Index. Performance RTs'!$D$65,0)</f>
        <v>0</v>
      </c>
      <c r="AR344" s="157">
        <f>IF($A$303="SIM",(AR303*SUM(AR307:AR309)-AR321*SUM(AR325:AR327))*'[7]5. Var. Index. Performance RTs'!$D$65,0)</f>
        <v>0</v>
      </c>
    </row>
    <row r="345" spans="1:44" s="262" customFormat="1" ht="15.75" hidden="1" outlineLevel="2">
      <c r="A345" s="105"/>
      <c r="B345" s="162" t="s">
        <v>133</v>
      </c>
      <c r="C345" s="160"/>
      <c r="D345" s="160"/>
      <c r="E345" s="160"/>
      <c r="F345" s="160"/>
      <c r="G345" s="160"/>
      <c r="H345" s="160"/>
      <c r="I345" s="160"/>
      <c r="J345" s="160"/>
      <c r="K345" s="160"/>
      <c r="L345" s="160"/>
      <c r="M345" s="160"/>
      <c r="N345" s="160"/>
      <c r="O345" s="160"/>
      <c r="P345" s="160"/>
      <c r="Q345" s="160"/>
      <c r="R345" s="160"/>
      <c r="S345" s="160"/>
      <c r="T345" s="160"/>
      <c r="U345" s="160"/>
      <c r="V345" s="160"/>
      <c r="W345" s="160"/>
      <c r="X345" s="160"/>
      <c r="Y345" s="160"/>
      <c r="Z345" s="160"/>
      <c r="AA345" s="160"/>
      <c r="AB345" s="160"/>
      <c r="AC345" s="160"/>
      <c r="AD345" s="160"/>
      <c r="AE345" s="160"/>
      <c r="AF345" s="160"/>
      <c r="AG345" s="160"/>
      <c r="AH345" s="160"/>
      <c r="AI345" s="160"/>
      <c r="AJ345" s="160"/>
      <c r="AK345" s="160"/>
      <c r="AL345" s="160"/>
      <c r="AM345" s="160"/>
      <c r="AN345" s="160"/>
      <c r="AO345" s="160"/>
      <c r="AP345" s="160"/>
      <c r="AQ345" s="160"/>
      <c r="AR345" s="160"/>
    </row>
    <row r="346" spans="1:44" s="262" customFormat="1" ht="15.75" hidden="1" outlineLevel="2">
      <c r="A346" s="105"/>
      <c r="B346" s="162" t="s">
        <v>42</v>
      </c>
      <c r="C346" s="160" t="s">
        <v>73</v>
      </c>
      <c r="D346" s="166">
        <v>0</v>
      </c>
      <c r="E346" s="166">
        <v>0</v>
      </c>
      <c r="F346" s="166">
        <v>0</v>
      </c>
      <c r="G346" s="166">
        <v>0</v>
      </c>
      <c r="H346" s="166">
        <v>0</v>
      </c>
      <c r="I346" s="166">
        <v>0</v>
      </c>
      <c r="J346" s="166">
        <v>0</v>
      </c>
      <c r="K346" s="166">
        <v>0</v>
      </c>
      <c r="L346" s="166">
        <v>0</v>
      </c>
      <c r="M346" s="166">
        <v>0</v>
      </c>
      <c r="N346" s="166">
        <v>0</v>
      </c>
      <c r="O346" s="166">
        <v>0</v>
      </c>
      <c r="P346" s="166">
        <v>0</v>
      </c>
      <c r="Q346" s="166">
        <v>0</v>
      </c>
      <c r="R346" s="166">
        <v>0</v>
      </c>
      <c r="S346" s="166">
        <v>0</v>
      </c>
      <c r="T346" s="166">
        <v>0</v>
      </c>
      <c r="U346" s="166">
        <v>0</v>
      </c>
      <c r="V346" s="166">
        <v>0</v>
      </c>
      <c r="W346" s="166">
        <v>0</v>
      </c>
      <c r="X346" s="166">
        <v>0</v>
      </c>
      <c r="Y346" s="166">
        <v>0</v>
      </c>
      <c r="Z346" s="166">
        <v>0</v>
      </c>
      <c r="AA346" s="166">
        <v>0</v>
      </c>
      <c r="AB346" s="166">
        <v>0</v>
      </c>
      <c r="AC346" s="166">
        <v>0</v>
      </c>
      <c r="AD346" s="166">
        <v>0</v>
      </c>
      <c r="AE346" s="166">
        <v>0</v>
      </c>
      <c r="AF346" s="166">
        <v>0</v>
      </c>
      <c r="AG346" s="166">
        <v>0</v>
      </c>
      <c r="AH346" s="166">
        <v>0</v>
      </c>
      <c r="AI346" s="166">
        <v>0</v>
      </c>
      <c r="AJ346" s="166">
        <v>0</v>
      </c>
      <c r="AK346" s="166">
        <v>0</v>
      </c>
      <c r="AL346" s="166">
        <v>0</v>
      </c>
      <c r="AM346" s="166">
        <v>0</v>
      </c>
      <c r="AN346" s="166">
        <v>0</v>
      </c>
      <c r="AO346" s="166">
        <v>0</v>
      </c>
      <c r="AP346" s="166">
        <v>0</v>
      </c>
      <c r="AQ346" s="166">
        <v>0</v>
      </c>
      <c r="AR346" s="166">
        <v>0</v>
      </c>
    </row>
    <row r="347" spans="1:44" s="262" customFormat="1" ht="15.75" hidden="1" outlineLevel="2">
      <c r="A347" s="105"/>
      <c r="B347" s="162" t="s">
        <v>43</v>
      </c>
      <c r="C347" s="160" t="s">
        <v>73</v>
      </c>
      <c r="D347" s="166">
        <v>0</v>
      </c>
      <c r="E347" s="166">
        <v>0</v>
      </c>
      <c r="F347" s="166">
        <v>0</v>
      </c>
      <c r="G347" s="166">
        <v>0</v>
      </c>
      <c r="H347" s="166">
        <v>0</v>
      </c>
      <c r="I347" s="166">
        <v>0</v>
      </c>
      <c r="J347" s="166">
        <v>0</v>
      </c>
      <c r="K347" s="166">
        <v>0</v>
      </c>
      <c r="L347" s="166">
        <v>0</v>
      </c>
      <c r="M347" s="166">
        <v>0</v>
      </c>
      <c r="N347" s="166">
        <v>0</v>
      </c>
      <c r="O347" s="166">
        <v>0</v>
      </c>
      <c r="P347" s="166">
        <v>0</v>
      </c>
      <c r="Q347" s="166">
        <v>0</v>
      </c>
      <c r="R347" s="166">
        <v>0</v>
      </c>
      <c r="S347" s="166">
        <v>0</v>
      </c>
      <c r="T347" s="166">
        <v>0</v>
      </c>
      <c r="U347" s="166">
        <v>0</v>
      </c>
      <c r="V347" s="166">
        <v>0</v>
      </c>
      <c r="W347" s="166">
        <v>0</v>
      </c>
      <c r="X347" s="166">
        <v>0</v>
      </c>
      <c r="Y347" s="166">
        <v>0</v>
      </c>
      <c r="Z347" s="166">
        <v>0</v>
      </c>
      <c r="AA347" s="166">
        <v>0</v>
      </c>
      <c r="AB347" s="166">
        <v>0</v>
      </c>
      <c r="AC347" s="166">
        <v>0</v>
      </c>
      <c r="AD347" s="166">
        <v>0</v>
      </c>
      <c r="AE347" s="166">
        <v>0</v>
      </c>
      <c r="AF347" s="166">
        <v>0</v>
      </c>
      <c r="AG347" s="166">
        <v>0</v>
      </c>
      <c r="AH347" s="166">
        <v>0</v>
      </c>
      <c r="AI347" s="166">
        <v>0</v>
      </c>
      <c r="AJ347" s="166">
        <v>0</v>
      </c>
      <c r="AK347" s="166">
        <v>0</v>
      </c>
      <c r="AL347" s="166">
        <v>0</v>
      </c>
      <c r="AM347" s="166">
        <v>0</v>
      </c>
      <c r="AN347" s="166">
        <v>0</v>
      </c>
      <c r="AO347" s="166">
        <v>0</v>
      </c>
      <c r="AP347" s="166">
        <v>0</v>
      </c>
      <c r="AQ347" s="166">
        <v>0</v>
      </c>
      <c r="AR347" s="166">
        <v>0</v>
      </c>
    </row>
    <row r="348" spans="1:44" s="262" customFormat="1" ht="15.75" hidden="1" outlineLevel="2">
      <c r="A348" s="105"/>
      <c r="B348" s="162" t="s">
        <v>44</v>
      </c>
      <c r="C348" s="160" t="s">
        <v>73</v>
      </c>
      <c r="D348" s="166" t="e">
        <f>(D$303*D307-D338)*('[7]5. Var. Index. Performance RTs'!$D$65)/D$344</f>
        <v>#DIV/0!</v>
      </c>
      <c r="E348" s="166" t="e">
        <f>(E$303*E307-E338)*('[7]5. Var. Index. Performance RTs'!$D$65)/E$344</f>
        <v>#DIV/0!</v>
      </c>
      <c r="F348" s="166" t="e">
        <f>(F$303*F307-F338)*('[7]5. Var. Index. Performance RTs'!$D$65)/F$344</f>
        <v>#DIV/0!</v>
      </c>
      <c r="G348" s="166" t="e">
        <f>(G$303*G307-G338)*('[7]5. Var. Index. Performance RTs'!$D$65)/G$344</f>
        <v>#DIV/0!</v>
      </c>
      <c r="H348" s="166" t="e">
        <f>(H$303*H307-H338)*('[7]5. Var. Index. Performance RTs'!$D$65)/H$344</f>
        <v>#DIV/0!</v>
      </c>
      <c r="I348" s="166" t="e">
        <f>(I$303*I307-I338)*('[7]5. Var. Index. Performance RTs'!$D$65)/I$344</f>
        <v>#DIV/0!</v>
      </c>
      <c r="J348" s="166" t="e">
        <f>(J$303*J307-J338)*('[7]5. Var. Index. Performance RTs'!$D$65)/J$344</f>
        <v>#DIV/0!</v>
      </c>
      <c r="K348" s="166" t="e">
        <f>(K$303*K307-K338)*('[7]5. Var. Index. Performance RTs'!$D$65)/K$344</f>
        <v>#DIV/0!</v>
      </c>
      <c r="L348" s="166" t="e">
        <f>(L$303*L307-L338)*('[7]5. Var. Index. Performance RTs'!$D$65)/L$344</f>
        <v>#DIV/0!</v>
      </c>
      <c r="M348" s="166" t="e">
        <f>(M$303*M307-M338)*('[7]5. Var. Index. Performance RTs'!$D$65)/M$344</f>
        <v>#DIV/0!</v>
      </c>
      <c r="N348" s="166" t="e">
        <f>(N$303*N307-N338)*('[7]5. Var. Index. Performance RTs'!$D$65)/N$344</f>
        <v>#DIV/0!</v>
      </c>
      <c r="O348" s="166" t="e">
        <f>(O$303*O307-O338)*('[7]5. Var. Index. Performance RTs'!$D$65)/O$344</f>
        <v>#DIV/0!</v>
      </c>
      <c r="P348" s="166" t="e">
        <f>(P$303*P307-P338)*('[7]5. Var. Index. Performance RTs'!$D$65)/P$344</f>
        <v>#DIV/0!</v>
      </c>
      <c r="Q348" s="166" t="e">
        <f>(Q$303*Q307-Q338)*('[7]5. Var. Index. Performance RTs'!$D$65)/Q$344</f>
        <v>#DIV/0!</v>
      </c>
      <c r="R348" s="166" t="e">
        <f>(R$303*R307-R338)*('[7]5. Var. Index. Performance RTs'!$D$65)/R$344</f>
        <v>#DIV/0!</v>
      </c>
      <c r="S348" s="166" t="e">
        <f>(S$303*S307-S338)*('[7]5. Var. Index. Performance RTs'!$D$65)/S$344</f>
        <v>#DIV/0!</v>
      </c>
      <c r="T348" s="166" t="e">
        <f>(T$303*T307-T338)*('[7]5. Var. Index. Performance RTs'!$D$65)/T$344</f>
        <v>#DIV/0!</v>
      </c>
      <c r="U348" s="166" t="e">
        <f>(U$303*U307-U338)*('[7]5. Var. Index. Performance RTs'!$D$65)/U$344</f>
        <v>#DIV/0!</v>
      </c>
      <c r="V348" s="166" t="e">
        <f>(V$303*V307-V338)*('[7]5. Var. Index. Performance RTs'!$D$65)/V$344</f>
        <v>#DIV/0!</v>
      </c>
      <c r="W348" s="166" t="e">
        <f>(W$303*W307-W338)*('[7]5. Var. Index. Performance RTs'!$D$65)/W$344</f>
        <v>#DIV/0!</v>
      </c>
      <c r="X348" s="166" t="e">
        <f>(X$303*X307-X338)*('[7]5. Var. Index. Performance RTs'!$D$65)/X$344</f>
        <v>#DIV/0!</v>
      </c>
      <c r="Y348" s="166" t="e">
        <f>(Y$303*Y307-Y338)*('[7]5. Var. Index. Performance RTs'!$D$65)/Y$344</f>
        <v>#DIV/0!</v>
      </c>
      <c r="Z348" s="166" t="e">
        <f>(Z$303*Z307-Z338)*('[7]5. Var. Index. Performance RTs'!$D$65)/Z$344</f>
        <v>#DIV/0!</v>
      </c>
      <c r="AA348" s="166" t="e">
        <f>(AA$303*AA307-AA338)*('[7]5. Var. Index. Performance RTs'!$D$65)/AA$344</f>
        <v>#DIV/0!</v>
      </c>
      <c r="AB348" s="166" t="e">
        <f>(AB$303*AB307-AB338)*('[7]5. Var. Index. Performance RTs'!$D$65)/AB$344</f>
        <v>#DIV/0!</v>
      </c>
      <c r="AC348" s="166" t="e">
        <f>(AC$303*AC307-AC338)*('[7]5. Var. Index. Performance RTs'!$D$65)/AC$344</f>
        <v>#DIV/0!</v>
      </c>
      <c r="AD348" s="166" t="e">
        <f>(AD$303*AD307-AD338)*('[7]5. Var. Index. Performance RTs'!$D$65)/AD$344</f>
        <v>#DIV/0!</v>
      </c>
      <c r="AE348" s="166" t="e">
        <f>(AE$303*AE307-AE338)*('[7]5. Var. Index. Performance RTs'!$D$65)/AE$344</f>
        <v>#DIV/0!</v>
      </c>
      <c r="AF348" s="166" t="e">
        <f>(AF$303*AF307-AF338)*('[7]5. Var. Index. Performance RTs'!$D$65)/AF$344</f>
        <v>#DIV/0!</v>
      </c>
      <c r="AG348" s="166" t="e">
        <f>(AG$303*AG307-AG338)*('[7]5. Var. Index. Performance RTs'!$D$65)/AG$344</f>
        <v>#DIV/0!</v>
      </c>
      <c r="AH348" s="166" t="e">
        <f>(AH$303*AH307-AH338)*('[7]5. Var. Index. Performance RTs'!$D$65)/AH$344</f>
        <v>#DIV/0!</v>
      </c>
      <c r="AI348" s="166" t="e">
        <f>(AI$303*AI307-AI338)*('[7]5. Var. Index. Performance RTs'!$D$65)/AI$344</f>
        <v>#DIV/0!</v>
      </c>
      <c r="AJ348" s="166" t="e">
        <f>(AJ$303*AJ307-AJ338)*('[7]5. Var. Index. Performance RTs'!$D$65)/AJ$344</f>
        <v>#DIV/0!</v>
      </c>
      <c r="AK348" s="166" t="e">
        <f>(AK$303*AK307-AK338)*('[7]5. Var. Index. Performance RTs'!$D$65)/AK$344</f>
        <v>#DIV/0!</v>
      </c>
      <c r="AL348" s="166" t="e">
        <f>(AL$303*AL307-AL338)*('[7]5. Var. Index. Performance RTs'!$D$65)/AL$344</f>
        <v>#DIV/0!</v>
      </c>
      <c r="AM348" s="166" t="e">
        <f>(AM$303*AM307-AM338)*('[7]5. Var. Index. Performance RTs'!$D$65)/AM$344</f>
        <v>#DIV/0!</v>
      </c>
      <c r="AN348" s="166" t="e">
        <f>(AN$303*AN307-AN338)*('[7]5. Var. Index. Performance RTs'!$D$65)/AN$344</f>
        <v>#DIV/0!</v>
      </c>
      <c r="AO348" s="166" t="e">
        <f>(AO$303*AO307-AO338)*('[7]5. Var. Index. Performance RTs'!$D$65)/AO$344</f>
        <v>#DIV/0!</v>
      </c>
      <c r="AP348" s="166" t="e">
        <f>(AP$303*AP307-AP338)*('[7]5. Var. Index. Performance RTs'!$D$65)/AP$344</f>
        <v>#DIV/0!</v>
      </c>
      <c r="AQ348" s="166" t="e">
        <f>(AQ$303*AQ307-AQ338)*('[7]5. Var. Index. Performance RTs'!$D$65)/AQ$344</f>
        <v>#DIV/0!</v>
      </c>
      <c r="AR348" s="166" t="e">
        <f>(AR$303*AR307-AR338)*('[7]5. Var. Index. Performance RTs'!$D$65)/AR$344</f>
        <v>#DIV/0!</v>
      </c>
    </row>
    <row r="349" spans="1:44" s="262" customFormat="1" ht="15.75" hidden="1" outlineLevel="2">
      <c r="A349" s="105"/>
      <c r="B349" s="162" t="s">
        <v>45</v>
      </c>
      <c r="C349" s="160" t="s">
        <v>73</v>
      </c>
      <c r="D349" s="166" t="e">
        <f>(D$303*D308-D339)*('[7]5. Var. Index. Performance RTs'!$D$65)/D$344</f>
        <v>#DIV/0!</v>
      </c>
      <c r="E349" s="166" t="e">
        <f>(E$303*E308-E339)*('[7]5. Var. Index. Performance RTs'!$D$65)/E$344</f>
        <v>#DIV/0!</v>
      </c>
      <c r="F349" s="166" t="e">
        <f>(F$303*F308-F339)*('[7]5. Var. Index. Performance RTs'!$D$65)/F$344</f>
        <v>#DIV/0!</v>
      </c>
      <c r="G349" s="166" t="e">
        <f>(G$303*G308-G339)*('[7]5. Var. Index. Performance RTs'!$D$65)/G$344</f>
        <v>#DIV/0!</v>
      </c>
      <c r="H349" s="166" t="e">
        <f>(H$303*H308-H339)*('[7]5. Var. Index. Performance RTs'!$D$65)/H$344</f>
        <v>#DIV/0!</v>
      </c>
      <c r="I349" s="166" t="e">
        <f>(I$303*I308-I339)*('[7]5. Var. Index. Performance RTs'!$D$65)/I$344</f>
        <v>#DIV/0!</v>
      </c>
      <c r="J349" s="166" t="e">
        <f>(J$303*J308-J339)*('[7]5. Var. Index. Performance RTs'!$D$65)/J$344</f>
        <v>#DIV/0!</v>
      </c>
      <c r="K349" s="166" t="e">
        <f>(K$303*K308-K339)*('[7]5. Var. Index. Performance RTs'!$D$65)/K$344</f>
        <v>#DIV/0!</v>
      </c>
      <c r="L349" s="166" t="e">
        <f>(L$303*L308-L339)*('[7]5. Var. Index. Performance RTs'!$D$65)/L$344</f>
        <v>#DIV/0!</v>
      </c>
      <c r="M349" s="166" t="e">
        <f>(M$303*M308-M339)*('[7]5. Var. Index. Performance RTs'!$D$65)/M$344</f>
        <v>#DIV/0!</v>
      </c>
      <c r="N349" s="166" t="e">
        <f>(N$303*N308-N339)*('[7]5. Var. Index. Performance RTs'!$D$65)/N$344</f>
        <v>#DIV/0!</v>
      </c>
      <c r="O349" s="166" t="e">
        <f>(O$303*O308-O339)*('[7]5. Var. Index. Performance RTs'!$D$65)/O$344</f>
        <v>#DIV/0!</v>
      </c>
      <c r="P349" s="166" t="e">
        <f>(P$303*P308-P339)*('[7]5. Var. Index. Performance RTs'!$D$65)/P$344</f>
        <v>#DIV/0!</v>
      </c>
      <c r="Q349" s="166" t="e">
        <f>(Q$303*Q308-Q339)*('[7]5. Var. Index. Performance RTs'!$D$65)/Q$344</f>
        <v>#DIV/0!</v>
      </c>
      <c r="R349" s="166" t="e">
        <f>(R$303*R308-R339)*('[7]5. Var. Index. Performance RTs'!$D$65)/R$344</f>
        <v>#DIV/0!</v>
      </c>
      <c r="S349" s="166" t="e">
        <f>(S$303*S308-S339)*('[7]5. Var. Index. Performance RTs'!$D$65)/S$344</f>
        <v>#DIV/0!</v>
      </c>
      <c r="T349" s="166" t="e">
        <f>(T$303*T308-T339)*('[7]5. Var. Index. Performance RTs'!$D$65)/T$344</f>
        <v>#DIV/0!</v>
      </c>
      <c r="U349" s="166" t="e">
        <f>(U$303*U308-U339)*('[7]5. Var. Index. Performance RTs'!$D$65)/U$344</f>
        <v>#DIV/0!</v>
      </c>
      <c r="V349" s="166" t="e">
        <f>(V$303*V308-V339)*('[7]5. Var. Index. Performance RTs'!$D$65)/V$344</f>
        <v>#DIV/0!</v>
      </c>
      <c r="W349" s="166" t="e">
        <f>(W$303*W308-W339)*('[7]5. Var. Index. Performance RTs'!$D$65)/W$344</f>
        <v>#DIV/0!</v>
      </c>
      <c r="X349" s="166" t="e">
        <f>(X$303*X308-X339)*('[7]5. Var. Index. Performance RTs'!$D$65)/X$344</f>
        <v>#DIV/0!</v>
      </c>
      <c r="Y349" s="166" t="e">
        <f>(Y$303*Y308-Y339)*('[7]5. Var. Index. Performance RTs'!$D$65)/Y$344</f>
        <v>#DIV/0!</v>
      </c>
      <c r="Z349" s="166" t="e">
        <f>(Z$303*Z308-Z339)*('[7]5. Var. Index. Performance RTs'!$D$65)/Z$344</f>
        <v>#DIV/0!</v>
      </c>
      <c r="AA349" s="166" t="e">
        <f>(AA$303*AA308-AA339)*('[7]5. Var. Index. Performance RTs'!$D$65)/AA$344</f>
        <v>#DIV/0!</v>
      </c>
      <c r="AB349" s="166" t="e">
        <f>(AB$303*AB308-AB339)*('[7]5. Var. Index. Performance RTs'!$D$65)/AB$344</f>
        <v>#DIV/0!</v>
      </c>
      <c r="AC349" s="166" t="e">
        <f>(AC$303*AC308-AC339)*('[7]5. Var. Index. Performance RTs'!$D$65)/AC$344</f>
        <v>#DIV/0!</v>
      </c>
      <c r="AD349" s="166" t="e">
        <f>(AD$303*AD308-AD339)*('[7]5. Var. Index. Performance RTs'!$D$65)/AD$344</f>
        <v>#DIV/0!</v>
      </c>
      <c r="AE349" s="166" t="e">
        <f>(AE$303*AE308-AE339)*('[7]5. Var. Index. Performance RTs'!$D$65)/AE$344</f>
        <v>#DIV/0!</v>
      </c>
      <c r="AF349" s="166" t="e">
        <f>(AF$303*AF308-AF339)*('[7]5. Var. Index. Performance RTs'!$D$65)/AF$344</f>
        <v>#DIV/0!</v>
      </c>
      <c r="AG349" s="166" t="e">
        <f>(AG$303*AG308-AG339)*('[7]5. Var. Index. Performance RTs'!$D$65)/AG$344</f>
        <v>#DIV/0!</v>
      </c>
      <c r="AH349" s="166" t="e">
        <f>(AH$303*AH308-AH339)*('[7]5. Var. Index. Performance RTs'!$D$65)/AH$344</f>
        <v>#DIV/0!</v>
      </c>
      <c r="AI349" s="166" t="e">
        <f>(AI$303*AI308-AI339)*('[7]5. Var. Index. Performance RTs'!$D$65)/AI$344</f>
        <v>#DIV/0!</v>
      </c>
      <c r="AJ349" s="166" t="e">
        <f>(AJ$303*AJ308-AJ339)*('[7]5. Var. Index. Performance RTs'!$D$65)/AJ$344</f>
        <v>#DIV/0!</v>
      </c>
      <c r="AK349" s="166" t="e">
        <f>(AK$303*AK308-AK339)*('[7]5. Var. Index. Performance RTs'!$D$65)/AK$344</f>
        <v>#DIV/0!</v>
      </c>
      <c r="AL349" s="166" t="e">
        <f>(AL$303*AL308-AL339)*('[7]5. Var. Index. Performance RTs'!$D$65)/AL$344</f>
        <v>#DIV/0!</v>
      </c>
      <c r="AM349" s="166" t="e">
        <f>(AM$303*AM308-AM339)*('[7]5. Var. Index. Performance RTs'!$D$65)/AM$344</f>
        <v>#DIV/0!</v>
      </c>
      <c r="AN349" s="166" t="e">
        <f>(AN$303*AN308-AN339)*('[7]5. Var. Index. Performance RTs'!$D$65)/AN$344</f>
        <v>#DIV/0!</v>
      </c>
      <c r="AO349" s="166" t="e">
        <f>(AO$303*AO308-AO339)*('[7]5. Var. Index. Performance RTs'!$D$65)/AO$344</f>
        <v>#DIV/0!</v>
      </c>
      <c r="AP349" s="166" t="e">
        <f>(AP$303*AP308-AP339)*('[7]5. Var. Index. Performance RTs'!$D$65)/AP$344</f>
        <v>#DIV/0!</v>
      </c>
      <c r="AQ349" s="166" t="e">
        <f>(AQ$303*AQ308-AQ339)*('[7]5. Var. Index. Performance RTs'!$D$65)/AQ$344</f>
        <v>#DIV/0!</v>
      </c>
      <c r="AR349" s="166" t="e">
        <f>(AR$303*AR308-AR339)*('[7]5. Var. Index. Performance RTs'!$D$65)/AR$344</f>
        <v>#DIV/0!</v>
      </c>
    </row>
    <row r="350" spans="1:44" s="262" customFormat="1" ht="15.75" hidden="1" outlineLevel="2">
      <c r="A350" s="105"/>
      <c r="B350" s="162" t="s">
        <v>46</v>
      </c>
      <c r="C350" s="160" t="s">
        <v>73</v>
      </c>
      <c r="D350" s="166" t="e">
        <f>(D$303*D309-D340)*('[7]5. Var. Index. Performance RTs'!$D$65)/D$344</f>
        <v>#DIV/0!</v>
      </c>
      <c r="E350" s="166" t="e">
        <f>(E$303*E309-E340)*('[7]5. Var. Index. Performance RTs'!$D$65)/E$344</f>
        <v>#DIV/0!</v>
      </c>
      <c r="F350" s="166" t="e">
        <f>(F$303*F309-F340)*('[7]5. Var. Index. Performance RTs'!$D$65)/F$344</f>
        <v>#DIV/0!</v>
      </c>
      <c r="G350" s="166" t="e">
        <f>(G$303*G309-G340)*('[7]5. Var. Index. Performance RTs'!$D$65)/G$344</f>
        <v>#DIV/0!</v>
      </c>
      <c r="H350" s="166" t="e">
        <f>(H$303*H309-H340)*('[7]5. Var. Index. Performance RTs'!$D$65)/H$344</f>
        <v>#DIV/0!</v>
      </c>
      <c r="I350" s="166" t="e">
        <f>(I$303*I309-I340)*('[7]5. Var. Index. Performance RTs'!$D$65)/I$344</f>
        <v>#DIV/0!</v>
      </c>
      <c r="J350" s="166" t="e">
        <f>(J$303*J309-J340)*('[7]5. Var. Index. Performance RTs'!$D$65)/J$344</f>
        <v>#DIV/0!</v>
      </c>
      <c r="K350" s="166" t="e">
        <f>(K$303*K309-K340)*('[7]5. Var. Index. Performance RTs'!$D$65)/K$344</f>
        <v>#DIV/0!</v>
      </c>
      <c r="L350" s="166" t="e">
        <f>(L$303*L309-L340)*('[7]5. Var. Index. Performance RTs'!$D$65)/L$344</f>
        <v>#DIV/0!</v>
      </c>
      <c r="M350" s="166" t="e">
        <f>(M$303*M309-M340)*('[7]5. Var. Index. Performance RTs'!$D$65)/M$344</f>
        <v>#DIV/0!</v>
      </c>
      <c r="N350" s="166" t="e">
        <f>(N$303*N309-N340)*('[7]5. Var. Index. Performance RTs'!$D$65)/N$344</f>
        <v>#DIV/0!</v>
      </c>
      <c r="O350" s="166" t="e">
        <f>(O$303*O309-O340)*('[7]5. Var. Index. Performance RTs'!$D$65)/O$344</f>
        <v>#DIV/0!</v>
      </c>
      <c r="P350" s="166" t="e">
        <f>(P$303*P309-P340)*('[7]5. Var. Index. Performance RTs'!$D$65)/P$344</f>
        <v>#DIV/0!</v>
      </c>
      <c r="Q350" s="166" t="e">
        <f>(Q$303*Q309-Q340)*('[7]5. Var. Index. Performance RTs'!$D$65)/Q$344</f>
        <v>#DIV/0!</v>
      </c>
      <c r="R350" s="166" t="e">
        <f>(R$303*R309-R340)*('[7]5. Var. Index. Performance RTs'!$D$65)/R$344</f>
        <v>#DIV/0!</v>
      </c>
      <c r="S350" s="166" t="e">
        <f>(S$303*S309-S340)*('[7]5. Var. Index. Performance RTs'!$D$65)/S$344</f>
        <v>#DIV/0!</v>
      </c>
      <c r="T350" s="166" t="e">
        <f>(T$303*T309-T340)*('[7]5. Var. Index. Performance RTs'!$D$65)/T$344</f>
        <v>#DIV/0!</v>
      </c>
      <c r="U350" s="166" t="e">
        <f>(U$303*U309-U340)*('[7]5. Var. Index. Performance RTs'!$D$65)/U$344</f>
        <v>#DIV/0!</v>
      </c>
      <c r="V350" s="166" t="e">
        <f>(V$303*V309-V340)*('[7]5. Var. Index. Performance RTs'!$D$65)/V$344</f>
        <v>#DIV/0!</v>
      </c>
      <c r="W350" s="166" t="e">
        <f>(W$303*W309-W340)*('[7]5. Var. Index. Performance RTs'!$D$65)/W$344</f>
        <v>#DIV/0!</v>
      </c>
      <c r="X350" s="166" t="e">
        <f>(X$303*X309-X340)*('[7]5. Var. Index. Performance RTs'!$D$65)/X$344</f>
        <v>#DIV/0!</v>
      </c>
      <c r="Y350" s="166" t="e">
        <f>(Y$303*Y309-Y340)*('[7]5. Var. Index. Performance RTs'!$D$65)/Y$344</f>
        <v>#DIV/0!</v>
      </c>
      <c r="Z350" s="166" t="e">
        <f>(Z$303*Z309-Z340)*('[7]5. Var. Index. Performance RTs'!$D$65)/Z$344</f>
        <v>#DIV/0!</v>
      </c>
      <c r="AA350" s="166" t="e">
        <f>(AA$303*AA309-AA340)*('[7]5. Var. Index. Performance RTs'!$D$65)/AA$344</f>
        <v>#DIV/0!</v>
      </c>
      <c r="AB350" s="166" t="e">
        <f>(AB$303*AB309-AB340)*('[7]5. Var. Index. Performance RTs'!$D$65)/AB$344</f>
        <v>#DIV/0!</v>
      </c>
      <c r="AC350" s="166" t="e">
        <f>(AC$303*AC309-AC340)*('[7]5. Var. Index. Performance RTs'!$D$65)/AC$344</f>
        <v>#DIV/0!</v>
      </c>
      <c r="AD350" s="166" t="e">
        <f>(AD$303*AD309-AD340)*('[7]5. Var. Index. Performance RTs'!$D$65)/AD$344</f>
        <v>#DIV/0!</v>
      </c>
      <c r="AE350" s="166" t="e">
        <f>(AE$303*AE309-AE340)*('[7]5. Var. Index. Performance RTs'!$D$65)/AE$344</f>
        <v>#DIV/0!</v>
      </c>
      <c r="AF350" s="166" t="e">
        <f>(AF$303*AF309-AF340)*('[7]5. Var. Index. Performance RTs'!$D$65)/AF$344</f>
        <v>#DIV/0!</v>
      </c>
      <c r="AG350" s="166" t="e">
        <f>(AG$303*AG309-AG340)*('[7]5. Var. Index. Performance RTs'!$D$65)/AG$344</f>
        <v>#DIV/0!</v>
      </c>
      <c r="AH350" s="166" t="e">
        <f>(AH$303*AH309-AH340)*('[7]5. Var. Index. Performance RTs'!$D$65)/AH$344</f>
        <v>#DIV/0!</v>
      </c>
      <c r="AI350" s="166" t="e">
        <f>(AI$303*AI309-AI340)*('[7]5. Var. Index. Performance RTs'!$D$65)/AI$344</f>
        <v>#DIV/0!</v>
      </c>
      <c r="AJ350" s="166" t="e">
        <f>(AJ$303*AJ309-AJ340)*('[7]5. Var. Index. Performance RTs'!$D$65)/AJ$344</f>
        <v>#DIV/0!</v>
      </c>
      <c r="AK350" s="166" t="e">
        <f>(AK$303*AK309-AK340)*('[7]5. Var. Index. Performance RTs'!$D$65)/AK$344</f>
        <v>#DIV/0!</v>
      </c>
      <c r="AL350" s="166" t="e">
        <f>(AL$303*AL309-AL340)*('[7]5. Var. Index. Performance RTs'!$D$65)/AL$344</f>
        <v>#DIV/0!</v>
      </c>
      <c r="AM350" s="166" t="e">
        <f>(AM$303*AM309-AM340)*('[7]5. Var. Index. Performance RTs'!$D$65)/AM$344</f>
        <v>#DIV/0!</v>
      </c>
      <c r="AN350" s="166" t="e">
        <f>(AN$303*AN309-AN340)*('[7]5. Var. Index. Performance RTs'!$D$65)/AN$344</f>
        <v>#DIV/0!</v>
      </c>
      <c r="AO350" s="166" t="e">
        <f>(AO$303*AO309-AO340)*('[7]5. Var. Index. Performance RTs'!$D$65)/AO$344</f>
        <v>#DIV/0!</v>
      </c>
      <c r="AP350" s="166" t="e">
        <f>(AP$303*AP309-AP340)*('[7]5. Var. Index. Performance RTs'!$D$65)/AP$344</f>
        <v>#DIV/0!</v>
      </c>
      <c r="AQ350" s="166" t="e">
        <f>(AQ$303*AQ309-AQ340)*('[7]5. Var. Index. Performance RTs'!$D$65)/AQ$344</f>
        <v>#DIV/0!</v>
      </c>
      <c r="AR350" s="166" t="e">
        <f>(AR$303*AR309-AR340)*('[7]5. Var. Index. Performance RTs'!$D$65)/AR$344</f>
        <v>#DIV/0!</v>
      </c>
    </row>
    <row r="351" spans="1:44" s="262" customFormat="1" ht="15.75" hidden="1" outlineLevel="2">
      <c r="A351" s="105"/>
      <c r="B351" s="162" t="s">
        <v>47</v>
      </c>
      <c r="C351" s="160" t="s">
        <v>73</v>
      </c>
      <c r="D351" s="166">
        <v>0</v>
      </c>
      <c r="E351" s="166">
        <v>0</v>
      </c>
      <c r="F351" s="166">
        <v>0</v>
      </c>
      <c r="G351" s="166">
        <v>0</v>
      </c>
      <c r="H351" s="166">
        <v>0</v>
      </c>
      <c r="I351" s="166">
        <v>0</v>
      </c>
      <c r="J351" s="166">
        <v>0</v>
      </c>
      <c r="K351" s="166">
        <v>0</v>
      </c>
      <c r="L351" s="166">
        <v>0</v>
      </c>
      <c r="M351" s="166">
        <v>0</v>
      </c>
      <c r="N351" s="166">
        <v>0</v>
      </c>
      <c r="O351" s="166">
        <v>0</v>
      </c>
      <c r="P351" s="166">
        <v>0</v>
      </c>
      <c r="Q351" s="166">
        <v>0</v>
      </c>
      <c r="R351" s="166">
        <v>0</v>
      </c>
      <c r="S351" s="166">
        <v>0</v>
      </c>
      <c r="T351" s="166">
        <v>0</v>
      </c>
      <c r="U351" s="166">
        <v>0</v>
      </c>
      <c r="V351" s="166">
        <v>0</v>
      </c>
      <c r="W351" s="166">
        <v>0</v>
      </c>
      <c r="X351" s="166">
        <v>0</v>
      </c>
      <c r="Y351" s="166">
        <v>0</v>
      </c>
      <c r="Z351" s="166">
        <v>0</v>
      </c>
      <c r="AA351" s="166">
        <v>0</v>
      </c>
      <c r="AB351" s="166">
        <v>0</v>
      </c>
      <c r="AC351" s="166">
        <v>0</v>
      </c>
      <c r="AD351" s="166">
        <v>0</v>
      </c>
      <c r="AE351" s="166">
        <v>0</v>
      </c>
      <c r="AF351" s="166">
        <v>0</v>
      </c>
      <c r="AG351" s="166">
        <v>0</v>
      </c>
      <c r="AH351" s="166">
        <v>0</v>
      </c>
      <c r="AI351" s="166">
        <v>0</v>
      </c>
      <c r="AJ351" s="166">
        <v>0</v>
      </c>
      <c r="AK351" s="166">
        <v>0</v>
      </c>
      <c r="AL351" s="166">
        <v>0</v>
      </c>
      <c r="AM351" s="166">
        <v>0</v>
      </c>
      <c r="AN351" s="166">
        <v>0</v>
      </c>
      <c r="AO351" s="166">
        <v>0</v>
      </c>
      <c r="AP351" s="166">
        <v>0</v>
      </c>
      <c r="AQ351" s="166">
        <v>0</v>
      </c>
      <c r="AR351" s="166">
        <v>0</v>
      </c>
    </row>
    <row r="352" spans="1:44" s="262" customFormat="1" ht="15.75" hidden="1" outlineLevel="2">
      <c r="A352" s="105"/>
      <c r="B352" s="162" t="s">
        <v>48</v>
      </c>
      <c r="C352" s="160" t="s">
        <v>73</v>
      </c>
      <c r="D352" s="166">
        <v>0</v>
      </c>
      <c r="E352" s="166">
        <v>0</v>
      </c>
      <c r="F352" s="166">
        <v>0</v>
      </c>
      <c r="G352" s="166">
        <v>0</v>
      </c>
      <c r="H352" s="166">
        <v>0</v>
      </c>
      <c r="I352" s="166">
        <v>0</v>
      </c>
      <c r="J352" s="166">
        <v>0</v>
      </c>
      <c r="K352" s="166">
        <v>0</v>
      </c>
      <c r="L352" s="166">
        <v>0</v>
      </c>
      <c r="M352" s="166">
        <v>0</v>
      </c>
      <c r="N352" s="166">
        <v>0</v>
      </c>
      <c r="O352" s="166">
        <v>0</v>
      </c>
      <c r="P352" s="166">
        <v>0</v>
      </c>
      <c r="Q352" s="166">
        <v>0</v>
      </c>
      <c r="R352" s="166">
        <v>0</v>
      </c>
      <c r="S352" s="166">
        <v>0</v>
      </c>
      <c r="T352" s="166">
        <v>0</v>
      </c>
      <c r="U352" s="166">
        <v>0</v>
      </c>
      <c r="V352" s="166">
        <v>0</v>
      </c>
      <c r="W352" s="166">
        <v>0</v>
      </c>
      <c r="X352" s="166">
        <v>0</v>
      </c>
      <c r="Y352" s="166">
        <v>0</v>
      </c>
      <c r="Z352" s="166">
        <v>0</v>
      </c>
      <c r="AA352" s="166">
        <v>0</v>
      </c>
      <c r="AB352" s="166">
        <v>0</v>
      </c>
      <c r="AC352" s="166">
        <v>0</v>
      </c>
      <c r="AD352" s="166">
        <v>0</v>
      </c>
      <c r="AE352" s="166">
        <v>0</v>
      </c>
      <c r="AF352" s="166">
        <v>0</v>
      </c>
      <c r="AG352" s="166">
        <v>0</v>
      </c>
      <c r="AH352" s="166">
        <v>0</v>
      </c>
      <c r="AI352" s="166">
        <v>0</v>
      </c>
      <c r="AJ352" s="166">
        <v>0</v>
      </c>
      <c r="AK352" s="166">
        <v>0</v>
      </c>
      <c r="AL352" s="166">
        <v>0</v>
      </c>
      <c r="AM352" s="166">
        <v>0</v>
      </c>
      <c r="AN352" s="166">
        <v>0</v>
      </c>
      <c r="AO352" s="166">
        <v>0</v>
      </c>
      <c r="AP352" s="166">
        <v>0</v>
      </c>
      <c r="AQ352" s="166">
        <v>0</v>
      </c>
      <c r="AR352" s="166">
        <v>0</v>
      </c>
    </row>
    <row r="353" spans="1:44" s="262" customFormat="1" ht="15.75" hidden="1" outlineLevel="2">
      <c r="A353" s="105"/>
      <c r="B353" s="162" t="s">
        <v>49</v>
      </c>
      <c r="C353" s="160" t="s">
        <v>73</v>
      </c>
      <c r="D353" s="166">
        <v>0</v>
      </c>
      <c r="E353" s="166">
        <v>0</v>
      </c>
      <c r="F353" s="166">
        <v>0</v>
      </c>
      <c r="G353" s="166">
        <v>0</v>
      </c>
      <c r="H353" s="166">
        <v>0</v>
      </c>
      <c r="I353" s="166">
        <v>0</v>
      </c>
      <c r="J353" s="166">
        <v>0</v>
      </c>
      <c r="K353" s="166">
        <v>0</v>
      </c>
      <c r="L353" s="166">
        <v>0</v>
      </c>
      <c r="M353" s="166">
        <v>0</v>
      </c>
      <c r="N353" s="166">
        <v>0</v>
      </c>
      <c r="O353" s="166">
        <v>0</v>
      </c>
      <c r="P353" s="166">
        <v>0</v>
      </c>
      <c r="Q353" s="166">
        <v>0</v>
      </c>
      <c r="R353" s="166">
        <v>0</v>
      </c>
      <c r="S353" s="166">
        <v>0</v>
      </c>
      <c r="T353" s="166">
        <v>0</v>
      </c>
      <c r="U353" s="166">
        <v>0</v>
      </c>
      <c r="V353" s="166">
        <v>0</v>
      </c>
      <c r="W353" s="166">
        <v>0</v>
      </c>
      <c r="X353" s="166">
        <v>0</v>
      </c>
      <c r="Y353" s="166">
        <v>0</v>
      </c>
      <c r="Z353" s="166">
        <v>0</v>
      </c>
      <c r="AA353" s="166">
        <v>0</v>
      </c>
      <c r="AB353" s="166">
        <v>0</v>
      </c>
      <c r="AC353" s="166">
        <v>0</v>
      </c>
      <c r="AD353" s="166">
        <v>0</v>
      </c>
      <c r="AE353" s="166">
        <v>0</v>
      </c>
      <c r="AF353" s="166">
        <v>0</v>
      </c>
      <c r="AG353" s="166">
        <v>0</v>
      </c>
      <c r="AH353" s="166">
        <v>0</v>
      </c>
      <c r="AI353" s="166">
        <v>0</v>
      </c>
      <c r="AJ353" s="166">
        <v>0</v>
      </c>
      <c r="AK353" s="166">
        <v>0</v>
      </c>
      <c r="AL353" s="166">
        <v>0</v>
      </c>
      <c r="AM353" s="166">
        <v>0</v>
      </c>
      <c r="AN353" s="166">
        <v>0</v>
      </c>
      <c r="AO353" s="166">
        <v>0</v>
      </c>
      <c r="AP353" s="166">
        <v>0</v>
      </c>
      <c r="AQ353" s="166">
        <v>0</v>
      </c>
      <c r="AR353" s="166">
        <v>0</v>
      </c>
    </row>
    <row r="354" spans="1:44" s="262" customFormat="1" ht="15.75" hidden="1" outlineLevel="2">
      <c r="A354" s="105"/>
      <c r="B354" s="162" t="s">
        <v>50</v>
      </c>
      <c r="C354" s="160" t="s">
        <v>73</v>
      </c>
      <c r="D354" s="166">
        <v>0</v>
      </c>
      <c r="E354" s="166">
        <v>0</v>
      </c>
      <c r="F354" s="166">
        <v>0</v>
      </c>
      <c r="G354" s="166">
        <v>0</v>
      </c>
      <c r="H354" s="166">
        <v>0</v>
      </c>
      <c r="I354" s="166">
        <v>0</v>
      </c>
      <c r="J354" s="166">
        <v>0</v>
      </c>
      <c r="K354" s="166">
        <v>0</v>
      </c>
      <c r="L354" s="166">
        <v>0</v>
      </c>
      <c r="M354" s="166">
        <v>0</v>
      </c>
      <c r="N354" s="166">
        <v>0</v>
      </c>
      <c r="O354" s="166">
        <v>0</v>
      </c>
      <c r="P354" s="166">
        <v>0</v>
      </c>
      <c r="Q354" s="166">
        <v>0</v>
      </c>
      <c r="R354" s="166">
        <v>0</v>
      </c>
      <c r="S354" s="166">
        <v>0</v>
      </c>
      <c r="T354" s="166">
        <v>0</v>
      </c>
      <c r="U354" s="166">
        <v>0</v>
      </c>
      <c r="V354" s="166">
        <v>0</v>
      </c>
      <c r="W354" s="166">
        <v>0</v>
      </c>
      <c r="X354" s="166">
        <v>0</v>
      </c>
      <c r="Y354" s="166">
        <v>0</v>
      </c>
      <c r="Z354" s="166">
        <v>0</v>
      </c>
      <c r="AA354" s="166">
        <v>0</v>
      </c>
      <c r="AB354" s="166">
        <v>0</v>
      </c>
      <c r="AC354" s="166">
        <v>0</v>
      </c>
      <c r="AD354" s="166">
        <v>0</v>
      </c>
      <c r="AE354" s="166">
        <v>0</v>
      </c>
      <c r="AF354" s="166">
        <v>0</v>
      </c>
      <c r="AG354" s="166">
        <v>0</v>
      </c>
      <c r="AH354" s="166">
        <v>0</v>
      </c>
      <c r="AI354" s="166">
        <v>0</v>
      </c>
      <c r="AJ354" s="166">
        <v>0</v>
      </c>
      <c r="AK354" s="166">
        <v>0</v>
      </c>
      <c r="AL354" s="166">
        <v>0</v>
      </c>
      <c r="AM354" s="166">
        <v>0</v>
      </c>
      <c r="AN354" s="166">
        <v>0</v>
      </c>
      <c r="AO354" s="166">
        <v>0</v>
      </c>
      <c r="AP354" s="166">
        <v>0</v>
      </c>
      <c r="AQ354" s="166">
        <v>0</v>
      </c>
      <c r="AR354" s="166">
        <v>0</v>
      </c>
    </row>
    <row r="355" spans="1:44" s="262" customFormat="1" ht="15.75" hidden="1" outlineLevel="2">
      <c r="A355" s="105"/>
      <c r="B355" s="162" t="s">
        <v>51</v>
      </c>
      <c r="C355" s="160" t="s">
        <v>73</v>
      </c>
      <c r="D355" s="166">
        <v>0</v>
      </c>
      <c r="E355" s="166">
        <v>0</v>
      </c>
      <c r="F355" s="166">
        <v>0</v>
      </c>
      <c r="G355" s="166">
        <v>0</v>
      </c>
      <c r="H355" s="166">
        <v>0</v>
      </c>
      <c r="I355" s="166">
        <v>0</v>
      </c>
      <c r="J355" s="166">
        <v>0</v>
      </c>
      <c r="K355" s="166">
        <v>0</v>
      </c>
      <c r="L355" s="166">
        <v>0</v>
      </c>
      <c r="M355" s="166">
        <v>0</v>
      </c>
      <c r="N355" s="166">
        <v>0</v>
      </c>
      <c r="O355" s="166">
        <v>0</v>
      </c>
      <c r="P355" s="166">
        <v>0</v>
      </c>
      <c r="Q355" s="166">
        <v>0</v>
      </c>
      <c r="R355" s="166">
        <v>0</v>
      </c>
      <c r="S355" s="166">
        <v>0</v>
      </c>
      <c r="T355" s="166">
        <v>0</v>
      </c>
      <c r="U355" s="166">
        <v>0</v>
      </c>
      <c r="V355" s="166">
        <v>0</v>
      </c>
      <c r="W355" s="166">
        <v>0</v>
      </c>
      <c r="X355" s="166">
        <v>0</v>
      </c>
      <c r="Y355" s="166">
        <v>0</v>
      </c>
      <c r="Z355" s="166">
        <v>0</v>
      </c>
      <c r="AA355" s="166">
        <v>0</v>
      </c>
      <c r="AB355" s="166">
        <v>0</v>
      </c>
      <c r="AC355" s="166">
        <v>0</v>
      </c>
      <c r="AD355" s="166">
        <v>0</v>
      </c>
      <c r="AE355" s="166">
        <v>0</v>
      </c>
      <c r="AF355" s="166">
        <v>0</v>
      </c>
      <c r="AG355" s="166">
        <v>0</v>
      </c>
      <c r="AH355" s="166">
        <v>0</v>
      </c>
      <c r="AI355" s="166">
        <v>0</v>
      </c>
      <c r="AJ355" s="166">
        <v>0</v>
      </c>
      <c r="AK355" s="166">
        <v>0</v>
      </c>
      <c r="AL355" s="166">
        <v>0</v>
      </c>
      <c r="AM355" s="166">
        <v>0</v>
      </c>
      <c r="AN355" s="166">
        <v>0</v>
      </c>
      <c r="AO355" s="166">
        <v>0</v>
      </c>
      <c r="AP355" s="166">
        <v>0</v>
      </c>
      <c r="AQ355" s="166">
        <v>0</v>
      </c>
      <c r="AR355" s="166">
        <v>0</v>
      </c>
    </row>
    <row r="356" spans="1:44" s="262" customFormat="1" ht="15.75" hidden="1" outlineLevel="2">
      <c r="A356" s="105"/>
      <c r="B356" s="162" t="s">
        <v>52</v>
      </c>
      <c r="C356" s="160" t="s">
        <v>73</v>
      </c>
      <c r="D356" s="166">
        <v>0</v>
      </c>
      <c r="E356" s="166">
        <v>0</v>
      </c>
      <c r="F356" s="166">
        <v>0</v>
      </c>
      <c r="G356" s="166">
        <v>0</v>
      </c>
      <c r="H356" s="166">
        <v>0</v>
      </c>
      <c r="I356" s="166">
        <v>0</v>
      </c>
      <c r="J356" s="166">
        <v>0</v>
      </c>
      <c r="K356" s="166">
        <v>0</v>
      </c>
      <c r="L356" s="166">
        <v>0</v>
      </c>
      <c r="M356" s="166">
        <v>0</v>
      </c>
      <c r="N356" s="166">
        <v>0</v>
      </c>
      <c r="O356" s="166">
        <v>0</v>
      </c>
      <c r="P356" s="166">
        <v>0</v>
      </c>
      <c r="Q356" s="166">
        <v>0</v>
      </c>
      <c r="R356" s="166">
        <v>0</v>
      </c>
      <c r="S356" s="166">
        <v>0</v>
      </c>
      <c r="T356" s="166">
        <v>0</v>
      </c>
      <c r="U356" s="166">
        <v>0</v>
      </c>
      <c r="V356" s="166">
        <v>0</v>
      </c>
      <c r="W356" s="166">
        <v>0</v>
      </c>
      <c r="X356" s="166">
        <v>0</v>
      </c>
      <c r="Y356" s="166">
        <v>0</v>
      </c>
      <c r="Z356" s="166">
        <v>0</v>
      </c>
      <c r="AA356" s="166">
        <v>0</v>
      </c>
      <c r="AB356" s="166">
        <v>0</v>
      </c>
      <c r="AC356" s="166">
        <v>0</v>
      </c>
      <c r="AD356" s="166">
        <v>0</v>
      </c>
      <c r="AE356" s="166">
        <v>0</v>
      </c>
      <c r="AF356" s="166">
        <v>0</v>
      </c>
      <c r="AG356" s="166">
        <v>0</v>
      </c>
      <c r="AH356" s="166">
        <v>0</v>
      </c>
      <c r="AI356" s="166">
        <v>0</v>
      </c>
      <c r="AJ356" s="166">
        <v>0</v>
      </c>
      <c r="AK356" s="166">
        <v>0</v>
      </c>
      <c r="AL356" s="166">
        <v>0</v>
      </c>
      <c r="AM356" s="166">
        <v>0</v>
      </c>
      <c r="AN356" s="166">
        <v>0</v>
      </c>
      <c r="AO356" s="166">
        <v>0</v>
      </c>
      <c r="AP356" s="166">
        <v>0</v>
      </c>
      <c r="AQ356" s="166">
        <v>0</v>
      </c>
      <c r="AR356" s="166">
        <v>0</v>
      </c>
    </row>
    <row r="357" spans="1:44" s="262" customFormat="1" ht="15.75" hidden="1" outlineLevel="2">
      <c r="A357" s="105"/>
      <c r="B357" s="162" t="s">
        <v>53</v>
      </c>
      <c r="C357" s="160" t="s">
        <v>73</v>
      </c>
      <c r="D357" s="166">
        <v>0</v>
      </c>
      <c r="E357" s="166">
        <v>0</v>
      </c>
      <c r="F357" s="166">
        <v>0</v>
      </c>
      <c r="G357" s="166">
        <v>0</v>
      </c>
      <c r="H357" s="166">
        <v>0</v>
      </c>
      <c r="I357" s="166">
        <v>0</v>
      </c>
      <c r="J357" s="166">
        <v>0</v>
      </c>
      <c r="K357" s="166">
        <v>0</v>
      </c>
      <c r="L357" s="166">
        <v>0</v>
      </c>
      <c r="M357" s="166">
        <v>0</v>
      </c>
      <c r="N357" s="166">
        <v>0</v>
      </c>
      <c r="O357" s="166">
        <v>0</v>
      </c>
      <c r="P357" s="166">
        <v>0</v>
      </c>
      <c r="Q357" s="166">
        <v>0</v>
      </c>
      <c r="R357" s="166">
        <v>0</v>
      </c>
      <c r="S357" s="166">
        <v>0</v>
      </c>
      <c r="T357" s="166">
        <v>0</v>
      </c>
      <c r="U357" s="166">
        <v>0</v>
      </c>
      <c r="V357" s="166">
        <v>0</v>
      </c>
      <c r="W357" s="166">
        <v>0</v>
      </c>
      <c r="X357" s="166">
        <v>0</v>
      </c>
      <c r="Y357" s="166">
        <v>0</v>
      </c>
      <c r="Z357" s="166">
        <v>0</v>
      </c>
      <c r="AA357" s="166">
        <v>0</v>
      </c>
      <c r="AB357" s="166">
        <v>0</v>
      </c>
      <c r="AC357" s="166">
        <v>0</v>
      </c>
      <c r="AD357" s="166">
        <v>0</v>
      </c>
      <c r="AE357" s="166">
        <v>0</v>
      </c>
      <c r="AF357" s="166">
        <v>0</v>
      </c>
      <c r="AG357" s="166">
        <v>0</v>
      </c>
      <c r="AH357" s="166">
        <v>0</v>
      </c>
      <c r="AI357" s="166">
        <v>0</v>
      </c>
      <c r="AJ357" s="166">
        <v>0</v>
      </c>
      <c r="AK357" s="166">
        <v>0</v>
      </c>
      <c r="AL357" s="166">
        <v>0</v>
      </c>
      <c r="AM357" s="166">
        <v>0</v>
      </c>
      <c r="AN357" s="166">
        <v>0</v>
      </c>
      <c r="AO357" s="166">
        <v>0</v>
      </c>
      <c r="AP357" s="166">
        <v>0</v>
      </c>
      <c r="AQ357" s="166">
        <v>0</v>
      </c>
      <c r="AR357" s="166">
        <v>0</v>
      </c>
    </row>
    <row r="358" spans="1:44" s="262" customFormat="1" ht="15.75" hidden="1" outlineLevel="2">
      <c r="A358" s="105"/>
      <c r="B358" s="162" t="s">
        <v>54</v>
      </c>
      <c r="C358" s="160" t="s">
        <v>73</v>
      </c>
      <c r="D358" s="166">
        <v>0</v>
      </c>
      <c r="E358" s="166">
        <v>0</v>
      </c>
      <c r="F358" s="166">
        <v>0</v>
      </c>
      <c r="G358" s="166">
        <v>0</v>
      </c>
      <c r="H358" s="166">
        <v>0</v>
      </c>
      <c r="I358" s="166">
        <v>0</v>
      </c>
      <c r="J358" s="166">
        <v>0</v>
      </c>
      <c r="K358" s="166">
        <v>0</v>
      </c>
      <c r="L358" s="166">
        <v>0</v>
      </c>
      <c r="M358" s="166">
        <v>0</v>
      </c>
      <c r="N358" s="166">
        <v>0</v>
      </c>
      <c r="O358" s="166">
        <v>0</v>
      </c>
      <c r="P358" s="166">
        <v>0</v>
      </c>
      <c r="Q358" s="166">
        <v>0</v>
      </c>
      <c r="R358" s="166">
        <v>0</v>
      </c>
      <c r="S358" s="166">
        <v>0</v>
      </c>
      <c r="T358" s="166">
        <v>0</v>
      </c>
      <c r="U358" s="166">
        <v>0</v>
      </c>
      <c r="V358" s="166">
        <v>0</v>
      </c>
      <c r="W358" s="166">
        <v>0</v>
      </c>
      <c r="X358" s="166">
        <v>0</v>
      </c>
      <c r="Y358" s="166">
        <v>0</v>
      </c>
      <c r="Z358" s="166">
        <v>0</v>
      </c>
      <c r="AA358" s="166">
        <v>0</v>
      </c>
      <c r="AB358" s="166">
        <v>0</v>
      </c>
      <c r="AC358" s="166">
        <v>0</v>
      </c>
      <c r="AD358" s="166">
        <v>0</v>
      </c>
      <c r="AE358" s="166">
        <v>0</v>
      </c>
      <c r="AF358" s="166">
        <v>0</v>
      </c>
      <c r="AG358" s="166">
        <v>0</v>
      </c>
      <c r="AH358" s="166">
        <v>0</v>
      </c>
      <c r="AI358" s="166">
        <v>0</v>
      </c>
      <c r="AJ358" s="166">
        <v>0</v>
      </c>
      <c r="AK358" s="166">
        <v>0</v>
      </c>
      <c r="AL358" s="166">
        <v>0</v>
      </c>
      <c r="AM358" s="166">
        <v>0</v>
      </c>
      <c r="AN358" s="166">
        <v>0</v>
      </c>
      <c r="AO358" s="166">
        <v>0</v>
      </c>
      <c r="AP358" s="166">
        <v>0</v>
      </c>
      <c r="AQ358" s="166">
        <v>0</v>
      </c>
      <c r="AR358" s="166">
        <v>0</v>
      </c>
    </row>
    <row r="359" spans="1:44" s="262" customFormat="1" ht="15.75" hidden="1" outlineLevel="2">
      <c r="A359" s="105"/>
      <c r="B359" s="162" t="s">
        <v>55</v>
      </c>
      <c r="C359" s="160" t="s">
        <v>73</v>
      </c>
      <c r="D359" s="165" t="e">
        <f>1-SUM(D346:D358)</f>
        <v>#DIV/0!</v>
      </c>
      <c r="E359" s="165" t="e">
        <f t="shared" ref="E359:AR359" si="114">1-SUM(E346:E358)</f>
        <v>#DIV/0!</v>
      </c>
      <c r="F359" s="165" t="e">
        <f t="shared" si="114"/>
        <v>#DIV/0!</v>
      </c>
      <c r="G359" s="165" t="e">
        <f t="shared" si="114"/>
        <v>#DIV/0!</v>
      </c>
      <c r="H359" s="165" t="e">
        <f t="shared" si="114"/>
        <v>#DIV/0!</v>
      </c>
      <c r="I359" s="165" t="e">
        <f t="shared" si="114"/>
        <v>#DIV/0!</v>
      </c>
      <c r="J359" s="165" t="e">
        <f t="shared" si="114"/>
        <v>#DIV/0!</v>
      </c>
      <c r="K359" s="165" t="e">
        <f t="shared" si="114"/>
        <v>#DIV/0!</v>
      </c>
      <c r="L359" s="165" t="e">
        <f t="shared" si="114"/>
        <v>#DIV/0!</v>
      </c>
      <c r="M359" s="165" t="e">
        <f t="shared" si="114"/>
        <v>#DIV/0!</v>
      </c>
      <c r="N359" s="165" t="e">
        <f t="shared" si="114"/>
        <v>#DIV/0!</v>
      </c>
      <c r="O359" s="165" t="e">
        <f t="shared" si="114"/>
        <v>#DIV/0!</v>
      </c>
      <c r="P359" s="165" t="e">
        <f t="shared" si="114"/>
        <v>#DIV/0!</v>
      </c>
      <c r="Q359" s="165" t="e">
        <f t="shared" si="114"/>
        <v>#DIV/0!</v>
      </c>
      <c r="R359" s="165" t="e">
        <f t="shared" si="114"/>
        <v>#DIV/0!</v>
      </c>
      <c r="S359" s="165" t="e">
        <f t="shared" si="114"/>
        <v>#DIV/0!</v>
      </c>
      <c r="T359" s="165" t="e">
        <f t="shared" si="114"/>
        <v>#DIV/0!</v>
      </c>
      <c r="U359" s="165" t="e">
        <f t="shared" si="114"/>
        <v>#DIV/0!</v>
      </c>
      <c r="V359" s="165" t="e">
        <f t="shared" si="114"/>
        <v>#DIV/0!</v>
      </c>
      <c r="W359" s="165" t="e">
        <f t="shared" si="114"/>
        <v>#DIV/0!</v>
      </c>
      <c r="X359" s="165" t="e">
        <f t="shared" si="114"/>
        <v>#DIV/0!</v>
      </c>
      <c r="Y359" s="165" t="e">
        <f t="shared" si="114"/>
        <v>#DIV/0!</v>
      </c>
      <c r="Z359" s="165" t="e">
        <f t="shared" si="114"/>
        <v>#DIV/0!</v>
      </c>
      <c r="AA359" s="165" t="e">
        <f t="shared" si="114"/>
        <v>#DIV/0!</v>
      </c>
      <c r="AB359" s="165" t="e">
        <f t="shared" si="114"/>
        <v>#DIV/0!</v>
      </c>
      <c r="AC359" s="165" t="e">
        <f t="shared" si="114"/>
        <v>#DIV/0!</v>
      </c>
      <c r="AD359" s="165" t="e">
        <f t="shared" si="114"/>
        <v>#DIV/0!</v>
      </c>
      <c r="AE359" s="165" t="e">
        <f t="shared" si="114"/>
        <v>#DIV/0!</v>
      </c>
      <c r="AF359" s="165" t="e">
        <f t="shared" si="114"/>
        <v>#DIV/0!</v>
      </c>
      <c r="AG359" s="165" t="e">
        <f t="shared" si="114"/>
        <v>#DIV/0!</v>
      </c>
      <c r="AH359" s="165" t="e">
        <f t="shared" si="114"/>
        <v>#DIV/0!</v>
      </c>
      <c r="AI359" s="165" t="e">
        <f t="shared" si="114"/>
        <v>#DIV/0!</v>
      </c>
      <c r="AJ359" s="165" t="e">
        <f t="shared" si="114"/>
        <v>#DIV/0!</v>
      </c>
      <c r="AK359" s="165" t="e">
        <f t="shared" si="114"/>
        <v>#DIV/0!</v>
      </c>
      <c r="AL359" s="165" t="e">
        <f t="shared" si="114"/>
        <v>#DIV/0!</v>
      </c>
      <c r="AM359" s="165" t="e">
        <f t="shared" si="114"/>
        <v>#DIV/0!</v>
      </c>
      <c r="AN359" s="165" t="e">
        <f t="shared" si="114"/>
        <v>#DIV/0!</v>
      </c>
      <c r="AO359" s="165" t="e">
        <f t="shared" si="114"/>
        <v>#DIV/0!</v>
      </c>
      <c r="AP359" s="165" t="e">
        <f t="shared" si="114"/>
        <v>#DIV/0!</v>
      </c>
      <c r="AQ359" s="165" t="e">
        <f t="shared" si="114"/>
        <v>#DIV/0!</v>
      </c>
      <c r="AR359" s="165" t="e">
        <f t="shared" si="114"/>
        <v>#DIV/0!</v>
      </c>
    </row>
    <row r="360" spans="1:44" s="262" customFormat="1" ht="15.75" hidden="1" outlineLevel="2">
      <c r="A360" s="105"/>
      <c r="B360" s="162" t="s">
        <v>56</v>
      </c>
      <c r="C360" s="160" t="s">
        <v>73</v>
      </c>
      <c r="D360" s="166" t="e">
        <f>SUM(D346:D359)</f>
        <v>#DIV/0!</v>
      </c>
      <c r="E360" s="166" t="e">
        <f t="shared" ref="E360:AR360" si="115">SUM(E346:E359)</f>
        <v>#DIV/0!</v>
      </c>
      <c r="F360" s="166" t="e">
        <f t="shared" si="115"/>
        <v>#DIV/0!</v>
      </c>
      <c r="G360" s="166" t="e">
        <f t="shared" si="115"/>
        <v>#DIV/0!</v>
      </c>
      <c r="H360" s="166" t="e">
        <f t="shared" si="115"/>
        <v>#DIV/0!</v>
      </c>
      <c r="I360" s="166" t="e">
        <f t="shared" si="115"/>
        <v>#DIV/0!</v>
      </c>
      <c r="J360" s="166" t="e">
        <f t="shared" si="115"/>
        <v>#DIV/0!</v>
      </c>
      <c r="K360" s="166" t="e">
        <f t="shared" si="115"/>
        <v>#DIV/0!</v>
      </c>
      <c r="L360" s="166" t="e">
        <f t="shared" si="115"/>
        <v>#DIV/0!</v>
      </c>
      <c r="M360" s="166" t="e">
        <f t="shared" si="115"/>
        <v>#DIV/0!</v>
      </c>
      <c r="N360" s="166" t="e">
        <f t="shared" si="115"/>
        <v>#DIV/0!</v>
      </c>
      <c r="O360" s="166" t="e">
        <f t="shared" si="115"/>
        <v>#DIV/0!</v>
      </c>
      <c r="P360" s="166" t="e">
        <f t="shared" si="115"/>
        <v>#DIV/0!</v>
      </c>
      <c r="Q360" s="166" t="e">
        <f t="shared" si="115"/>
        <v>#DIV/0!</v>
      </c>
      <c r="R360" s="166" t="e">
        <f t="shared" si="115"/>
        <v>#DIV/0!</v>
      </c>
      <c r="S360" s="166" t="e">
        <f t="shared" si="115"/>
        <v>#DIV/0!</v>
      </c>
      <c r="T360" s="166" t="e">
        <f t="shared" si="115"/>
        <v>#DIV/0!</v>
      </c>
      <c r="U360" s="166" t="e">
        <f t="shared" si="115"/>
        <v>#DIV/0!</v>
      </c>
      <c r="V360" s="166" t="e">
        <f t="shared" si="115"/>
        <v>#DIV/0!</v>
      </c>
      <c r="W360" s="166" t="e">
        <f t="shared" si="115"/>
        <v>#DIV/0!</v>
      </c>
      <c r="X360" s="166" t="e">
        <f t="shared" si="115"/>
        <v>#DIV/0!</v>
      </c>
      <c r="Y360" s="166" t="e">
        <f t="shared" si="115"/>
        <v>#DIV/0!</v>
      </c>
      <c r="Z360" s="166" t="e">
        <f t="shared" si="115"/>
        <v>#DIV/0!</v>
      </c>
      <c r="AA360" s="166" t="e">
        <f t="shared" si="115"/>
        <v>#DIV/0!</v>
      </c>
      <c r="AB360" s="166" t="e">
        <f t="shared" si="115"/>
        <v>#DIV/0!</v>
      </c>
      <c r="AC360" s="166" t="e">
        <f t="shared" si="115"/>
        <v>#DIV/0!</v>
      </c>
      <c r="AD360" s="166" t="e">
        <f t="shared" si="115"/>
        <v>#DIV/0!</v>
      </c>
      <c r="AE360" s="166" t="e">
        <f t="shared" si="115"/>
        <v>#DIV/0!</v>
      </c>
      <c r="AF360" s="166" t="e">
        <f t="shared" si="115"/>
        <v>#DIV/0!</v>
      </c>
      <c r="AG360" s="166" t="e">
        <f t="shared" si="115"/>
        <v>#DIV/0!</v>
      </c>
      <c r="AH360" s="166" t="e">
        <f t="shared" si="115"/>
        <v>#DIV/0!</v>
      </c>
      <c r="AI360" s="166" t="e">
        <f t="shared" si="115"/>
        <v>#DIV/0!</v>
      </c>
      <c r="AJ360" s="166" t="e">
        <f t="shared" si="115"/>
        <v>#DIV/0!</v>
      </c>
      <c r="AK360" s="166" t="e">
        <f t="shared" si="115"/>
        <v>#DIV/0!</v>
      </c>
      <c r="AL360" s="166" t="e">
        <f t="shared" si="115"/>
        <v>#DIV/0!</v>
      </c>
      <c r="AM360" s="166" t="e">
        <f t="shared" si="115"/>
        <v>#DIV/0!</v>
      </c>
      <c r="AN360" s="166" t="e">
        <f t="shared" si="115"/>
        <v>#DIV/0!</v>
      </c>
      <c r="AO360" s="166" t="e">
        <f t="shared" si="115"/>
        <v>#DIV/0!</v>
      </c>
      <c r="AP360" s="166" t="e">
        <f t="shared" si="115"/>
        <v>#DIV/0!</v>
      </c>
      <c r="AQ360" s="166" t="e">
        <f t="shared" si="115"/>
        <v>#DIV/0!</v>
      </c>
      <c r="AR360" s="166" t="e">
        <f t="shared" si="115"/>
        <v>#DIV/0!</v>
      </c>
    </row>
    <row r="361" spans="1:44" s="260" customFormat="1" ht="15.75" hidden="1" outlineLevel="1">
      <c r="A361" s="105"/>
      <c r="B361" s="84" t="s">
        <v>153</v>
      </c>
      <c r="C361" s="80" t="s">
        <v>129</v>
      </c>
      <c r="D361" s="157">
        <f>D303-D321-D344</f>
        <v>485.48690195625005</v>
      </c>
      <c r="E361" s="157">
        <f t="shared" ref="E361:AR361" si="116">E303-E321-E344</f>
        <v>485.48690195625005</v>
      </c>
      <c r="F361" s="157">
        <f t="shared" si="116"/>
        <v>485.48690195625005</v>
      </c>
      <c r="G361" s="157">
        <f t="shared" si="116"/>
        <v>485.48690195625005</v>
      </c>
      <c r="H361" s="157">
        <f t="shared" si="116"/>
        <v>485.48690195625005</v>
      </c>
      <c r="I361" s="157">
        <f t="shared" si="116"/>
        <v>985.6603910739675</v>
      </c>
      <c r="J361" s="157">
        <f t="shared" si="116"/>
        <v>985.6603910739675</v>
      </c>
      <c r="K361" s="157">
        <f t="shared" si="116"/>
        <v>985.6603910739675</v>
      </c>
      <c r="L361" s="157">
        <f t="shared" si="116"/>
        <v>985.6603910739675</v>
      </c>
      <c r="M361" s="157">
        <f t="shared" si="116"/>
        <v>985.6603910739675</v>
      </c>
      <c r="N361" s="157">
        <f t="shared" si="116"/>
        <v>1500.9034592557036</v>
      </c>
      <c r="O361" s="157">
        <f t="shared" si="116"/>
        <v>1500.9034592557036</v>
      </c>
      <c r="P361" s="157">
        <f t="shared" si="116"/>
        <v>1500.9034592557036</v>
      </c>
      <c r="Q361" s="157">
        <f t="shared" si="116"/>
        <v>1500.9034592557036</v>
      </c>
      <c r="R361" s="157">
        <f t="shared" si="116"/>
        <v>1500.9034592557036</v>
      </c>
      <c r="S361" s="157">
        <f t="shared" si="116"/>
        <v>2031.6088301153502</v>
      </c>
      <c r="T361" s="157">
        <f t="shared" si="116"/>
        <v>2031.6088301153502</v>
      </c>
      <c r="U361" s="157">
        <f t="shared" si="116"/>
        <v>2031.6088301153502</v>
      </c>
      <c r="V361" s="157">
        <f t="shared" si="116"/>
        <v>2031.6088301153502</v>
      </c>
      <c r="W361" s="157">
        <f t="shared" si="116"/>
        <v>2031.6088301153502</v>
      </c>
      <c r="X361" s="157">
        <f t="shared" si="116"/>
        <v>2578.1792050194749</v>
      </c>
      <c r="Y361" s="157">
        <f t="shared" si="116"/>
        <v>2578.1792050194749</v>
      </c>
      <c r="Z361" s="157">
        <f t="shared" si="116"/>
        <v>2578.1792050194749</v>
      </c>
      <c r="AA361" s="157">
        <f t="shared" si="116"/>
        <v>2578.1792050194749</v>
      </c>
      <c r="AB361" s="157">
        <f t="shared" si="116"/>
        <v>2578.1792050194749</v>
      </c>
      <c r="AC361" s="157">
        <f t="shared" si="116"/>
        <v>3141.0275153430243</v>
      </c>
      <c r="AD361" s="157">
        <f t="shared" si="116"/>
        <v>3141.0275153430243</v>
      </c>
      <c r="AE361" s="157">
        <f t="shared" si="116"/>
        <v>3141.0275153430243</v>
      </c>
      <c r="AF361" s="157">
        <f t="shared" si="116"/>
        <v>3141.0275153430243</v>
      </c>
      <c r="AG361" s="157">
        <f t="shared" si="116"/>
        <v>3141.0275153430243</v>
      </c>
      <c r="AH361" s="157">
        <f t="shared" si="116"/>
        <v>3720.5771810963297</v>
      </c>
      <c r="AI361" s="157">
        <f t="shared" si="116"/>
        <v>3720.5771810963297</v>
      </c>
      <c r="AJ361" s="157">
        <f t="shared" si="116"/>
        <v>3720.5771810963297</v>
      </c>
      <c r="AK361" s="157">
        <f t="shared" si="116"/>
        <v>3720.5771810963297</v>
      </c>
      <c r="AL361" s="157">
        <f t="shared" si="116"/>
        <v>3720.5771810963297</v>
      </c>
      <c r="AM361" s="157">
        <f t="shared" si="116"/>
        <v>4317.262376084298</v>
      </c>
      <c r="AN361" s="157">
        <f t="shared" si="116"/>
        <v>4317.262376084298</v>
      </c>
      <c r="AO361" s="157">
        <f t="shared" si="116"/>
        <v>4317.262376084298</v>
      </c>
      <c r="AP361" s="157">
        <f t="shared" si="116"/>
        <v>4317.262376084298</v>
      </c>
      <c r="AQ361" s="157">
        <f t="shared" si="116"/>
        <v>4317.262376084298</v>
      </c>
      <c r="AR361" s="157">
        <f t="shared" si="116"/>
        <v>4931.5282997627382</v>
      </c>
    </row>
    <row r="362" spans="1:44" s="262" customFormat="1" ht="15.75" hidden="1" outlineLevel="2">
      <c r="A362" s="105"/>
      <c r="B362" s="162" t="s">
        <v>133</v>
      </c>
      <c r="C362" s="160"/>
      <c r="D362" s="160"/>
      <c r="E362" s="160"/>
      <c r="F362" s="160"/>
      <c r="G362" s="160"/>
      <c r="H362" s="160"/>
      <c r="I362" s="160"/>
      <c r="J362" s="160"/>
      <c r="K362" s="160"/>
      <c r="L362" s="160"/>
      <c r="M362" s="160"/>
      <c r="N362" s="160"/>
      <c r="O362" s="160"/>
      <c r="P362" s="160"/>
      <c r="Q362" s="160"/>
      <c r="R362" s="160"/>
      <c r="S362" s="160"/>
      <c r="T362" s="160"/>
      <c r="U362" s="160"/>
      <c r="V362" s="160"/>
      <c r="W362" s="160"/>
      <c r="X362" s="160"/>
      <c r="Y362" s="160"/>
      <c r="Z362" s="160"/>
      <c r="AA362" s="160"/>
      <c r="AB362" s="160"/>
      <c r="AC362" s="160"/>
      <c r="AD362" s="160"/>
      <c r="AE362" s="160"/>
      <c r="AF362" s="160"/>
      <c r="AG362" s="160"/>
      <c r="AH362" s="160"/>
      <c r="AI362" s="160"/>
      <c r="AJ362" s="160"/>
      <c r="AK362" s="160"/>
      <c r="AL362" s="160"/>
      <c r="AM362" s="160"/>
      <c r="AN362" s="160"/>
      <c r="AO362" s="160"/>
      <c r="AP362" s="160"/>
      <c r="AQ362" s="160"/>
      <c r="AR362" s="160"/>
    </row>
    <row r="363" spans="1:44" s="262" customFormat="1" ht="15.75" hidden="1" outlineLevel="2">
      <c r="A363" s="105"/>
      <c r="B363" s="162" t="s">
        <v>42</v>
      </c>
      <c r="C363" s="160" t="s">
        <v>73</v>
      </c>
      <c r="D363" s="166">
        <f t="shared" ref="D363:AR369" si="117">(D$303*D305-D$321*D323-D$344*D346)/D$361</f>
        <v>0.96799999999999997</v>
      </c>
      <c r="E363" s="166">
        <f t="shared" si="117"/>
        <v>0.96799999999999997</v>
      </c>
      <c r="F363" s="166">
        <f t="shared" si="117"/>
        <v>0.96799999999999997</v>
      </c>
      <c r="G363" s="166">
        <f t="shared" si="117"/>
        <v>0.96799999999999997</v>
      </c>
      <c r="H363" s="166">
        <f t="shared" si="117"/>
        <v>0.96799999999999997</v>
      </c>
      <c r="I363" s="166">
        <f t="shared" si="117"/>
        <v>0.96799999999999997</v>
      </c>
      <c r="J363" s="166">
        <f t="shared" si="117"/>
        <v>0.96799999999999997</v>
      </c>
      <c r="K363" s="166">
        <f t="shared" si="117"/>
        <v>0.96799999999999997</v>
      </c>
      <c r="L363" s="166">
        <f t="shared" si="117"/>
        <v>0.96799999999999997</v>
      </c>
      <c r="M363" s="166">
        <f t="shared" si="117"/>
        <v>0.96799999999999997</v>
      </c>
      <c r="N363" s="166">
        <f t="shared" si="117"/>
        <v>0.96799999999999997</v>
      </c>
      <c r="O363" s="166">
        <f t="shared" si="117"/>
        <v>0.96799999999999997</v>
      </c>
      <c r="P363" s="166">
        <f t="shared" si="117"/>
        <v>0.96799999999999997</v>
      </c>
      <c r="Q363" s="166">
        <f t="shared" si="117"/>
        <v>0.96799999999999997</v>
      </c>
      <c r="R363" s="166">
        <f t="shared" si="117"/>
        <v>0.96799999999999997</v>
      </c>
      <c r="S363" s="166">
        <f t="shared" si="117"/>
        <v>0.96799999999999997</v>
      </c>
      <c r="T363" s="166">
        <f t="shared" si="117"/>
        <v>0.96799999999999997</v>
      </c>
      <c r="U363" s="166">
        <f t="shared" si="117"/>
        <v>0.96799999999999997</v>
      </c>
      <c r="V363" s="166">
        <f t="shared" si="117"/>
        <v>0.96799999999999997</v>
      </c>
      <c r="W363" s="166">
        <f t="shared" si="117"/>
        <v>0.96799999999999997</v>
      </c>
      <c r="X363" s="166">
        <f t="shared" si="117"/>
        <v>0.96799999999999997</v>
      </c>
      <c r="Y363" s="166">
        <f t="shared" si="117"/>
        <v>0.96799999999999997</v>
      </c>
      <c r="Z363" s="166">
        <f t="shared" si="117"/>
        <v>0.96799999999999997</v>
      </c>
      <c r="AA363" s="166">
        <f t="shared" si="117"/>
        <v>0.96799999999999997</v>
      </c>
      <c r="AB363" s="166">
        <f t="shared" si="117"/>
        <v>0.96799999999999997</v>
      </c>
      <c r="AC363" s="166">
        <f t="shared" si="117"/>
        <v>0.96799999999999997</v>
      </c>
      <c r="AD363" s="166">
        <f t="shared" si="117"/>
        <v>0.96799999999999997</v>
      </c>
      <c r="AE363" s="166">
        <f t="shared" si="117"/>
        <v>0.96799999999999997</v>
      </c>
      <c r="AF363" s="166">
        <f t="shared" si="117"/>
        <v>0.96799999999999997</v>
      </c>
      <c r="AG363" s="166">
        <f t="shared" si="117"/>
        <v>0.96799999999999997</v>
      </c>
      <c r="AH363" s="166">
        <f t="shared" si="117"/>
        <v>0.96799999999999997</v>
      </c>
      <c r="AI363" s="166">
        <f t="shared" si="117"/>
        <v>0.96799999999999997</v>
      </c>
      <c r="AJ363" s="166">
        <f t="shared" si="117"/>
        <v>0.96799999999999997</v>
      </c>
      <c r="AK363" s="166">
        <f t="shared" si="117"/>
        <v>0.96799999999999997</v>
      </c>
      <c r="AL363" s="166">
        <f t="shared" si="117"/>
        <v>0.96799999999999997</v>
      </c>
      <c r="AM363" s="166">
        <f t="shared" si="117"/>
        <v>0.96799999999999997</v>
      </c>
      <c r="AN363" s="166">
        <f t="shared" si="117"/>
        <v>0.96799999999999997</v>
      </c>
      <c r="AO363" s="166">
        <f t="shared" si="117"/>
        <v>0.96799999999999997</v>
      </c>
      <c r="AP363" s="166">
        <f t="shared" si="117"/>
        <v>0.96799999999999997</v>
      </c>
      <c r="AQ363" s="166">
        <f t="shared" si="117"/>
        <v>0.96799999999999997</v>
      </c>
      <c r="AR363" s="166">
        <f t="shared" si="117"/>
        <v>0.96800000000000008</v>
      </c>
    </row>
    <row r="364" spans="1:44" s="262" customFormat="1" ht="15.75" hidden="1" outlineLevel="2">
      <c r="A364" s="105"/>
      <c r="B364" s="162" t="s">
        <v>43</v>
      </c>
      <c r="C364" s="160" t="s">
        <v>73</v>
      </c>
      <c r="D364" s="166">
        <f t="shared" si="117"/>
        <v>0.06</v>
      </c>
      <c r="E364" s="166">
        <f t="shared" si="117"/>
        <v>0.06</v>
      </c>
      <c r="F364" s="166">
        <f t="shared" si="117"/>
        <v>0.06</v>
      </c>
      <c r="G364" s="166">
        <f t="shared" si="117"/>
        <v>0.06</v>
      </c>
      <c r="H364" s="166">
        <f t="shared" si="117"/>
        <v>0.06</v>
      </c>
      <c r="I364" s="166">
        <f t="shared" si="117"/>
        <v>0.06</v>
      </c>
      <c r="J364" s="166">
        <f t="shared" si="117"/>
        <v>0.06</v>
      </c>
      <c r="K364" s="166">
        <f t="shared" si="117"/>
        <v>0.06</v>
      </c>
      <c r="L364" s="166">
        <f t="shared" si="117"/>
        <v>0.06</v>
      </c>
      <c r="M364" s="166">
        <f t="shared" si="117"/>
        <v>0.06</v>
      </c>
      <c r="N364" s="166">
        <f t="shared" si="117"/>
        <v>0.06</v>
      </c>
      <c r="O364" s="166">
        <f t="shared" si="117"/>
        <v>0.06</v>
      </c>
      <c r="P364" s="166">
        <f t="shared" si="117"/>
        <v>0.06</v>
      </c>
      <c r="Q364" s="166">
        <f t="shared" si="117"/>
        <v>0.06</v>
      </c>
      <c r="R364" s="166">
        <f t="shared" si="117"/>
        <v>0.06</v>
      </c>
      <c r="S364" s="166">
        <f t="shared" si="117"/>
        <v>0.06</v>
      </c>
      <c r="T364" s="166">
        <f t="shared" si="117"/>
        <v>0.06</v>
      </c>
      <c r="U364" s="166">
        <f t="shared" si="117"/>
        <v>0.06</v>
      </c>
      <c r="V364" s="166">
        <f t="shared" si="117"/>
        <v>0.06</v>
      </c>
      <c r="W364" s="166">
        <f t="shared" si="117"/>
        <v>0.06</v>
      </c>
      <c r="X364" s="166">
        <f t="shared" si="117"/>
        <v>0.06</v>
      </c>
      <c r="Y364" s="166">
        <f t="shared" si="117"/>
        <v>0.06</v>
      </c>
      <c r="Z364" s="166">
        <f t="shared" si="117"/>
        <v>0.06</v>
      </c>
      <c r="AA364" s="166">
        <f t="shared" si="117"/>
        <v>0.06</v>
      </c>
      <c r="AB364" s="166">
        <f t="shared" si="117"/>
        <v>0.06</v>
      </c>
      <c r="AC364" s="166">
        <f t="shared" si="117"/>
        <v>0.06</v>
      </c>
      <c r="AD364" s="166">
        <f t="shared" si="117"/>
        <v>0.06</v>
      </c>
      <c r="AE364" s="166">
        <f t="shared" si="117"/>
        <v>0.06</v>
      </c>
      <c r="AF364" s="166">
        <f t="shared" si="117"/>
        <v>0.06</v>
      </c>
      <c r="AG364" s="166">
        <f t="shared" si="117"/>
        <v>0.06</v>
      </c>
      <c r="AH364" s="166">
        <f t="shared" si="117"/>
        <v>0.06</v>
      </c>
      <c r="AI364" s="166">
        <f t="shared" si="117"/>
        <v>0.06</v>
      </c>
      <c r="AJ364" s="166">
        <f t="shared" si="117"/>
        <v>0.06</v>
      </c>
      <c r="AK364" s="166">
        <f t="shared" si="117"/>
        <v>0.06</v>
      </c>
      <c r="AL364" s="166">
        <f t="shared" si="117"/>
        <v>0.06</v>
      </c>
      <c r="AM364" s="166">
        <f t="shared" si="117"/>
        <v>6.0000000000000005E-2</v>
      </c>
      <c r="AN364" s="166">
        <f t="shared" si="117"/>
        <v>6.0000000000000005E-2</v>
      </c>
      <c r="AO364" s="166">
        <f t="shared" si="117"/>
        <v>6.0000000000000005E-2</v>
      </c>
      <c r="AP364" s="166">
        <f t="shared" si="117"/>
        <v>6.0000000000000005E-2</v>
      </c>
      <c r="AQ364" s="166">
        <f t="shared" si="117"/>
        <v>6.0000000000000005E-2</v>
      </c>
      <c r="AR364" s="166">
        <f t="shared" si="117"/>
        <v>0.06</v>
      </c>
    </row>
    <row r="365" spans="1:44" s="262" customFormat="1" ht="15.75" hidden="1" outlineLevel="2">
      <c r="A365" s="105"/>
      <c r="B365" s="162" t="s">
        <v>44</v>
      </c>
      <c r="C365" s="160" t="s">
        <v>73</v>
      </c>
      <c r="D365" s="166" t="e">
        <f t="shared" si="117"/>
        <v>#DIV/0!</v>
      </c>
      <c r="E365" s="166" t="e">
        <f t="shared" si="117"/>
        <v>#DIV/0!</v>
      </c>
      <c r="F365" s="166" t="e">
        <f t="shared" si="117"/>
        <v>#DIV/0!</v>
      </c>
      <c r="G365" s="166" t="e">
        <f t="shared" si="117"/>
        <v>#DIV/0!</v>
      </c>
      <c r="H365" s="166" t="e">
        <f t="shared" si="117"/>
        <v>#DIV/0!</v>
      </c>
      <c r="I365" s="166" t="e">
        <f t="shared" si="117"/>
        <v>#DIV/0!</v>
      </c>
      <c r="J365" s="166" t="e">
        <f t="shared" si="117"/>
        <v>#DIV/0!</v>
      </c>
      <c r="K365" s="166" t="e">
        <f t="shared" si="117"/>
        <v>#DIV/0!</v>
      </c>
      <c r="L365" s="166" t="e">
        <f t="shared" si="117"/>
        <v>#DIV/0!</v>
      </c>
      <c r="M365" s="166" t="e">
        <f t="shared" si="117"/>
        <v>#DIV/0!</v>
      </c>
      <c r="N365" s="166" t="e">
        <f t="shared" si="117"/>
        <v>#DIV/0!</v>
      </c>
      <c r="O365" s="166" t="e">
        <f t="shared" si="117"/>
        <v>#DIV/0!</v>
      </c>
      <c r="P365" s="166" t="e">
        <f t="shared" si="117"/>
        <v>#DIV/0!</v>
      </c>
      <c r="Q365" s="166" t="e">
        <f t="shared" si="117"/>
        <v>#DIV/0!</v>
      </c>
      <c r="R365" s="166" t="e">
        <f t="shared" si="117"/>
        <v>#DIV/0!</v>
      </c>
      <c r="S365" s="166" t="e">
        <f t="shared" si="117"/>
        <v>#DIV/0!</v>
      </c>
      <c r="T365" s="166" t="e">
        <f t="shared" si="117"/>
        <v>#DIV/0!</v>
      </c>
      <c r="U365" s="166" t="e">
        <f t="shared" si="117"/>
        <v>#DIV/0!</v>
      </c>
      <c r="V365" s="166" t="e">
        <f t="shared" si="117"/>
        <v>#DIV/0!</v>
      </c>
      <c r="W365" s="166" t="e">
        <f t="shared" si="117"/>
        <v>#DIV/0!</v>
      </c>
      <c r="X365" s="166" t="e">
        <f t="shared" si="117"/>
        <v>#DIV/0!</v>
      </c>
      <c r="Y365" s="166" t="e">
        <f t="shared" si="117"/>
        <v>#DIV/0!</v>
      </c>
      <c r="Z365" s="166" t="e">
        <f t="shared" si="117"/>
        <v>#DIV/0!</v>
      </c>
      <c r="AA365" s="166" t="e">
        <f t="shared" si="117"/>
        <v>#DIV/0!</v>
      </c>
      <c r="AB365" s="166" t="e">
        <f t="shared" si="117"/>
        <v>#DIV/0!</v>
      </c>
      <c r="AC365" s="166" t="e">
        <f t="shared" si="117"/>
        <v>#DIV/0!</v>
      </c>
      <c r="AD365" s="166" t="e">
        <f t="shared" si="117"/>
        <v>#DIV/0!</v>
      </c>
      <c r="AE365" s="166" t="e">
        <f t="shared" si="117"/>
        <v>#DIV/0!</v>
      </c>
      <c r="AF365" s="166" t="e">
        <f t="shared" si="117"/>
        <v>#DIV/0!</v>
      </c>
      <c r="AG365" s="166" t="e">
        <f t="shared" si="117"/>
        <v>#DIV/0!</v>
      </c>
      <c r="AH365" s="166" t="e">
        <f t="shared" si="117"/>
        <v>#DIV/0!</v>
      </c>
      <c r="AI365" s="166" t="e">
        <f t="shared" si="117"/>
        <v>#DIV/0!</v>
      </c>
      <c r="AJ365" s="166" t="e">
        <f t="shared" si="117"/>
        <v>#DIV/0!</v>
      </c>
      <c r="AK365" s="166" t="e">
        <f t="shared" si="117"/>
        <v>#DIV/0!</v>
      </c>
      <c r="AL365" s="166" t="e">
        <f t="shared" si="117"/>
        <v>#DIV/0!</v>
      </c>
      <c r="AM365" s="166" t="e">
        <f t="shared" si="117"/>
        <v>#DIV/0!</v>
      </c>
      <c r="AN365" s="166" t="e">
        <f t="shared" si="117"/>
        <v>#DIV/0!</v>
      </c>
      <c r="AO365" s="166" t="e">
        <f t="shared" si="117"/>
        <v>#DIV/0!</v>
      </c>
      <c r="AP365" s="166" t="e">
        <f t="shared" si="117"/>
        <v>#DIV/0!</v>
      </c>
      <c r="AQ365" s="166" t="e">
        <f t="shared" si="117"/>
        <v>#DIV/0!</v>
      </c>
      <c r="AR365" s="166" t="e">
        <f t="shared" si="117"/>
        <v>#DIV/0!</v>
      </c>
    </row>
    <row r="366" spans="1:44" s="262" customFormat="1" ht="15.75" hidden="1" outlineLevel="2">
      <c r="A366" s="105"/>
      <c r="B366" s="162" t="s">
        <v>45</v>
      </c>
      <c r="C366" s="160" t="s">
        <v>73</v>
      </c>
      <c r="D366" s="166" t="e">
        <f t="shared" si="117"/>
        <v>#DIV/0!</v>
      </c>
      <c r="E366" s="166" t="e">
        <f t="shared" si="117"/>
        <v>#DIV/0!</v>
      </c>
      <c r="F366" s="166" t="e">
        <f t="shared" si="117"/>
        <v>#DIV/0!</v>
      </c>
      <c r="G366" s="166" t="e">
        <f t="shared" si="117"/>
        <v>#DIV/0!</v>
      </c>
      <c r="H366" s="166" t="e">
        <f t="shared" si="117"/>
        <v>#DIV/0!</v>
      </c>
      <c r="I366" s="166" t="e">
        <f t="shared" si="117"/>
        <v>#DIV/0!</v>
      </c>
      <c r="J366" s="166" t="e">
        <f t="shared" si="117"/>
        <v>#DIV/0!</v>
      </c>
      <c r="K366" s="166" t="e">
        <f t="shared" si="117"/>
        <v>#DIV/0!</v>
      </c>
      <c r="L366" s="166" t="e">
        <f t="shared" si="117"/>
        <v>#DIV/0!</v>
      </c>
      <c r="M366" s="166" t="e">
        <f t="shared" si="117"/>
        <v>#DIV/0!</v>
      </c>
      <c r="N366" s="166" t="e">
        <f t="shared" si="117"/>
        <v>#DIV/0!</v>
      </c>
      <c r="O366" s="166" t="e">
        <f t="shared" si="117"/>
        <v>#DIV/0!</v>
      </c>
      <c r="P366" s="166" t="e">
        <f t="shared" si="117"/>
        <v>#DIV/0!</v>
      </c>
      <c r="Q366" s="166" t="e">
        <f t="shared" si="117"/>
        <v>#DIV/0!</v>
      </c>
      <c r="R366" s="166" t="e">
        <f t="shared" si="117"/>
        <v>#DIV/0!</v>
      </c>
      <c r="S366" s="166" t="e">
        <f t="shared" si="117"/>
        <v>#DIV/0!</v>
      </c>
      <c r="T366" s="166" t="e">
        <f t="shared" si="117"/>
        <v>#DIV/0!</v>
      </c>
      <c r="U366" s="166" t="e">
        <f t="shared" si="117"/>
        <v>#DIV/0!</v>
      </c>
      <c r="V366" s="166" t="e">
        <f t="shared" si="117"/>
        <v>#DIV/0!</v>
      </c>
      <c r="W366" s="166" t="e">
        <f t="shared" si="117"/>
        <v>#DIV/0!</v>
      </c>
      <c r="X366" s="166" t="e">
        <f t="shared" si="117"/>
        <v>#DIV/0!</v>
      </c>
      <c r="Y366" s="166" t="e">
        <f t="shared" si="117"/>
        <v>#DIV/0!</v>
      </c>
      <c r="Z366" s="166" t="e">
        <f t="shared" si="117"/>
        <v>#DIV/0!</v>
      </c>
      <c r="AA366" s="166" t="e">
        <f t="shared" si="117"/>
        <v>#DIV/0!</v>
      </c>
      <c r="AB366" s="166" t="e">
        <f t="shared" si="117"/>
        <v>#DIV/0!</v>
      </c>
      <c r="AC366" s="166" t="e">
        <f t="shared" si="117"/>
        <v>#DIV/0!</v>
      </c>
      <c r="AD366" s="166" t="e">
        <f t="shared" si="117"/>
        <v>#DIV/0!</v>
      </c>
      <c r="AE366" s="166" t="e">
        <f t="shared" si="117"/>
        <v>#DIV/0!</v>
      </c>
      <c r="AF366" s="166" t="e">
        <f t="shared" si="117"/>
        <v>#DIV/0!</v>
      </c>
      <c r="AG366" s="166" t="e">
        <f t="shared" si="117"/>
        <v>#DIV/0!</v>
      </c>
      <c r="AH366" s="166" t="e">
        <f t="shared" si="117"/>
        <v>#DIV/0!</v>
      </c>
      <c r="AI366" s="166" t="e">
        <f t="shared" si="117"/>
        <v>#DIV/0!</v>
      </c>
      <c r="AJ366" s="166" t="e">
        <f t="shared" si="117"/>
        <v>#DIV/0!</v>
      </c>
      <c r="AK366" s="166" t="e">
        <f t="shared" si="117"/>
        <v>#DIV/0!</v>
      </c>
      <c r="AL366" s="166" t="e">
        <f t="shared" si="117"/>
        <v>#DIV/0!</v>
      </c>
      <c r="AM366" s="166" t="e">
        <f t="shared" si="117"/>
        <v>#DIV/0!</v>
      </c>
      <c r="AN366" s="166" t="e">
        <f t="shared" si="117"/>
        <v>#DIV/0!</v>
      </c>
      <c r="AO366" s="166" t="e">
        <f t="shared" si="117"/>
        <v>#DIV/0!</v>
      </c>
      <c r="AP366" s="166" t="e">
        <f t="shared" si="117"/>
        <v>#DIV/0!</v>
      </c>
      <c r="AQ366" s="166" t="e">
        <f t="shared" si="117"/>
        <v>#DIV/0!</v>
      </c>
      <c r="AR366" s="166" t="e">
        <f t="shared" si="117"/>
        <v>#DIV/0!</v>
      </c>
    </row>
    <row r="367" spans="1:44" s="262" customFormat="1" ht="15.75" hidden="1" outlineLevel="2">
      <c r="A367" s="105"/>
      <c r="B367" s="162" t="s">
        <v>46</v>
      </c>
      <c r="C367" s="160" t="s">
        <v>73</v>
      </c>
      <c r="D367" s="166" t="e">
        <f t="shared" si="117"/>
        <v>#DIV/0!</v>
      </c>
      <c r="E367" s="166" t="e">
        <f t="shared" si="117"/>
        <v>#DIV/0!</v>
      </c>
      <c r="F367" s="166" t="e">
        <f t="shared" si="117"/>
        <v>#DIV/0!</v>
      </c>
      <c r="G367" s="166" t="e">
        <f t="shared" si="117"/>
        <v>#DIV/0!</v>
      </c>
      <c r="H367" s="166" t="e">
        <f t="shared" si="117"/>
        <v>#DIV/0!</v>
      </c>
      <c r="I367" s="166" t="e">
        <f t="shared" si="117"/>
        <v>#DIV/0!</v>
      </c>
      <c r="J367" s="166" t="e">
        <f t="shared" si="117"/>
        <v>#DIV/0!</v>
      </c>
      <c r="K367" s="166" t="e">
        <f t="shared" si="117"/>
        <v>#DIV/0!</v>
      </c>
      <c r="L367" s="166" t="e">
        <f t="shared" si="117"/>
        <v>#DIV/0!</v>
      </c>
      <c r="M367" s="166" t="e">
        <f t="shared" si="117"/>
        <v>#DIV/0!</v>
      </c>
      <c r="N367" s="166" t="e">
        <f t="shared" si="117"/>
        <v>#DIV/0!</v>
      </c>
      <c r="O367" s="166" t="e">
        <f t="shared" si="117"/>
        <v>#DIV/0!</v>
      </c>
      <c r="P367" s="166" t="e">
        <f t="shared" si="117"/>
        <v>#DIV/0!</v>
      </c>
      <c r="Q367" s="166" t="e">
        <f t="shared" si="117"/>
        <v>#DIV/0!</v>
      </c>
      <c r="R367" s="166" t="e">
        <f t="shared" si="117"/>
        <v>#DIV/0!</v>
      </c>
      <c r="S367" s="166" t="e">
        <f t="shared" si="117"/>
        <v>#DIV/0!</v>
      </c>
      <c r="T367" s="166" t="e">
        <f t="shared" si="117"/>
        <v>#DIV/0!</v>
      </c>
      <c r="U367" s="166" t="e">
        <f t="shared" si="117"/>
        <v>#DIV/0!</v>
      </c>
      <c r="V367" s="166" t="e">
        <f t="shared" si="117"/>
        <v>#DIV/0!</v>
      </c>
      <c r="W367" s="166" t="e">
        <f t="shared" si="117"/>
        <v>#DIV/0!</v>
      </c>
      <c r="X367" s="166" t="e">
        <f t="shared" si="117"/>
        <v>#DIV/0!</v>
      </c>
      <c r="Y367" s="166" t="e">
        <f t="shared" si="117"/>
        <v>#DIV/0!</v>
      </c>
      <c r="Z367" s="166" t="e">
        <f t="shared" si="117"/>
        <v>#DIV/0!</v>
      </c>
      <c r="AA367" s="166" t="e">
        <f t="shared" si="117"/>
        <v>#DIV/0!</v>
      </c>
      <c r="AB367" s="166" t="e">
        <f t="shared" si="117"/>
        <v>#DIV/0!</v>
      </c>
      <c r="AC367" s="166" t="e">
        <f t="shared" si="117"/>
        <v>#DIV/0!</v>
      </c>
      <c r="AD367" s="166" t="e">
        <f t="shared" si="117"/>
        <v>#DIV/0!</v>
      </c>
      <c r="AE367" s="166" t="e">
        <f t="shared" si="117"/>
        <v>#DIV/0!</v>
      </c>
      <c r="AF367" s="166" t="e">
        <f t="shared" si="117"/>
        <v>#DIV/0!</v>
      </c>
      <c r="AG367" s="166" t="e">
        <f t="shared" si="117"/>
        <v>#DIV/0!</v>
      </c>
      <c r="AH367" s="166" t="e">
        <f t="shared" si="117"/>
        <v>#DIV/0!</v>
      </c>
      <c r="AI367" s="166" t="e">
        <f t="shared" si="117"/>
        <v>#DIV/0!</v>
      </c>
      <c r="AJ367" s="166" t="e">
        <f t="shared" si="117"/>
        <v>#DIV/0!</v>
      </c>
      <c r="AK367" s="166" t="e">
        <f t="shared" si="117"/>
        <v>#DIV/0!</v>
      </c>
      <c r="AL367" s="166" t="e">
        <f t="shared" si="117"/>
        <v>#DIV/0!</v>
      </c>
      <c r="AM367" s="166" t="e">
        <f t="shared" si="117"/>
        <v>#DIV/0!</v>
      </c>
      <c r="AN367" s="166" t="e">
        <f t="shared" si="117"/>
        <v>#DIV/0!</v>
      </c>
      <c r="AO367" s="166" t="e">
        <f t="shared" si="117"/>
        <v>#DIV/0!</v>
      </c>
      <c r="AP367" s="166" t="e">
        <f t="shared" si="117"/>
        <v>#DIV/0!</v>
      </c>
      <c r="AQ367" s="166" t="e">
        <f t="shared" si="117"/>
        <v>#DIV/0!</v>
      </c>
      <c r="AR367" s="166" t="e">
        <f t="shared" si="117"/>
        <v>#DIV/0!</v>
      </c>
    </row>
    <row r="368" spans="1:44" s="262" customFormat="1" ht="15.75" hidden="1" outlineLevel="2">
      <c r="A368" s="105"/>
      <c r="B368" s="162" t="s">
        <v>47</v>
      </c>
      <c r="C368" s="160" t="s">
        <v>73</v>
      </c>
      <c r="D368" s="166">
        <f t="shared" si="117"/>
        <v>-2.7235109717868331E-2</v>
      </c>
      <c r="E368" s="166">
        <f t="shared" si="117"/>
        <v>-2.7235109717868331E-2</v>
      </c>
      <c r="F368" s="166">
        <f t="shared" si="117"/>
        <v>-2.7235109717868331E-2</v>
      </c>
      <c r="G368" s="166">
        <f t="shared" si="117"/>
        <v>-2.7235109717868331E-2</v>
      </c>
      <c r="H368" s="166">
        <f t="shared" si="117"/>
        <v>-2.7235109717868331E-2</v>
      </c>
      <c r="I368" s="166">
        <f t="shared" si="117"/>
        <v>-2.7235109717868324E-2</v>
      </c>
      <c r="J368" s="166">
        <f t="shared" si="117"/>
        <v>-2.7235109717868324E-2</v>
      </c>
      <c r="K368" s="166">
        <f t="shared" si="117"/>
        <v>-2.7235109717868324E-2</v>
      </c>
      <c r="L368" s="166">
        <f t="shared" si="117"/>
        <v>-2.7235109717868324E-2</v>
      </c>
      <c r="M368" s="166">
        <f t="shared" si="117"/>
        <v>-2.7235109717868324E-2</v>
      </c>
      <c r="N368" s="166">
        <f t="shared" si="117"/>
        <v>-2.7235109717868324E-2</v>
      </c>
      <c r="O368" s="166">
        <f t="shared" si="117"/>
        <v>-2.7235109717868324E-2</v>
      </c>
      <c r="P368" s="166">
        <f t="shared" si="117"/>
        <v>-2.7235109717868324E-2</v>
      </c>
      <c r="Q368" s="166">
        <f t="shared" si="117"/>
        <v>-2.7235109717868324E-2</v>
      </c>
      <c r="R368" s="166">
        <f t="shared" si="117"/>
        <v>-2.7235109717868324E-2</v>
      </c>
      <c r="S368" s="166">
        <f t="shared" si="117"/>
        <v>-2.7235109717868321E-2</v>
      </c>
      <c r="T368" s="166">
        <f t="shared" si="117"/>
        <v>-2.7235109717868321E-2</v>
      </c>
      <c r="U368" s="166">
        <f t="shared" si="117"/>
        <v>-2.7235109717868321E-2</v>
      </c>
      <c r="V368" s="166">
        <f t="shared" si="117"/>
        <v>-2.7235109717868321E-2</v>
      </c>
      <c r="W368" s="166">
        <f t="shared" si="117"/>
        <v>-2.7235109717868321E-2</v>
      </c>
      <c r="X368" s="166">
        <f t="shared" si="117"/>
        <v>-2.7235109717868331E-2</v>
      </c>
      <c r="Y368" s="166">
        <f t="shared" si="117"/>
        <v>-2.7235109717868331E-2</v>
      </c>
      <c r="Z368" s="166">
        <f t="shared" si="117"/>
        <v>-2.7235109717868331E-2</v>
      </c>
      <c r="AA368" s="166">
        <f t="shared" si="117"/>
        <v>-2.7235109717868331E-2</v>
      </c>
      <c r="AB368" s="166">
        <f t="shared" si="117"/>
        <v>-2.7235109717868331E-2</v>
      </c>
      <c r="AC368" s="166">
        <f t="shared" si="117"/>
        <v>-2.7235109717868324E-2</v>
      </c>
      <c r="AD368" s="166">
        <f t="shared" si="117"/>
        <v>-2.7235109717868324E-2</v>
      </c>
      <c r="AE368" s="166">
        <f t="shared" si="117"/>
        <v>-2.7235109717868324E-2</v>
      </c>
      <c r="AF368" s="166">
        <f t="shared" si="117"/>
        <v>-2.7235109717868324E-2</v>
      </c>
      <c r="AG368" s="166">
        <f t="shared" si="117"/>
        <v>-2.7235109717868324E-2</v>
      </c>
      <c r="AH368" s="166">
        <f t="shared" si="117"/>
        <v>-2.7235109717868321E-2</v>
      </c>
      <c r="AI368" s="166">
        <f t="shared" si="117"/>
        <v>-2.7235109717868321E-2</v>
      </c>
      <c r="AJ368" s="166">
        <f t="shared" si="117"/>
        <v>-2.7235109717868321E-2</v>
      </c>
      <c r="AK368" s="166">
        <f t="shared" si="117"/>
        <v>-2.7235109717868321E-2</v>
      </c>
      <c r="AL368" s="166">
        <f t="shared" si="117"/>
        <v>-2.7235109717868321E-2</v>
      </c>
      <c r="AM368" s="166">
        <f t="shared" si="117"/>
        <v>-2.7235109717868331E-2</v>
      </c>
      <c r="AN368" s="166">
        <f t="shared" si="117"/>
        <v>-2.7235109717868331E-2</v>
      </c>
      <c r="AO368" s="166">
        <f t="shared" si="117"/>
        <v>-2.7235109717868331E-2</v>
      </c>
      <c r="AP368" s="166">
        <f t="shared" si="117"/>
        <v>-2.7235109717868331E-2</v>
      </c>
      <c r="AQ368" s="166">
        <f t="shared" si="117"/>
        <v>-2.7235109717868331E-2</v>
      </c>
      <c r="AR368" s="166">
        <f t="shared" si="117"/>
        <v>-2.7235109717868328E-2</v>
      </c>
    </row>
    <row r="369" spans="1:44" s="262" customFormat="1" ht="15.75" hidden="1" outlineLevel="2">
      <c r="A369" s="105"/>
      <c r="B369" s="162" t="s">
        <v>48</v>
      </c>
      <c r="C369" s="160" t="s">
        <v>73</v>
      </c>
      <c r="D369" s="166">
        <f t="shared" si="117"/>
        <v>-2.6100313479623813E-2</v>
      </c>
      <c r="E369" s="166">
        <f t="shared" si="117"/>
        <v>-2.6100313479623813E-2</v>
      </c>
      <c r="F369" s="166">
        <f t="shared" si="117"/>
        <v>-2.6100313479623813E-2</v>
      </c>
      <c r="G369" s="166">
        <f t="shared" si="117"/>
        <v>-2.6100313479623813E-2</v>
      </c>
      <c r="H369" s="166">
        <f t="shared" si="117"/>
        <v>-2.6100313479623813E-2</v>
      </c>
      <c r="I369" s="166">
        <f t="shared" si="117"/>
        <v>-2.6100313479623813E-2</v>
      </c>
      <c r="J369" s="166">
        <f t="shared" si="117"/>
        <v>-2.6100313479623813E-2</v>
      </c>
      <c r="K369" s="166">
        <f t="shared" si="117"/>
        <v>-2.6100313479623813E-2</v>
      </c>
      <c r="L369" s="166">
        <f t="shared" si="117"/>
        <v>-2.6100313479623813E-2</v>
      </c>
      <c r="M369" s="166">
        <f t="shared" ref="M369:AR375" si="118">(M$303*M311-M$321*M329-M$344*M352)/M$361</f>
        <v>-2.6100313479623813E-2</v>
      </c>
      <c r="N369" s="166">
        <f t="shared" si="118"/>
        <v>-2.610031347962382E-2</v>
      </c>
      <c r="O369" s="166">
        <f t="shared" si="118"/>
        <v>-2.610031347962382E-2</v>
      </c>
      <c r="P369" s="166">
        <f t="shared" si="118"/>
        <v>-2.610031347962382E-2</v>
      </c>
      <c r="Q369" s="166">
        <f t="shared" si="118"/>
        <v>-2.610031347962382E-2</v>
      </c>
      <c r="R369" s="166">
        <f t="shared" si="118"/>
        <v>-2.610031347962382E-2</v>
      </c>
      <c r="S369" s="166">
        <f t="shared" si="118"/>
        <v>-2.6100313479623806E-2</v>
      </c>
      <c r="T369" s="166">
        <f t="shared" si="118"/>
        <v>-2.6100313479623806E-2</v>
      </c>
      <c r="U369" s="166">
        <f t="shared" si="118"/>
        <v>-2.6100313479623806E-2</v>
      </c>
      <c r="V369" s="166">
        <f t="shared" si="118"/>
        <v>-2.6100313479623806E-2</v>
      </c>
      <c r="W369" s="166">
        <f t="shared" si="118"/>
        <v>-2.6100313479623806E-2</v>
      </c>
      <c r="X369" s="166">
        <f t="shared" si="118"/>
        <v>-2.6100313479623806E-2</v>
      </c>
      <c r="Y369" s="166">
        <f t="shared" si="118"/>
        <v>-2.6100313479623806E-2</v>
      </c>
      <c r="Z369" s="166">
        <f t="shared" si="118"/>
        <v>-2.6100313479623806E-2</v>
      </c>
      <c r="AA369" s="166">
        <f t="shared" si="118"/>
        <v>-2.6100313479623806E-2</v>
      </c>
      <c r="AB369" s="166">
        <f t="shared" si="118"/>
        <v>-2.6100313479623806E-2</v>
      </c>
      <c r="AC369" s="166">
        <f t="shared" si="118"/>
        <v>-2.6100313479623816E-2</v>
      </c>
      <c r="AD369" s="166">
        <f t="shared" si="118"/>
        <v>-2.6100313479623816E-2</v>
      </c>
      <c r="AE369" s="166">
        <f t="shared" si="118"/>
        <v>-2.6100313479623816E-2</v>
      </c>
      <c r="AF369" s="166">
        <f t="shared" si="118"/>
        <v>-2.6100313479623816E-2</v>
      </c>
      <c r="AG369" s="166">
        <f t="shared" si="118"/>
        <v>-2.6100313479623816E-2</v>
      </c>
      <c r="AH369" s="166">
        <f t="shared" si="118"/>
        <v>-2.6100313479623809E-2</v>
      </c>
      <c r="AI369" s="166">
        <f t="shared" si="118"/>
        <v>-2.6100313479623809E-2</v>
      </c>
      <c r="AJ369" s="166">
        <f t="shared" si="118"/>
        <v>-2.6100313479623809E-2</v>
      </c>
      <c r="AK369" s="166">
        <f t="shared" si="118"/>
        <v>-2.6100313479623809E-2</v>
      </c>
      <c r="AL369" s="166">
        <f t="shared" si="118"/>
        <v>-2.6100313479623809E-2</v>
      </c>
      <c r="AM369" s="166">
        <f t="shared" si="118"/>
        <v>-2.6100313479623806E-2</v>
      </c>
      <c r="AN369" s="166">
        <f t="shared" si="118"/>
        <v>-2.6100313479623806E-2</v>
      </c>
      <c r="AO369" s="166">
        <f t="shared" si="118"/>
        <v>-2.6100313479623806E-2</v>
      </c>
      <c r="AP369" s="166">
        <f t="shared" si="118"/>
        <v>-2.6100313479623806E-2</v>
      </c>
      <c r="AQ369" s="166">
        <f t="shared" si="118"/>
        <v>-2.6100313479623806E-2</v>
      </c>
      <c r="AR369" s="166">
        <f t="shared" si="118"/>
        <v>-2.6100313479623806E-2</v>
      </c>
    </row>
    <row r="370" spans="1:44" s="262" customFormat="1" ht="15.75" hidden="1" outlineLevel="2">
      <c r="A370" s="105"/>
      <c r="B370" s="162" t="s">
        <v>49</v>
      </c>
      <c r="C370" s="160" t="s">
        <v>73</v>
      </c>
      <c r="D370" s="166">
        <f t="shared" ref="D370:S375" si="119">(D$303*D312-D$321*D330-D$344*D353)/D$361</f>
        <v>-6.8087774294670828E-3</v>
      </c>
      <c r="E370" s="166">
        <f t="shared" si="119"/>
        <v>-6.8087774294670828E-3</v>
      </c>
      <c r="F370" s="166">
        <f t="shared" si="119"/>
        <v>-6.8087774294670828E-3</v>
      </c>
      <c r="G370" s="166">
        <f t="shared" si="119"/>
        <v>-6.8087774294670828E-3</v>
      </c>
      <c r="H370" s="166">
        <f t="shared" si="119"/>
        <v>-6.8087774294670828E-3</v>
      </c>
      <c r="I370" s="166">
        <f t="shared" si="119"/>
        <v>-6.8087774294670811E-3</v>
      </c>
      <c r="J370" s="166">
        <f t="shared" si="119"/>
        <v>-6.8087774294670811E-3</v>
      </c>
      <c r="K370" s="166">
        <f t="shared" si="119"/>
        <v>-6.8087774294670811E-3</v>
      </c>
      <c r="L370" s="166">
        <f t="shared" si="119"/>
        <v>-6.8087774294670811E-3</v>
      </c>
      <c r="M370" s="166">
        <f t="shared" si="119"/>
        <v>-6.8087774294670811E-3</v>
      </c>
      <c r="N370" s="166">
        <f t="shared" si="119"/>
        <v>-6.8087774294670811E-3</v>
      </c>
      <c r="O370" s="166">
        <f t="shared" si="119"/>
        <v>-6.8087774294670811E-3</v>
      </c>
      <c r="P370" s="166">
        <f t="shared" si="119"/>
        <v>-6.8087774294670811E-3</v>
      </c>
      <c r="Q370" s="166">
        <f t="shared" si="119"/>
        <v>-6.8087774294670811E-3</v>
      </c>
      <c r="R370" s="166">
        <f t="shared" si="119"/>
        <v>-6.8087774294670811E-3</v>
      </c>
      <c r="S370" s="166">
        <f t="shared" si="119"/>
        <v>-6.8087774294670802E-3</v>
      </c>
      <c r="T370" s="166">
        <f t="shared" si="118"/>
        <v>-6.8087774294670802E-3</v>
      </c>
      <c r="U370" s="166">
        <f t="shared" si="118"/>
        <v>-6.8087774294670802E-3</v>
      </c>
      <c r="V370" s="166">
        <f t="shared" si="118"/>
        <v>-6.8087774294670802E-3</v>
      </c>
      <c r="W370" s="166">
        <f t="shared" si="118"/>
        <v>-6.8087774294670802E-3</v>
      </c>
      <c r="X370" s="166">
        <f t="shared" si="118"/>
        <v>-6.8087774294670828E-3</v>
      </c>
      <c r="Y370" s="166">
        <f t="shared" si="118"/>
        <v>-6.8087774294670828E-3</v>
      </c>
      <c r="Z370" s="166">
        <f t="shared" si="118"/>
        <v>-6.8087774294670828E-3</v>
      </c>
      <c r="AA370" s="166">
        <f t="shared" si="118"/>
        <v>-6.8087774294670828E-3</v>
      </c>
      <c r="AB370" s="166">
        <f t="shared" si="118"/>
        <v>-6.8087774294670828E-3</v>
      </c>
      <c r="AC370" s="166">
        <f t="shared" si="118"/>
        <v>-6.8087774294670811E-3</v>
      </c>
      <c r="AD370" s="166">
        <f t="shared" si="118"/>
        <v>-6.8087774294670811E-3</v>
      </c>
      <c r="AE370" s="166">
        <f t="shared" si="118"/>
        <v>-6.8087774294670811E-3</v>
      </c>
      <c r="AF370" s="166">
        <f t="shared" si="118"/>
        <v>-6.8087774294670811E-3</v>
      </c>
      <c r="AG370" s="166">
        <f t="shared" si="118"/>
        <v>-6.8087774294670811E-3</v>
      </c>
      <c r="AH370" s="166">
        <f t="shared" si="118"/>
        <v>-6.8087774294670802E-3</v>
      </c>
      <c r="AI370" s="166">
        <f t="shared" si="118"/>
        <v>-6.8087774294670802E-3</v>
      </c>
      <c r="AJ370" s="166">
        <f t="shared" si="118"/>
        <v>-6.8087774294670802E-3</v>
      </c>
      <c r="AK370" s="166">
        <f t="shared" si="118"/>
        <v>-6.8087774294670802E-3</v>
      </c>
      <c r="AL370" s="166">
        <f t="shared" si="118"/>
        <v>-6.8087774294670802E-3</v>
      </c>
      <c r="AM370" s="166">
        <f t="shared" si="118"/>
        <v>-6.8087774294670828E-3</v>
      </c>
      <c r="AN370" s="166">
        <f t="shared" si="118"/>
        <v>-6.8087774294670828E-3</v>
      </c>
      <c r="AO370" s="166">
        <f t="shared" si="118"/>
        <v>-6.8087774294670828E-3</v>
      </c>
      <c r="AP370" s="166">
        <f t="shared" si="118"/>
        <v>-6.8087774294670828E-3</v>
      </c>
      <c r="AQ370" s="166">
        <f t="shared" si="118"/>
        <v>-6.8087774294670828E-3</v>
      </c>
      <c r="AR370" s="166">
        <f t="shared" si="118"/>
        <v>-6.8087774294670819E-3</v>
      </c>
    </row>
    <row r="371" spans="1:44" s="262" customFormat="1" ht="15.75" hidden="1" outlineLevel="2">
      <c r="A371" s="105"/>
      <c r="B371" s="162" t="s">
        <v>50</v>
      </c>
      <c r="C371" s="160" t="s">
        <v>73</v>
      </c>
      <c r="D371" s="166">
        <f t="shared" si="119"/>
        <v>5.2000000000000005E-2</v>
      </c>
      <c r="E371" s="166">
        <f t="shared" si="119"/>
        <v>5.2000000000000005E-2</v>
      </c>
      <c r="F371" s="166">
        <f t="shared" si="119"/>
        <v>5.2000000000000005E-2</v>
      </c>
      <c r="G371" s="166">
        <f t="shared" si="119"/>
        <v>5.2000000000000005E-2</v>
      </c>
      <c r="H371" s="166">
        <f t="shared" si="119"/>
        <v>5.2000000000000005E-2</v>
      </c>
      <c r="I371" s="166">
        <f t="shared" si="119"/>
        <v>5.2000000000000005E-2</v>
      </c>
      <c r="J371" s="166">
        <f t="shared" si="119"/>
        <v>5.2000000000000005E-2</v>
      </c>
      <c r="K371" s="166">
        <f t="shared" si="119"/>
        <v>5.2000000000000005E-2</v>
      </c>
      <c r="L371" s="166">
        <f t="shared" si="119"/>
        <v>5.2000000000000005E-2</v>
      </c>
      <c r="M371" s="166">
        <f t="shared" si="119"/>
        <v>5.2000000000000005E-2</v>
      </c>
      <c r="N371" s="166">
        <f t="shared" si="119"/>
        <v>5.2000000000000005E-2</v>
      </c>
      <c r="O371" s="166">
        <f t="shared" si="119"/>
        <v>5.2000000000000005E-2</v>
      </c>
      <c r="P371" s="166">
        <f t="shared" si="119"/>
        <v>5.2000000000000005E-2</v>
      </c>
      <c r="Q371" s="166">
        <f t="shared" si="119"/>
        <v>5.2000000000000005E-2</v>
      </c>
      <c r="R371" s="166">
        <f t="shared" si="119"/>
        <v>5.2000000000000005E-2</v>
      </c>
      <c r="S371" s="166">
        <f t="shared" si="119"/>
        <v>5.2000000000000005E-2</v>
      </c>
      <c r="T371" s="166">
        <f t="shared" si="118"/>
        <v>5.2000000000000005E-2</v>
      </c>
      <c r="U371" s="166">
        <f t="shared" si="118"/>
        <v>5.2000000000000005E-2</v>
      </c>
      <c r="V371" s="166">
        <f t="shared" si="118"/>
        <v>5.2000000000000005E-2</v>
      </c>
      <c r="W371" s="166">
        <f t="shared" si="118"/>
        <v>5.2000000000000005E-2</v>
      </c>
      <c r="X371" s="166">
        <f t="shared" si="118"/>
        <v>5.1999999999999998E-2</v>
      </c>
      <c r="Y371" s="166">
        <f t="shared" si="118"/>
        <v>5.1999999999999998E-2</v>
      </c>
      <c r="Z371" s="166">
        <f t="shared" si="118"/>
        <v>5.1999999999999998E-2</v>
      </c>
      <c r="AA371" s="166">
        <f t="shared" si="118"/>
        <v>5.1999999999999998E-2</v>
      </c>
      <c r="AB371" s="166">
        <f t="shared" si="118"/>
        <v>5.1999999999999998E-2</v>
      </c>
      <c r="AC371" s="166">
        <f t="shared" si="118"/>
        <v>5.2000000000000005E-2</v>
      </c>
      <c r="AD371" s="166">
        <f t="shared" si="118"/>
        <v>5.2000000000000005E-2</v>
      </c>
      <c r="AE371" s="166">
        <f t="shared" si="118"/>
        <v>5.2000000000000005E-2</v>
      </c>
      <c r="AF371" s="166">
        <f t="shared" si="118"/>
        <v>5.2000000000000005E-2</v>
      </c>
      <c r="AG371" s="166">
        <f t="shared" si="118"/>
        <v>5.2000000000000005E-2</v>
      </c>
      <c r="AH371" s="166">
        <f t="shared" si="118"/>
        <v>5.2000000000000005E-2</v>
      </c>
      <c r="AI371" s="166">
        <f t="shared" si="118"/>
        <v>5.2000000000000005E-2</v>
      </c>
      <c r="AJ371" s="166">
        <f t="shared" si="118"/>
        <v>5.2000000000000005E-2</v>
      </c>
      <c r="AK371" s="166">
        <f t="shared" si="118"/>
        <v>5.2000000000000005E-2</v>
      </c>
      <c r="AL371" s="166">
        <f t="shared" si="118"/>
        <v>5.2000000000000005E-2</v>
      </c>
      <c r="AM371" s="166">
        <f t="shared" si="118"/>
        <v>5.2000000000000005E-2</v>
      </c>
      <c r="AN371" s="166">
        <f t="shared" si="118"/>
        <v>5.2000000000000005E-2</v>
      </c>
      <c r="AO371" s="166">
        <f t="shared" si="118"/>
        <v>5.2000000000000005E-2</v>
      </c>
      <c r="AP371" s="166">
        <f t="shared" si="118"/>
        <v>5.2000000000000005E-2</v>
      </c>
      <c r="AQ371" s="166">
        <f t="shared" si="118"/>
        <v>5.2000000000000005E-2</v>
      </c>
      <c r="AR371" s="166">
        <f t="shared" si="118"/>
        <v>5.2000000000000005E-2</v>
      </c>
    </row>
    <row r="372" spans="1:44" s="262" customFormat="1" ht="15.75" hidden="1" outlineLevel="2">
      <c r="A372" s="105"/>
      <c r="B372" s="162" t="s">
        <v>51</v>
      </c>
      <c r="C372" s="160" t="s">
        <v>73</v>
      </c>
      <c r="D372" s="166">
        <f t="shared" si="119"/>
        <v>1.3999999999999999E-2</v>
      </c>
      <c r="E372" s="166">
        <f t="shared" si="119"/>
        <v>1.3999999999999999E-2</v>
      </c>
      <c r="F372" s="166">
        <f t="shared" si="119"/>
        <v>1.3999999999999999E-2</v>
      </c>
      <c r="G372" s="166">
        <f t="shared" si="119"/>
        <v>1.3999999999999999E-2</v>
      </c>
      <c r="H372" s="166">
        <f t="shared" si="119"/>
        <v>1.3999999999999999E-2</v>
      </c>
      <c r="I372" s="166">
        <f t="shared" si="119"/>
        <v>1.3999999999999999E-2</v>
      </c>
      <c r="J372" s="166">
        <f t="shared" si="119"/>
        <v>1.3999999999999999E-2</v>
      </c>
      <c r="K372" s="166">
        <f t="shared" si="119"/>
        <v>1.3999999999999999E-2</v>
      </c>
      <c r="L372" s="166">
        <f t="shared" si="119"/>
        <v>1.3999999999999999E-2</v>
      </c>
      <c r="M372" s="166">
        <f t="shared" si="119"/>
        <v>1.3999999999999999E-2</v>
      </c>
      <c r="N372" s="166">
        <f t="shared" si="119"/>
        <v>1.3999999999999999E-2</v>
      </c>
      <c r="O372" s="166">
        <f t="shared" si="119"/>
        <v>1.3999999999999999E-2</v>
      </c>
      <c r="P372" s="166">
        <f t="shared" si="119"/>
        <v>1.3999999999999999E-2</v>
      </c>
      <c r="Q372" s="166">
        <f t="shared" si="119"/>
        <v>1.3999999999999999E-2</v>
      </c>
      <c r="R372" s="166">
        <f t="shared" si="119"/>
        <v>1.3999999999999999E-2</v>
      </c>
      <c r="S372" s="166">
        <f t="shared" si="119"/>
        <v>1.3999999999999999E-2</v>
      </c>
      <c r="T372" s="166">
        <f t="shared" si="118"/>
        <v>1.3999999999999999E-2</v>
      </c>
      <c r="U372" s="166">
        <f t="shared" si="118"/>
        <v>1.3999999999999999E-2</v>
      </c>
      <c r="V372" s="166">
        <f t="shared" si="118"/>
        <v>1.3999999999999999E-2</v>
      </c>
      <c r="W372" s="166">
        <f t="shared" si="118"/>
        <v>1.3999999999999999E-2</v>
      </c>
      <c r="X372" s="166">
        <f t="shared" si="118"/>
        <v>1.4E-2</v>
      </c>
      <c r="Y372" s="166">
        <f t="shared" si="118"/>
        <v>1.4E-2</v>
      </c>
      <c r="Z372" s="166">
        <f t="shared" si="118"/>
        <v>1.4E-2</v>
      </c>
      <c r="AA372" s="166">
        <f t="shared" si="118"/>
        <v>1.4E-2</v>
      </c>
      <c r="AB372" s="166">
        <f t="shared" si="118"/>
        <v>1.4E-2</v>
      </c>
      <c r="AC372" s="166">
        <f t="shared" si="118"/>
        <v>1.4E-2</v>
      </c>
      <c r="AD372" s="166">
        <f t="shared" si="118"/>
        <v>1.4E-2</v>
      </c>
      <c r="AE372" s="166">
        <f t="shared" si="118"/>
        <v>1.4E-2</v>
      </c>
      <c r="AF372" s="166">
        <f t="shared" si="118"/>
        <v>1.4E-2</v>
      </c>
      <c r="AG372" s="166">
        <f t="shared" si="118"/>
        <v>1.4E-2</v>
      </c>
      <c r="AH372" s="166">
        <f t="shared" si="118"/>
        <v>1.3999999999999999E-2</v>
      </c>
      <c r="AI372" s="166">
        <f t="shared" si="118"/>
        <v>1.3999999999999999E-2</v>
      </c>
      <c r="AJ372" s="166">
        <f t="shared" si="118"/>
        <v>1.3999999999999999E-2</v>
      </c>
      <c r="AK372" s="166">
        <f t="shared" si="118"/>
        <v>1.3999999999999999E-2</v>
      </c>
      <c r="AL372" s="166">
        <f t="shared" si="118"/>
        <v>1.3999999999999999E-2</v>
      </c>
      <c r="AM372" s="166">
        <f t="shared" si="118"/>
        <v>1.3999999999999999E-2</v>
      </c>
      <c r="AN372" s="166">
        <f t="shared" si="118"/>
        <v>1.3999999999999999E-2</v>
      </c>
      <c r="AO372" s="166">
        <f t="shared" si="118"/>
        <v>1.3999999999999999E-2</v>
      </c>
      <c r="AP372" s="166">
        <f t="shared" si="118"/>
        <v>1.3999999999999999E-2</v>
      </c>
      <c r="AQ372" s="166">
        <f t="shared" si="118"/>
        <v>1.3999999999999999E-2</v>
      </c>
      <c r="AR372" s="166">
        <f t="shared" si="118"/>
        <v>1.4E-2</v>
      </c>
    </row>
    <row r="373" spans="1:44" s="262" customFormat="1" ht="15.75" hidden="1" outlineLevel="2">
      <c r="A373" s="105"/>
      <c r="B373" s="162" t="s">
        <v>52</v>
      </c>
      <c r="C373" s="160" t="s">
        <v>73</v>
      </c>
      <c r="D373" s="166">
        <f t="shared" si="119"/>
        <v>0.08</v>
      </c>
      <c r="E373" s="166">
        <f t="shared" si="119"/>
        <v>0.08</v>
      </c>
      <c r="F373" s="166">
        <f t="shared" si="119"/>
        <v>0.08</v>
      </c>
      <c r="G373" s="166">
        <f t="shared" si="119"/>
        <v>0.08</v>
      </c>
      <c r="H373" s="166">
        <f t="shared" si="119"/>
        <v>0.08</v>
      </c>
      <c r="I373" s="166">
        <f t="shared" si="119"/>
        <v>0.08</v>
      </c>
      <c r="J373" s="166">
        <f t="shared" si="119"/>
        <v>0.08</v>
      </c>
      <c r="K373" s="166">
        <f t="shared" si="119"/>
        <v>0.08</v>
      </c>
      <c r="L373" s="166">
        <f t="shared" si="119"/>
        <v>0.08</v>
      </c>
      <c r="M373" s="166">
        <f t="shared" si="119"/>
        <v>0.08</v>
      </c>
      <c r="N373" s="166">
        <f t="shared" si="119"/>
        <v>0.08</v>
      </c>
      <c r="O373" s="166">
        <f t="shared" si="119"/>
        <v>0.08</v>
      </c>
      <c r="P373" s="166">
        <f t="shared" si="119"/>
        <v>0.08</v>
      </c>
      <c r="Q373" s="166">
        <f t="shared" si="119"/>
        <v>0.08</v>
      </c>
      <c r="R373" s="166">
        <f t="shared" si="119"/>
        <v>0.08</v>
      </c>
      <c r="S373" s="166">
        <f t="shared" si="119"/>
        <v>0.08</v>
      </c>
      <c r="T373" s="166">
        <f t="shared" si="118"/>
        <v>0.08</v>
      </c>
      <c r="U373" s="166">
        <f t="shared" si="118"/>
        <v>0.08</v>
      </c>
      <c r="V373" s="166">
        <f t="shared" si="118"/>
        <v>0.08</v>
      </c>
      <c r="W373" s="166">
        <f t="shared" si="118"/>
        <v>0.08</v>
      </c>
      <c r="X373" s="166">
        <f t="shared" si="118"/>
        <v>0.08</v>
      </c>
      <c r="Y373" s="166">
        <f t="shared" si="118"/>
        <v>0.08</v>
      </c>
      <c r="Z373" s="166">
        <f t="shared" si="118"/>
        <v>0.08</v>
      </c>
      <c r="AA373" s="166">
        <f t="shared" si="118"/>
        <v>0.08</v>
      </c>
      <c r="AB373" s="166">
        <f t="shared" si="118"/>
        <v>0.08</v>
      </c>
      <c r="AC373" s="166">
        <f t="shared" si="118"/>
        <v>0.08</v>
      </c>
      <c r="AD373" s="166">
        <f t="shared" si="118"/>
        <v>0.08</v>
      </c>
      <c r="AE373" s="166">
        <f t="shared" si="118"/>
        <v>0.08</v>
      </c>
      <c r="AF373" s="166">
        <f t="shared" si="118"/>
        <v>0.08</v>
      </c>
      <c r="AG373" s="166">
        <f t="shared" si="118"/>
        <v>0.08</v>
      </c>
      <c r="AH373" s="166">
        <f t="shared" si="118"/>
        <v>0.08</v>
      </c>
      <c r="AI373" s="166">
        <f t="shared" si="118"/>
        <v>0.08</v>
      </c>
      <c r="AJ373" s="166">
        <f t="shared" si="118"/>
        <v>0.08</v>
      </c>
      <c r="AK373" s="166">
        <f t="shared" si="118"/>
        <v>0.08</v>
      </c>
      <c r="AL373" s="166">
        <f t="shared" si="118"/>
        <v>0.08</v>
      </c>
      <c r="AM373" s="166">
        <f t="shared" si="118"/>
        <v>0.08</v>
      </c>
      <c r="AN373" s="166">
        <f t="shared" si="118"/>
        <v>0.08</v>
      </c>
      <c r="AO373" s="166">
        <f t="shared" si="118"/>
        <v>0.08</v>
      </c>
      <c r="AP373" s="166">
        <f t="shared" si="118"/>
        <v>0.08</v>
      </c>
      <c r="AQ373" s="166">
        <f t="shared" si="118"/>
        <v>0.08</v>
      </c>
      <c r="AR373" s="166">
        <f t="shared" si="118"/>
        <v>0.08</v>
      </c>
    </row>
    <row r="374" spans="1:44" s="262" customFormat="1" ht="15.75" hidden="1" outlineLevel="2">
      <c r="A374" s="105"/>
      <c r="B374" s="162" t="s">
        <v>53</v>
      </c>
      <c r="C374" s="160" t="s">
        <v>73</v>
      </c>
      <c r="D374" s="166">
        <f t="shared" si="119"/>
        <v>9.4E-2</v>
      </c>
      <c r="E374" s="166">
        <f t="shared" si="119"/>
        <v>9.4E-2</v>
      </c>
      <c r="F374" s="166">
        <f t="shared" si="119"/>
        <v>9.4E-2</v>
      </c>
      <c r="G374" s="166">
        <f t="shared" si="119"/>
        <v>9.4E-2</v>
      </c>
      <c r="H374" s="166">
        <f t="shared" si="119"/>
        <v>9.4E-2</v>
      </c>
      <c r="I374" s="166">
        <f t="shared" si="119"/>
        <v>9.4E-2</v>
      </c>
      <c r="J374" s="166">
        <f t="shared" si="119"/>
        <v>9.4E-2</v>
      </c>
      <c r="K374" s="166">
        <f t="shared" si="119"/>
        <v>9.4E-2</v>
      </c>
      <c r="L374" s="166">
        <f t="shared" si="119"/>
        <v>9.4E-2</v>
      </c>
      <c r="M374" s="166">
        <f t="shared" si="119"/>
        <v>9.4E-2</v>
      </c>
      <c r="N374" s="166">
        <f t="shared" si="119"/>
        <v>9.4E-2</v>
      </c>
      <c r="O374" s="166">
        <f t="shared" si="119"/>
        <v>9.4E-2</v>
      </c>
      <c r="P374" s="166">
        <f t="shared" si="119"/>
        <v>9.4E-2</v>
      </c>
      <c r="Q374" s="166">
        <f t="shared" si="119"/>
        <v>9.4E-2</v>
      </c>
      <c r="R374" s="166">
        <f t="shared" si="119"/>
        <v>9.4E-2</v>
      </c>
      <c r="S374" s="166">
        <f t="shared" si="119"/>
        <v>9.4E-2</v>
      </c>
      <c r="T374" s="166">
        <f t="shared" si="118"/>
        <v>9.4E-2</v>
      </c>
      <c r="U374" s="166">
        <f t="shared" si="118"/>
        <v>9.4E-2</v>
      </c>
      <c r="V374" s="166">
        <f t="shared" si="118"/>
        <v>9.4E-2</v>
      </c>
      <c r="W374" s="166">
        <f t="shared" si="118"/>
        <v>9.4E-2</v>
      </c>
      <c r="X374" s="166">
        <f t="shared" si="118"/>
        <v>9.4E-2</v>
      </c>
      <c r="Y374" s="166">
        <f t="shared" si="118"/>
        <v>9.4E-2</v>
      </c>
      <c r="Z374" s="166">
        <f t="shared" si="118"/>
        <v>9.4E-2</v>
      </c>
      <c r="AA374" s="166">
        <f t="shared" si="118"/>
        <v>9.4E-2</v>
      </c>
      <c r="AB374" s="166">
        <f t="shared" si="118"/>
        <v>9.4E-2</v>
      </c>
      <c r="AC374" s="166">
        <f t="shared" si="118"/>
        <v>9.4E-2</v>
      </c>
      <c r="AD374" s="166">
        <f t="shared" si="118"/>
        <v>9.4E-2</v>
      </c>
      <c r="AE374" s="166">
        <f t="shared" si="118"/>
        <v>9.4E-2</v>
      </c>
      <c r="AF374" s="166">
        <f t="shared" si="118"/>
        <v>9.4E-2</v>
      </c>
      <c r="AG374" s="166">
        <f t="shared" si="118"/>
        <v>9.4E-2</v>
      </c>
      <c r="AH374" s="166">
        <f t="shared" si="118"/>
        <v>9.4E-2</v>
      </c>
      <c r="AI374" s="166">
        <f t="shared" si="118"/>
        <v>9.4E-2</v>
      </c>
      <c r="AJ374" s="166">
        <f t="shared" si="118"/>
        <v>9.4E-2</v>
      </c>
      <c r="AK374" s="166">
        <f t="shared" si="118"/>
        <v>9.4E-2</v>
      </c>
      <c r="AL374" s="166">
        <f t="shared" si="118"/>
        <v>9.4E-2</v>
      </c>
      <c r="AM374" s="166">
        <f t="shared" si="118"/>
        <v>9.4E-2</v>
      </c>
      <c r="AN374" s="166">
        <f t="shared" si="118"/>
        <v>9.4E-2</v>
      </c>
      <c r="AO374" s="166">
        <f t="shared" si="118"/>
        <v>9.4E-2</v>
      </c>
      <c r="AP374" s="166">
        <f t="shared" si="118"/>
        <v>9.4E-2</v>
      </c>
      <c r="AQ374" s="166">
        <f t="shared" si="118"/>
        <v>9.4E-2</v>
      </c>
      <c r="AR374" s="166">
        <f t="shared" si="118"/>
        <v>9.4E-2</v>
      </c>
    </row>
    <row r="375" spans="1:44" s="262" customFormat="1" ht="15.75" hidden="1" outlineLevel="2">
      <c r="A375" s="105"/>
      <c r="B375" s="162" t="s">
        <v>54</v>
      </c>
      <c r="C375" s="160" t="s">
        <v>73</v>
      </c>
      <c r="D375" s="166">
        <f t="shared" si="119"/>
        <v>9.4E-2</v>
      </c>
      <c r="E375" s="166">
        <f t="shared" si="119"/>
        <v>9.4E-2</v>
      </c>
      <c r="F375" s="166">
        <f t="shared" si="119"/>
        <v>9.4E-2</v>
      </c>
      <c r="G375" s="166">
        <f t="shared" si="119"/>
        <v>9.4E-2</v>
      </c>
      <c r="H375" s="166">
        <f t="shared" si="119"/>
        <v>9.4E-2</v>
      </c>
      <c r="I375" s="166">
        <f t="shared" si="119"/>
        <v>9.4E-2</v>
      </c>
      <c r="J375" s="166">
        <f t="shared" si="119"/>
        <v>9.4E-2</v>
      </c>
      <c r="K375" s="166">
        <f t="shared" si="119"/>
        <v>9.4E-2</v>
      </c>
      <c r="L375" s="166">
        <f t="shared" si="119"/>
        <v>9.4E-2</v>
      </c>
      <c r="M375" s="166">
        <f t="shared" si="119"/>
        <v>9.4E-2</v>
      </c>
      <c r="N375" s="166">
        <f t="shared" si="119"/>
        <v>9.4E-2</v>
      </c>
      <c r="O375" s="166">
        <f t="shared" si="119"/>
        <v>9.4E-2</v>
      </c>
      <c r="P375" s="166">
        <f t="shared" si="119"/>
        <v>9.4E-2</v>
      </c>
      <c r="Q375" s="166">
        <f t="shared" si="119"/>
        <v>9.4E-2</v>
      </c>
      <c r="R375" s="166">
        <f t="shared" si="119"/>
        <v>9.4E-2</v>
      </c>
      <c r="S375" s="166">
        <f t="shared" si="119"/>
        <v>9.4E-2</v>
      </c>
      <c r="T375" s="166">
        <f t="shared" si="118"/>
        <v>9.4E-2</v>
      </c>
      <c r="U375" s="166">
        <f t="shared" si="118"/>
        <v>9.4E-2</v>
      </c>
      <c r="V375" s="166">
        <f t="shared" si="118"/>
        <v>9.4E-2</v>
      </c>
      <c r="W375" s="166">
        <f t="shared" si="118"/>
        <v>9.4E-2</v>
      </c>
      <c r="X375" s="166">
        <f t="shared" si="118"/>
        <v>9.4E-2</v>
      </c>
      <c r="Y375" s="166">
        <f t="shared" si="118"/>
        <v>9.4E-2</v>
      </c>
      <c r="Z375" s="166">
        <f t="shared" si="118"/>
        <v>9.4E-2</v>
      </c>
      <c r="AA375" s="166">
        <f t="shared" si="118"/>
        <v>9.4E-2</v>
      </c>
      <c r="AB375" s="166">
        <f t="shared" si="118"/>
        <v>9.4E-2</v>
      </c>
      <c r="AC375" s="166">
        <f t="shared" si="118"/>
        <v>9.4E-2</v>
      </c>
      <c r="AD375" s="166">
        <f t="shared" si="118"/>
        <v>9.4E-2</v>
      </c>
      <c r="AE375" s="166">
        <f t="shared" si="118"/>
        <v>9.4E-2</v>
      </c>
      <c r="AF375" s="166">
        <f t="shared" si="118"/>
        <v>9.4E-2</v>
      </c>
      <c r="AG375" s="166">
        <f t="shared" si="118"/>
        <v>9.4E-2</v>
      </c>
      <c r="AH375" s="166">
        <f t="shared" si="118"/>
        <v>9.4E-2</v>
      </c>
      <c r="AI375" s="166">
        <f t="shared" si="118"/>
        <v>9.4E-2</v>
      </c>
      <c r="AJ375" s="166">
        <f t="shared" si="118"/>
        <v>9.4E-2</v>
      </c>
      <c r="AK375" s="166">
        <f t="shared" si="118"/>
        <v>9.4E-2</v>
      </c>
      <c r="AL375" s="166">
        <f t="shared" si="118"/>
        <v>9.4E-2</v>
      </c>
      <c r="AM375" s="166">
        <f t="shared" si="118"/>
        <v>9.4E-2</v>
      </c>
      <c r="AN375" s="166">
        <f t="shared" si="118"/>
        <v>9.4E-2</v>
      </c>
      <c r="AO375" s="166">
        <f t="shared" si="118"/>
        <v>9.4E-2</v>
      </c>
      <c r="AP375" s="166">
        <f t="shared" si="118"/>
        <v>9.4E-2</v>
      </c>
      <c r="AQ375" s="166">
        <f t="shared" si="118"/>
        <v>9.4E-2</v>
      </c>
      <c r="AR375" s="166">
        <f t="shared" si="118"/>
        <v>9.4E-2</v>
      </c>
    </row>
    <row r="376" spans="1:44" s="262" customFormat="1" ht="15.75" hidden="1" outlineLevel="2">
      <c r="A376" s="105"/>
      <c r="B376" s="162" t="s">
        <v>55</v>
      </c>
      <c r="C376" s="160" t="s">
        <v>73</v>
      </c>
      <c r="D376" s="165" t="e">
        <f>1-SUM(D363:D375)</f>
        <v>#DIV/0!</v>
      </c>
      <c r="E376" s="165" t="e">
        <f t="shared" ref="E376:AR376" si="120">1-SUM(E363:E375)</f>
        <v>#DIV/0!</v>
      </c>
      <c r="F376" s="165" t="e">
        <f t="shared" si="120"/>
        <v>#DIV/0!</v>
      </c>
      <c r="G376" s="165" t="e">
        <f t="shared" si="120"/>
        <v>#DIV/0!</v>
      </c>
      <c r="H376" s="165" t="e">
        <f t="shared" si="120"/>
        <v>#DIV/0!</v>
      </c>
      <c r="I376" s="165" t="e">
        <f t="shared" si="120"/>
        <v>#DIV/0!</v>
      </c>
      <c r="J376" s="165" t="e">
        <f t="shared" si="120"/>
        <v>#DIV/0!</v>
      </c>
      <c r="K376" s="165" t="e">
        <f t="shared" si="120"/>
        <v>#DIV/0!</v>
      </c>
      <c r="L376" s="165" t="e">
        <f t="shared" si="120"/>
        <v>#DIV/0!</v>
      </c>
      <c r="M376" s="165" t="e">
        <f t="shared" si="120"/>
        <v>#DIV/0!</v>
      </c>
      <c r="N376" s="165" t="e">
        <f t="shared" si="120"/>
        <v>#DIV/0!</v>
      </c>
      <c r="O376" s="165" t="e">
        <f t="shared" si="120"/>
        <v>#DIV/0!</v>
      </c>
      <c r="P376" s="165" t="e">
        <f t="shared" si="120"/>
        <v>#DIV/0!</v>
      </c>
      <c r="Q376" s="165" t="e">
        <f t="shared" si="120"/>
        <v>#DIV/0!</v>
      </c>
      <c r="R376" s="165" t="e">
        <f t="shared" si="120"/>
        <v>#DIV/0!</v>
      </c>
      <c r="S376" s="165" t="e">
        <f t="shared" si="120"/>
        <v>#DIV/0!</v>
      </c>
      <c r="T376" s="165" t="e">
        <f t="shared" si="120"/>
        <v>#DIV/0!</v>
      </c>
      <c r="U376" s="165" t="e">
        <f t="shared" si="120"/>
        <v>#DIV/0!</v>
      </c>
      <c r="V376" s="165" t="e">
        <f t="shared" si="120"/>
        <v>#DIV/0!</v>
      </c>
      <c r="W376" s="165" t="e">
        <f t="shared" si="120"/>
        <v>#DIV/0!</v>
      </c>
      <c r="X376" s="165" t="e">
        <f t="shared" si="120"/>
        <v>#DIV/0!</v>
      </c>
      <c r="Y376" s="165" t="e">
        <f t="shared" si="120"/>
        <v>#DIV/0!</v>
      </c>
      <c r="Z376" s="165" t="e">
        <f t="shared" si="120"/>
        <v>#DIV/0!</v>
      </c>
      <c r="AA376" s="165" t="e">
        <f t="shared" si="120"/>
        <v>#DIV/0!</v>
      </c>
      <c r="AB376" s="165" t="e">
        <f t="shared" si="120"/>
        <v>#DIV/0!</v>
      </c>
      <c r="AC376" s="165" t="e">
        <f t="shared" si="120"/>
        <v>#DIV/0!</v>
      </c>
      <c r="AD376" s="165" t="e">
        <f t="shared" si="120"/>
        <v>#DIV/0!</v>
      </c>
      <c r="AE376" s="165" t="e">
        <f t="shared" si="120"/>
        <v>#DIV/0!</v>
      </c>
      <c r="AF376" s="165" t="e">
        <f t="shared" si="120"/>
        <v>#DIV/0!</v>
      </c>
      <c r="AG376" s="165" t="e">
        <f t="shared" si="120"/>
        <v>#DIV/0!</v>
      </c>
      <c r="AH376" s="165" t="e">
        <f t="shared" si="120"/>
        <v>#DIV/0!</v>
      </c>
      <c r="AI376" s="165" t="e">
        <f t="shared" si="120"/>
        <v>#DIV/0!</v>
      </c>
      <c r="AJ376" s="165" t="e">
        <f t="shared" si="120"/>
        <v>#DIV/0!</v>
      </c>
      <c r="AK376" s="165" t="e">
        <f t="shared" si="120"/>
        <v>#DIV/0!</v>
      </c>
      <c r="AL376" s="165" t="e">
        <f t="shared" si="120"/>
        <v>#DIV/0!</v>
      </c>
      <c r="AM376" s="165" t="e">
        <f t="shared" si="120"/>
        <v>#DIV/0!</v>
      </c>
      <c r="AN376" s="165" t="e">
        <f t="shared" si="120"/>
        <v>#DIV/0!</v>
      </c>
      <c r="AO376" s="165" t="e">
        <f t="shared" si="120"/>
        <v>#DIV/0!</v>
      </c>
      <c r="AP376" s="165" t="e">
        <f t="shared" si="120"/>
        <v>#DIV/0!</v>
      </c>
      <c r="AQ376" s="165" t="e">
        <f t="shared" si="120"/>
        <v>#DIV/0!</v>
      </c>
      <c r="AR376" s="165" t="e">
        <f t="shared" si="120"/>
        <v>#DIV/0!</v>
      </c>
    </row>
    <row r="377" spans="1:44" s="262" customFormat="1" ht="15.75" hidden="1" outlineLevel="2">
      <c r="A377" s="105"/>
      <c r="B377" s="162" t="s">
        <v>56</v>
      </c>
      <c r="C377" s="160" t="s">
        <v>73</v>
      </c>
      <c r="D377" s="166" t="e">
        <f>SUM(D363:D376)</f>
        <v>#DIV/0!</v>
      </c>
      <c r="E377" s="166" t="e">
        <f t="shared" ref="E377:AR377" si="121">SUM(E363:E376)</f>
        <v>#DIV/0!</v>
      </c>
      <c r="F377" s="166" t="e">
        <f t="shared" si="121"/>
        <v>#DIV/0!</v>
      </c>
      <c r="G377" s="166" t="e">
        <f t="shared" si="121"/>
        <v>#DIV/0!</v>
      </c>
      <c r="H377" s="166" t="e">
        <f t="shared" si="121"/>
        <v>#DIV/0!</v>
      </c>
      <c r="I377" s="166" t="e">
        <f t="shared" si="121"/>
        <v>#DIV/0!</v>
      </c>
      <c r="J377" s="166" t="e">
        <f t="shared" si="121"/>
        <v>#DIV/0!</v>
      </c>
      <c r="K377" s="166" t="e">
        <f t="shared" si="121"/>
        <v>#DIV/0!</v>
      </c>
      <c r="L377" s="166" t="e">
        <f t="shared" si="121"/>
        <v>#DIV/0!</v>
      </c>
      <c r="M377" s="166" t="e">
        <f t="shared" si="121"/>
        <v>#DIV/0!</v>
      </c>
      <c r="N377" s="166" t="e">
        <f t="shared" si="121"/>
        <v>#DIV/0!</v>
      </c>
      <c r="O377" s="166" t="e">
        <f t="shared" si="121"/>
        <v>#DIV/0!</v>
      </c>
      <c r="P377" s="166" t="e">
        <f t="shared" si="121"/>
        <v>#DIV/0!</v>
      </c>
      <c r="Q377" s="166" t="e">
        <f t="shared" si="121"/>
        <v>#DIV/0!</v>
      </c>
      <c r="R377" s="166" t="e">
        <f t="shared" si="121"/>
        <v>#DIV/0!</v>
      </c>
      <c r="S377" s="166" t="e">
        <f t="shared" si="121"/>
        <v>#DIV/0!</v>
      </c>
      <c r="T377" s="166" t="e">
        <f t="shared" si="121"/>
        <v>#DIV/0!</v>
      </c>
      <c r="U377" s="166" t="e">
        <f t="shared" si="121"/>
        <v>#DIV/0!</v>
      </c>
      <c r="V377" s="166" t="e">
        <f t="shared" si="121"/>
        <v>#DIV/0!</v>
      </c>
      <c r="W377" s="166" t="e">
        <f t="shared" si="121"/>
        <v>#DIV/0!</v>
      </c>
      <c r="X377" s="166" t="e">
        <f t="shared" si="121"/>
        <v>#DIV/0!</v>
      </c>
      <c r="Y377" s="166" t="e">
        <f t="shared" si="121"/>
        <v>#DIV/0!</v>
      </c>
      <c r="Z377" s="166" t="e">
        <f t="shared" si="121"/>
        <v>#DIV/0!</v>
      </c>
      <c r="AA377" s="166" t="e">
        <f t="shared" si="121"/>
        <v>#DIV/0!</v>
      </c>
      <c r="AB377" s="166" t="e">
        <f t="shared" si="121"/>
        <v>#DIV/0!</v>
      </c>
      <c r="AC377" s="166" t="e">
        <f t="shared" si="121"/>
        <v>#DIV/0!</v>
      </c>
      <c r="AD377" s="166" t="e">
        <f t="shared" si="121"/>
        <v>#DIV/0!</v>
      </c>
      <c r="AE377" s="166" t="e">
        <f t="shared" si="121"/>
        <v>#DIV/0!</v>
      </c>
      <c r="AF377" s="166" t="e">
        <f t="shared" si="121"/>
        <v>#DIV/0!</v>
      </c>
      <c r="AG377" s="166" t="e">
        <f t="shared" si="121"/>
        <v>#DIV/0!</v>
      </c>
      <c r="AH377" s="166" t="e">
        <f t="shared" si="121"/>
        <v>#DIV/0!</v>
      </c>
      <c r="AI377" s="166" t="e">
        <f t="shared" si="121"/>
        <v>#DIV/0!</v>
      </c>
      <c r="AJ377" s="166" t="e">
        <f t="shared" si="121"/>
        <v>#DIV/0!</v>
      </c>
      <c r="AK377" s="166" t="e">
        <f t="shared" si="121"/>
        <v>#DIV/0!</v>
      </c>
      <c r="AL377" s="166" t="e">
        <f t="shared" si="121"/>
        <v>#DIV/0!</v>
      </c>
      <c r="AM377" s="166" t="e">
        <f t="shared" si="121"/>
        <v>#DIV/0!</v>
      </c>
      <c r="AN377" s="166" t="e">
        <f t="shared" si="121"/>
        <v>#DIV/0!</v>
      </c>
      <c r="AO377" s="166" t="e">
        <f t="shared" si="121"/>
        <v>#DIV/0!</v>
      </c>
      <c r="AP377" s="166" t="e">
        <f t="shared" si="121"/>
        <v>#DIV/0!</v>
      </c>
      <c r="AQ377" s="166" t="e">
        <f t="shared" si="121"/>
        <v>#DIV/0!</v>
      </c>
      <c r="AR377" s="166" t="e">
        <f t="shared" si="121"/>
        <v>#DIV/0!</v>
      </c>
    </row>
    <row r="378" spans="1:44" s="214" customFormat="1" ht="15.75" hidden="1" outlineLevel="1">
      <c r="A378" s="188"/>
      <c r="B378" s="189"/>
      <c r="C378" s="190">
        <f>AVERAGE(D303:AR303)/313</f>
        <v>15.387681383851747</v>
      </c>
      <c r="D378" s="191" t="s">
        <v>71</v>
      </c>
      <c r="E378" s="191"/>
      <c r="F378" s="191"/>
      <c r="G378" s="191"/>
      <c r="H378" s="191"/>
      <c r="I378" s="191"/>
      <c r="J378" s="191"/>
      <c r="K378" s="191"/>
      <c r="L378" s="191"/>
      <c r="M378" s="191"/>
      <c r="N378" s="191"/>
      <c r="O378" s="191"/>
      <c r="P378" s="191"/>
      <c r="Q378" s="191"/>
      <c r="R378" s="191"/>
      <c r="S378" s="191"/>
      <c r="T378" s="191"/>
      <c r="U378" s="191"/>
      <c r="V378" s="191"/>
      <c r="W378" s="191"/>
      <c r="X378" s="191"/>
      <c r="Y378" s="191"/>
      <c r="Z378" s="191"/>
      <c r="AA378" s="191"/>
      <c r="AB378" s="191"/>
      <c r="AC378" s="191"/>
      <c r="AD378" s="191"/>
      <c r="AE378" s="191"/>
      <c r="AF378" s="191"/>
      <c r="AG378" s="191"/>
      <c r="AH378" s="191"/>
      <c r="AI378" s="191"/>
      <c r="AJ378" s="191"/>
      <c r="AK378" s="191"/>
      <c r="AL378" s="191"/>
      <c r="AM378" s="191"/>
      <c r="AN378" s="191"/>
      <c r="AO378" s="191"/>
      <c r="AP378" s="191"/>
      <c r="AQ378" s="191"/>
      <c r="AR378" s="191"/>
    </row>
    <row r="379" spans="1:44" s="264" customFormat="1" ht="15.75" hidden="1" outlineLevel="1">
      <c r="A379" s="105" t="str">
        <f>'[7]5. Var. Index. Performance RTs'!D47</f>
        <v>NÃO</v>
      </c>
      <c r="B379" s="175" t="s">
        <v>2</v>
      </c>
      <c r="C379" s="173"/>
      <c r="D379" s="179">
        <f>IF($A$379="SIM",D398,0)</f>
        <v>0</v>
      </c>
      <c r="E379" s="179">
        <f t="shared" ref="E379:AR379" si="122">IF($A$379="SIM",E398,0)</f>
        <v>0</v>
      </c>
      <c r="F379" s="179">
        <f t="shared" si="122"/>
        <v>0</v>
      </c>
      <c r="G379" s="179">
        <f t="shared" si="122"/>
        <v>0</v>
      </c>
      <c r="H379" s="179">
        <f t="shared" si="122"/>
        <v>0</v>
      </c>
      <c r="I379" s="179">
        <f t="shared" si="122"/>
        <v>0</v>
      </c>
      <c r="J379" s="179">
        <f t="shared" si="122"/>
        <v>0</v>
      </c>
      <c r="K379" s="179">
        <f t="shared" si="122"/>
        <v>0</v>
      </c>
      <c r="L379" s="179">
        <f t="shared" si="122"/>
        <v>0</v>
      </c>
      <c r="M379" s="179">
        <f t="shared" si="122"/>
        <v>0</v>
      </c>
      <c r="N379" s="179">
        <f t="shared" si="122"/>
        <v>0</v>
      </c>
      <c r="O379" s="179">
        <f t="shared" si="122"/>
        <v>0</v>
      </c>
      <c r="P379" s="179">
        <f t="shared" si="122"/>
        <v>0</v>
      </c>
      <c r="Q379" s="179">
        <f t="shared" si="122"/>
        <v>0</v>
      </c>
      <c r="R379" s="179">
        <f t="shared" si="122"/>
        <v>0</v>
      </c>
      <c r="S379" s="179">
        <f t="shared" si="122"/>
        <v>0</v>
      </c>
      <c r="T379" s="179">
        <f t="shared" si="122"/>
        <v>0</v>
      </c>
      <c r="U379" s="179">
        <f t="shared" si="122"/>
        <v>0</v>
      </c>
      <c r="V379" s="179">
        <f t="shared" si="122"/>
        <v>0</v>
      </c>
      <c r="W379" s="179">
        <f t="shared" si="122"/>
        <v>0</v>
      </c>
      <c r="X379" s="179">
        <f t="shared" si="122"/>
        <v>0</v>
      </c>
      <c r="Y379" s="179">
        <f t="shared" si="122"/>
        <v>0</v>
      </c>
      <c r="Z379" s="179">
        <f t="shared" si="122"/>
        <v>0</v>
      </c>
      <c r="AA379" s="179">
        <f t="shared" si="122"/>
        <v>0</v>
      </c>
      <c r="AB379" s="179">
        <f t="shared" si="122"/>
        <v>0</v>
      </c>
      <c r="AC379" s="179">
        <f t="shared" si="122"/>
        <v>0</v>
      </c>
      <c r="AD379" s="179">
        <f t="shared" si="122"/>
        <v>0</v>
      </c>
      <c r="AE379" s="179">
        <f t="shared" si="122"/>
        <v>0</v>
      </c>
      <c r="AF379" s="179">
        <f t="shared" si="122"/>
        <v>0</v>
      </c>
      <c r="AG379" s="179">
        <f t="shared" si="122"/>
        <v>0</v>
      </c>
      <c r="AH379" s="179">
        <f t="shared" si="122"/>
        <v>0</v>
      </c>
      <c r="AI379" s="179">
        <f t="shared" si="122"/>
        <v>0</v>
      </c>
      <c r="AJ379" s="179">
        <f t="shared" si="122"/>
        <v>0</v>
      </c>
      <c r="AK379" s="179">
        <f t="shared" si="122"/>
        <v>0</v>
      </c>
      <c r="AL379" s="179">
        <f t="shared" si="122"/>
        <v>0</v>
      </c>
      <c r="AM379" s="179">
        <f t="shared" si="122"/>
        <v>0</v>
      </c>
      <c r="AN379" s="179">
        <f t="shared" si="122"/>
        <v>0</v>
      </c>
      <c r="AO379" s="179">
        <f t="shared" si="122"/>
        <v>0</v>
      </c>
      <c r="AP379" s="179">
        <f t="shared" si="122"/>
        <v>0</v>
      </c>
      <c r="AQ379" s="179">
        <f t="shared" si="122"/>
        <v>0</v>
      </c>
      <c r="AR379" s="179">
        <f t="shared" si="122"/>
        <v>0</v>
      </c>
    </row>
    <row r="380" spans="1:44" s="260" customFormat="1" ht="15.75" hidden="1" outlineLevel="1">
      <c r="A380" s="105"/>
      <c r="B380" s="84" t="s">
        <v>154</v>
      </c>
      <c r="C380" s="80" t="s">
        <v>129</v>
      </c>
      <c r="D380" s="192">
        <f>IF($A$379="SIM",D212*(1-D214-D213),0)</f>
        <v>0</v>
      </c>
      <c r="E380" s="192">
        <f t="shared" ref="E380:AR380" si="123">IF($A$379="SIM",E212*(1-E214-E213),0)</f>
        <v>0</v>
      </c>
      <c r="F380" s="192">
        <f t="shared" si="123"/>
        <v>0</v>
      </c>
      <c r="G380" s="192">
        <f t="shared" si="123"/>
        <v>0</v>
      </c>
      <c r="H380" s="192">
        <f t="shared" si="123"/>
        <v>0</v>
      </c>
      <c r="I380" s="192">
        <f t="shared" si="123"/>
        <v>0</v>
      </c>
      <c r="J380" s="192">
        <f t="shared" si="123"/>
        <v>0</v>
      </c>
      <c r="K380" s="192">
        <f t="shared" si="123"/>
        <v>0</v>
      </c>
      <c r="L380" s="192">
        <f t="shared" si="123"/>
        <v>0</v>
      </c>
      <c r="M380" s="192">
        <f t="shared" si="123"/>
        <v>0</v>
      </c>
      <c r="N380" s="192">
        <f t="shared" si="123"/>
        <v>0</v>
      </c>
      <c r="O380" s="192">
        <f t="shared" si="123"/>
        <v>0</v>
      </c>
      <c r="P380" s="192">
        <f t="shared" si="123"/>
        <v>0</v>
      </c>
      <c r="Q380" s="192">
        <f t="shared" si="123"/>
        <v>0</v>
      </c>
      <c r="R380" s="192">
        <f t="shared" si="123"/>
        <v>0</v>
      </c>
      <c r="S380" s="192">
        <f t="shared" si="123"/>
        <v>0</v>
      </c>
      <c r="T380" s="192">
        <f t="shared" si="123"/>
        <v>0</v>
      </c>
      <c r="U380" s="192">
        <f t="shared" si="123"/>
        <v>0</v>
      </c>
      <c r="V380" s="192">
        <f t="shared" si="123"/>
        <v>0</v>
      </c>
      <c r="W380" s="192">
        <f t="shared" si="123"/>
        <v>0</v>
      </c>
      <c r="X380" s="192">
        <f t="shared" si="123"/>
        <v>0</v>
      </c>
      <c r="Y380" s="192">
        <f t="shared" si="123"/>
        <v>0</v>
      </c>
      <c r="Z380" s="192">
        <f t="shared" si="123"/>
        <v>0</v>
      </c>
      <c r="AA380" s="192">
        <f t="shared" si="123"/>
        <v>0</v>
      </c>
      <c r="AB380" s="192">
        <f t="shared" si="123"/>
        <v>0</v>
      </c>
      <c r="AC380" s="192">
        <f t="shared" si="123"/>
        <v>0</v>
      </c>
      <c r="AD380" s="192">
        <f t="shared" si="123"/>
        <v>0</v>
      </c>
      <c r="AE380" s="192">
        <f t="shared" si="123"/>
        <v>0</v>
      </c>
      <c r="AF380" s="192">
        <f t="shared" si="123"/>
        <v>0</v>
      </c>
      <c r="AG380" s="192">
        <f t="shared" si="123"/>
        <v>0</v>
      </c>
      <c r="AH380" s="192">
        <f t="shared" si="123"/>
        <v>0</v>
      </c>
      <c r="AI380" s="192">
        <f t="shared" si="123"/>
        <v>0</v>
      </c>
      <c r="AJ380" s="192">
        <f t="shared" si="123"/>
        <v>0</v>
      </c>
      <c r="AK380" s="192">
        <f t="shared" si="123"/>
        <v>0</v>
      </c>
      <c r="AL380" s="192">
        <f t="shared" si="123"/>
        <v>0</v>
      </c>
      <c r="AM380" s="192">
        <f t="shared" si="123"/>
        <v>0</v>
      </c>
      <c r="AN380" s="192">
        <f t="shared" si="123"/>
        <v>0</v>
      </c>
      <c r="AO380" s="192">
        <f t="shared" si="123"/>
        <v>0</v>
      </c>
      <c r="AP380" s="192">
        <f t="shared" si="123"/>
        <v>0</v>
      </c>
      <c r="AQ380" s="192">
        <f t="shared" si="123"/>
        <v>0</v>
      </c>
      <c r="AR380" s="192">
        <f t="shared" si="123"/>
        <v>0</v>
      </c>
    </row>
    <row r="381" spans="1:44" s="260" customFormat="1" ht="15.75" hidden="1" outlineLevel="1">
      <c r="A381" s="105"/>
      <c r="B381" s="84" t="s">
        <v>155</v>
      </c>
      <c r="C381" s="80" t="s">
        <v>129</v>
      </c>
      <c r="D381" s="192">
        <f>D380</f>
        <v>0</v>
      </c>
      <c r="E381" s="192">
        <f t="shared" ref="E381:AR381" si="124">E380</f>
        <v>0</v>
      </c>
      <c r="F381" s="192">
        <f t="shared" si="124"/>
        <v>0</v>
      </c>
      <c r="G381" s="192">
        <f t="shared" si="124"/>
        <v>0</v>
      </c>
      <c r="H381" s="192">
        <f t="shared" si="124"/>
        <v>0</v>
      </c>
      <c r="I381" s="192">
        <f t="shared" si="124"/>
        <v>0</v>
      </c>
      <c r="J381" s="192">
        <f t="shared" si="124"/>
        <v>0</v>
      </c>
      <c r="K381" s="192">
        <f t="shared" si="124"/>
        <v>0</v>
      </c>
      <c r="L381" s="192">
        <f t="shared" si="124"/>
        <v>0</v>
      </c>
      <c r="M381" s="192">
        <f t="shared" si="124"/>
        <v>0</v>
      </c>
      <c r="N381" s="192">
        <f t="shared" si="124"/>
        <v>0</v>
      </c>
      <c r="O381" s="192">
        <f t="shared" si="124"/>
        <v>0</v>
      </c>
      <c r="P381" s="192">
        <f t="shared" si="124"/>
        <v>0</v>
      </c>
      <c r="Q381" s="192">
        <f t="shared" si="124"/>
        <v>0</v>
      </c>
      <c r="R381" s="192">
        <f t="shared" si="124"/>
        <v>0</v>
      </c>
      <c r="S381" s="192">
        <f t="shared" si="124"/>
        <v>0</v>
      </c>
      <c r="T381" s="192">
        <f t="shared" si="124"/>
        <v>0</v>
      </c>
      <c r="U381" s="192">
        <f t="shared" si="124"/>
        <v>0</v>
      </c>
      <c r="V381" s="192">
        <f t="shared" si="124"/>
        <v>0</v>
      </c>
      <c r="W381" s="192">
        <f t="shared" si="124"/>
        <v>0</v>
      </c>
      <c r="X381" s="192">
        <f t="shared" si="124"/>
        <v>0</v>
      </c>
      <c r="Y381" s="192">
        <f t="shared" si="124"/>
        <v>0</v>
      </c>
      <c r="Z381" s="192">
        <f t="shared" si="124"/>
        <v>0</v>
      </c>
      <c r="AA381" s="192">
        <f t="shared" si="124"/>
        <v>0</v>
      </c>
      <c r="AB381" s="192">
        <f t="shared" si="124"/>
        <v>0</v>
      </c>
      <c r="AC381" s="192">
        <f t="shared" si="124"/>
        <v>0</v>
      </c>
      <c r="AD381" s="192">
        <f t="shared" si="124"/>
        <v>0</v>
      </c>
      <c r="AE381" s="192">
        <f t="shared" si="124"/>
        <v>0</v>
      </c>
      <c r="AF381" s="192">
        <f t="shared" si="124"/>
        <v>0</v>
      </c>
      <c r="AG381" s="192">
        <f t="shared" si="124"/>
        <v>0</v>
      </c>
      <c r="AH381" s="192">
        <f t="shared" si="124"/>
        <v>0</v>
      </c>
      <c r="AI381" s="192">
        <f t="shared" si="124"/>
        <v>0</v>
      </c>
      <c r="AJ381" s="192">
        <f t="shared" si="124"/>
        <v>0</v>
      </c>
      <c r="AK381" s="192">
        <f t="shared" si="124"/>
        <v>0</v>
      </c>
      <c r="AL381" s="192">
        <f t="shared" si="124"/>
        <v>0</v>
      </c>
      <c r="AM381" s="192">
        <f t="shared" si="124"/>
        <v>0</v>
      </c>
      <c r="AN381" s="192">
        <f t="shared" si="124"/>
        <v>0</v>
      </c>
      <c r="AO381" s="192">
        <f t="shared" si="124"/>
        <v>0</v>
      </c>
      <c r="AP381" s="192">
        <f t="shared" si="124"/>
        <v>0</v>
      </c>
      <c r="AQ381" s="192">
        <f t="shared" si="124"/>
        <v>0</v>
      </c>
      <c r="AR381" s="192">
        <f t="shared" si="124"/>
        <v>0</v>
      </c>
    </row>
    <row r="382" spans="1:44" s="262" customFormat="1" ht="15.75" hidden="1" outlineLevel="2">
      <c r="A382" s="105"/>
      <c r="B382" s="162" t="s">
        <v>133</v>
      </c>
      <c r="C382" s="160"/>
      <c r="D382" s="160"/>
      <c r="E382" s="160"/>
      <c r="F382" s="160"/>
      <c r="G382" s="160"/>
      <c r="H382" s="160"/>
      <c r="I382" s="160"/>
      <c r="J382" s="160"/>
      <c r="K382" s="160"/>
      <c r="L382" s="160"/>
      <c r="M382" s="160"/>
      <c r="N382" s="160"/>
      <c r="O382" s="160"/>
      <c r="P382" s="160"/>
      <c r="Q382" s="160"/>
      <c r="R382" s="160"/>
      <c r="S382" s="160"/>
      <c r="T382" s="160"/>
      <c r="U382" s="160"/>
      <c r="V382" s="160"/>
      <c r="W382" s="160"/>
      <c r="X382" s="160"/>
      <c r="Y382" s="160"/>
      <c r="Z382" s="160"/>
      <c r="AA382" s="160"/>
      <c r="AB382" s="160"/>
      <c r="AC382" s="160"/>
      <c r="AD382" s="160"/>
      <c r="AE382" s="160"/>
      <c r="AF382" s="160"/>
      <c r="AG382" s="160"/>
      <c r="AH382" s="160"/>
      <c r="AI382" s="160"/>
      <c r="AJ382" s="160"/>
      <c r="AK382" s="160"/>
      <c r="AL382" s="160"/>
      <c r="AM382" s="160"/>
      <c r="AN382" s="160"/>
      <c r="AO382" s="160"/>
      <c r="AP382" s="160"/>
      <c r="AQ382" s="160"/>
      <c r="AR382" s="160"/>
    </row>
    <row r="383" spans="1:44" s="262" customFormat="1" ht="15.75" hidden="1" outlineLevel="2">
      <c r="A383" s="105"/>
      <c r="B383" s="162" t="s">
        <v>42</v>
      </c>
      <c r="C383" s="160" t="s">
        <v>73</v>
      </c>
      <c r="D383" s="165">
        <f t="shared" ref="D383:AR389" si="125">IF(D$381&gt;0,(D$212*(1-D$214-D$213)*D216)/D$381,0)</f>
        <v>0</v>
      </c>
      <c r="E383" s="165">
        <f t="shared" si="125"/>
        <v>0</v>
      </c>
      <c r="F383" s="165">
        <f t="shared" si="125"/>
        <v>0</v>
      </c>
      <c r="G383" s="165">
        <f t="shared" si="125"/>
        <v>0</v>
      </c>
      <c r="H383" s="165">
        <f t="shared" si="125"/>
        <v>0</v>
      </c>
      <c r="I383" s="165">
        <f t="shared" si="125"/>
        <v>0</v>
      </c>
      <c r="J383" s="165">
        <f t="shared" si="125"/>
        <v>0</v>
      </c>
      <c r="K383" s="165">
        <f t="shared" si="125"/>
        <v>0</v>
      </c>
      <c r="L383" s="165">
        <f t="shared" si="125"/>
        <v>0</v>
      </c>
      <c r="M383" s="165">
        <f t="shared" si="125"/>
        <v>0</v>
      </c>
      <c r="N383" s="165">
        <f t="shared" si="125"/>
        <v>0</v>
      </c>
      <c r="O383" s="165">
        <f t="shared" si="125"/>
        <v>0</v>
      </c>
      <c r="P383" s="165">
        <f t="shared" si="125"/>
        <v>0</v>
      </c>
      <c r="Q383" s="165">
        <f t="shared" si="125"/>
        <v>0</v>
      </c>
      <c r="R383" s="165">
        <f t="shared" si="125"/>
        <v>0</v>
      </c>
      <c r="S383" s="165">
        <f t="shared" si="125"/>
        <v>0</v>
      </c>
      <c r="T383" s="165">
        <f t="shared" si="125"/>
        <v>0</v>
      </c>
      <c r="U383" s="165">
        <f t="shared" si="125"/>
        <v>0</v>
      </c>
      <c r="V383" s="165">
        <f t="shared" si="125"/>
        <v>0</v>
      </c>
      <c r="W383" s="165">
        <f t="shared" si="125"/>
        <v>0</v>
      </c>
      <c r="X383" s="165">
        <f t="shared" si="125"/>
        <v>0</v>
      </c>
      <c r="Y383" s="165">
        <f t="shared" si="125"/>
        <v>0</v>
      </c>
      <c r="Z383" s="165">
        <f t="shared" si="125"/>
        <v>0</v>
      </c>
      <c r="AA383" s="165">
        <f t="shared" si="125"/>
        <v>0</v>
      </c>
      <c r="AB383" s="165">
        <f t="shared" si="125"/>
        <v>0</v>
      </c>
      <c r="AC383" s="165">
        <f t="shared" si="125"/>
        <v>0</v>
      </c>
      <c r="AD383" s="165">
        <f t="shared" si="125"/>
        <v>0</v>
      </c>
      <c r="AE383" s="165">
        <f t="shared" si="125"/>
        <v>0</v>
      </c>
      <c r="AF383" s="165">
        <f t="shared" si="125"/>
        <v>0</v>
      </c>
      <c r="AG383" s="165">
        <f t="shared" si="125"/>
        <v>0</v>
      </c>
      <c r="AH383" s="165">
        <f t="shared" si="125"/>
        <v>0</v>
      </c>
      <c r="AI383" s="165">
        <f t="shared" si="125"/>
        <v>0</v>
      </c>
      <c r="AJ383" s="165">
        <f t="shared" si="125"/>
        <v>0</v>
      </c>
      <c r="AK383" s="165">
        <f t="shared" si="125"/>
        <v>0</v>
      </c>
      <c r="AL383" s="165">
        <f t="shared" si="125"/>
        <v>0</v>
      </c>
      <c r="AM383" s="165">
        <f t="shared" si="125"/>
        <v>0</v>
      </c>
      <c r="AN383" s="165">
        <f t="shared" si="125"/>
        <v>0</v>
      </c>
      <c r="AO383" s="165">
        <f t="shared" si="125"/>
        <v>0</v>
      </c>
      <c r="AP383" s="165">
        <f t="shared" si="125"/>
        <v>0</v>
      </c>
      <c r="AQ383" s="165">
        <f t="shared" si="125"/>
        <v>0</v>
      </c>
      <c r="AR383" s="165">
        <f t="shared" si="125"/>
        <v>0</v>
      </c>
    </row>
    <row r="384" spans="1:44" s="262" customFormat="1" ht="15.75" hidden="1" outlineLevel="2">
      <c r="A384" s="105"/>
      <c r="B384" s="162" t="s">
        <v>43</v>
      </c>
      <c r="C384" s="160" t="s">
        <v>73</v>
      </c>
      <c r="D384" s="165">
        <f t="shared" si="125"/>
        <v>0</v>
      </c>
      <c r="E384" s="165">
        <f t="shared" si="125"/>
        <v>0</v>
      </c>
      <c r="F384" s="165">
        <f t="shared" si="125"/>
        <v>0</v>
      </c>
      <c r="G384" s="165">
        <f t="shared" si="125"/>
        <v>0</v>
      </c>
      <c r="H384" s="165">
        <f t="shared" si="125"/>
        <v>0</v>
      </c>
      <c r="I384" s="165">
        <f t="shared" si="125"/>
        <v>0</v>
      </c>
      <c r="J384" s="165">
        <f t="shared" si="125"/>
        <v>0</v>
      </c>
      <c r="K384" s="165">
        <f t="shared" si="125"/>
        <v>0</v>
      </c>
      <c r="L384" s="165">
        <f t="shared" si="125"/>
        <v>0</v>
      </c>
      <c r="M384" s="165">
        <f t="shared" si="125"/>
        <v>0</v>
      </c>
      <c r="N384" s="165">
        <f t="shared" si="125"/>
        <v>0</v>
      </c>
      <c r="O384" s="165">
        <f t="shared" si="125"/>
        <v>0</v>
      </c>
      <c r="P384" s="165">
        <f t="shared" si="125"/>
        <v>0</v>
      </c>
      <c r="Q384" s="165">
        <f t="shared" si="125"/>
        <v>0</v>
      </c>
      <c r="R384" s="165">
        <f t="shared" si="125"/>
        <v>0</v>
      </c>
      <c r="S384" s="165">
        <f t="shared" si="125"/>
        <v>0</v>
      </c>
      <c r="T384" s="165">
        <f t="shared" si="125"/>
        <v>0</v>
      </c>
      <c r="U384" s="165">
        <f t="shared" si="125"/>
        <v>0</v>
      </c>
      <c r="V384" s="165">
        <f t="shared" si="125"/>
        <v>0</v>
      </c>
      <c r="W384" s="165">
        <f t="shared" si="125"/>
        <v>0</v>
      </c>
      <c r="X384" s="165">
        <f t="shared" si="125"/>
        <v>0</v>
      </c>
      <c r="Y384" s="165">
        <f t="shared" si="125"/>
        <v>0</v>
      </c>
      <c r="Z384" s="165">
        <f t="shared" si="125"/>
        <v>0</v>
      </c>
      <c r="AA384" s="165">
        <f t="shared" si="125"/>
        <v>0</v>
      </c>
      <c r="AB384" s="165">
        <f t="shared" si="125"/>
        <v>0</v>
      </c>
      <c r="AC384" s="165">
        <f t="shared" si="125"/>
        <v>0</v>
      </c>
      <c r="AD384" s="165">
        <f t="shared" si="125"/>
        <v>0</v>
      </c>
      <c r="AE384" s="165">
        <f t="shared" si="125"/>
        <v>0</v>
      </c>
      <c r="AF384" s="165">
        <f t="shared" si="125"/>
        <v>0</v>
      </c>
      <c r="AG384" s="165">
        <f t="shared" si="125"/>
        <v>0</v>
      </c>
      <c r="AH384" s="165">
        <f t="shared" si="125"/>
        <v>0</v>
      </c>
      <c r="AI384" s="165">
        <f t="shared" si="125"/>
        <v>0</v>
      </c>
      <c r="AJ384" s="165">
        <f t="shared" si="125"/>
        <v>0</v>
      </c>
      <c r="AK384" s="165">
        <f t="shared" si="125"/>
        <v>0</v>
      </c>
      <c r="AL384" s="165">
        <f t="shared" si="125"/>
        <v>0</v>
      </c>
      <c r="AM384" s="165">
        <f t="shared" si="125"/>
        <v>0</v>
      </c>
      <c r="AN384" s="165">
        <f t="shared" si="125"/>
        <v>0</v>
      </c>
      <c r="AO384" s="165">
        <f t="shared" si="125"/>
        <v>0</v>
      </c>
      <c r="AP384" s="165">
        <f t="shared" si="125"/>
        <v>0</v>
      </c>
      <c r="AQ384" s="165">
        <f t="shared" si="125"/>
        <v>0</v>
      </c>
      <c r="AR384" s="165">
        <f t="shared" si="125"/>
        <v>0</v>
      </c>
    </row>
    <row r="385" spans="1:44" s="262" customFormat="1" ht="15.75" hidden="1" outlineLevel="2">
      <c r="A385" s="105"/>
      <c r="B385" s="162" t="s">
        <v>44</v>
      </c>
      <c r="C385" s="160" t="s">
        <v>73</v>
      </c>
      <c r="D385" s="165">
        <f t="shared" si="125"/>
        <v>0</v>
      </c>
      <c r="E385" s="165">
        <f t="shared" si="125"/>
        <v>0</v>
      </c>
      <c r="F385" s="165">
        <f t="shared" si="125"/>
        <v>0</v>
      </c>
      <c r="G385" s="165">
        <f t="shared" si="125"/>
        <v>0</v>
      </c>
      <c r="H385" s="165">
        <f t="shared" si="125"/>
        <v>0</v>
      </c>
      <c r="I385" s="165">
        <f t="shared" si="125"/>
        <v>0</v>
      </c>
      <c r="J385" s="165">
        <f t="shared" si="125"/>
        <v>0</v>
      </c>
      <c r="K385" s="165">
        <f t="shared" si="125"/>
        <v>0</v>
      </c>
      <c r="L385" s="165">
        <f t="shared" si="125"/>
        <v>0</v>
      </c>
      <c r="M385" s="165">
        <f t="shared" si="125"/>
        <v>0</v>
      </c>
      <c r="N385" s="165">
        <f t="shared" si="125"/>
        <v>0</v>
      </c>
      <c r="O385" s="165">
        <f t="shared" si="125"/>
        <v>0</v>
      </c>
      <c r="P385" s="165">
        <f t="shared" si="125"/>
        <v>0</v>
      </c>
      <c r="Q385" s="165">
        <f t="shared" si="125"/>
        <v>0</v>
      </c>
      <c r="R385" s="165">
        <f t="shared" si="125"/>
        <v>0</v>
      </c>
      <c r="S385" s="165">
        <f t="shared" si="125"/>
        <v>0</v>
      </c>
      <c r="T385" s="165">
        <f t="shared" si="125"/>
        <v>0</v>
      </c>
      <c r="U385" s="165">
        <f t="shared" si="125"/>
        <v>0</v>
      </c>
      <c r="V385" s="165">
        <f t="shared" si="125"/>
        <v>0</v>
      </c>
      <c r="W385" s="165">
        <f t="shared" si="125"/>
        <v>0</v>
      </c>
      <c r="X385" s="165">
        <f t="shared" si="125"/>
        <v>0</v>
      </c>
      <c r="Y385" s="165">
        <f t="shared" si="125"/>
        <v>0</v>
      </c>
      <c r="Z385" s="165">
        <f t="shared" si="125"/>
        <v>0</v>
      </c>
      <c r="AA385" s="165">
        <f t="shared" si="125"/>
        <v>0</v>
      </c>
      <c r="AB385" s="165">
        <f t="shared" si="125"/>
        <v>0</v>
      </c>
      <c r="AC385" s="165">
        <f t="shared" si="125"/>
        <v>0</v>
      </c>
      <c r="AD385" s="165">
        <f t="shared" si="125"/>
        <v>0</v>
      </c>
      <c r="AE385" s="165">
        <f t="shared" si="125"/>
        <v>0</v>
      </c>
      <c r="AF385" s="165">
        <f t="shared" si="125"/>
        <v>0</v>
      </c>
      <c r="AG385" s="165">
        <f t="shared" si="125"/>
        <v>0</v>
      </c>
      <c r="AH385" s="165">
        <f t="shared" si="125"/>
        <v>0</v>
      </c>
      <c r="AI385" s="165">
        <f t="shared" si="125"/>
        <v>0</v>
      </c>
      <c r="AJ385" s="165">
        <f t="shared" si="125"/>
        <v>0</v>
      </c>
      <c r="AK385" s="165">
        <f t="shared" si="125"/>
        <v>0</v>
      </c>
      <c r="AL385" s="165">
        <f t="shared" si="125"/>
        <v>0</v>
      </c>
      <c r="AM385" s="165">
        <f t="shared" si="125"/>
        <v>0</v>
      </c>
      <c r="AN385" s="165">
        <f t="shared" si="125"/>
        <v>0</v>
      </c>
      <c r="AO385" s="165">
        <f t="shared" si="125"/>
        <v>0</v>
      </c>
      <c r="AP385" s="165">
        <f t="shared" si="125"/>
        <v>0</v>
      </c>
      <c r="AQ385" s="165">
        <f t="shared" si="125"/>
        <v>0</v>
      </c>
      <c r="AR385" s="165">
        <f t="shared" si="125"/>
        <v>0</v>
      </c>
    </row>
    <row r="386" spans="1:44" s="262" customFormat="1" ht="15.75" hidden="1" outlineLevel="2">
      <c r="A386" s="105"/>
      <c r="B386" s="162" t="s">
        <v>45</v>
      </c>
      <c r="C386" s="160" t="s">
        <v>73</v>
      </c>
      <c r="D386" s="165">
        <f t="shared" si="125"/>
        <v>0</v>
      </c>
      <c r="E386" s="165">
        <f t="shared" si="125"/>
        <v>0</v>
      </c>
      <c r="F386" s="165">
        <f t="shared" si="125"/>
        <v>0</v>
      </c>
      <c r="G386" s="165">
        <f t="shared" si="125"/>
        <v>0</v>
      </c>
      <c r="H386" s="165">
        <f t="shared" si="125"/>
        <v>0</v>
      </c>
      <c r="I386" s="165">
        <f t="shared" si="125"/>
        <v>0</v>
      </c>
      <c r="J386" s="165">
        <f t="shared" si="125"/>
        <v>0</v>
      </c>
      <c r="K386" s="165">
        <f t="shared" si="125"/>
        <v>0</v>
      </c>
      <c r="L386" s="165">
        <f t="shared" si="125"/>
        <v>0</v>
      </c>
      <c r="M386" s="165">
        <f t="shared" si="125"/>
        <v>0</v>
      </c>
      <c r="N386" s="165">
        <f t="shared" si="125"/>
        <v>0</v>
      </c>
      <c r="O386" s="165">
        <f t="shared" si="125"/>
        <v>0</v>
      </c>
      <c r="P386" s="165">
        <f t="shared" si="125"/>
        <v>0</v>
      </c>
      <c r="Q386" s="165">
        <f t="shared" si="125"/>
        <v>0</v>
      </c>
      <c r="R386" s="165">
        <f t="shared" si="125"/>
        <v>0</v>
      </c>
      <c r="S386" s="165">
        <f t="shared" si="125"/>
        <v>0</v>
      </c>
      <c r="T386" s="165">
        <f t="shared" si="125"/>
        <v>0</v>
      </c>
      <c r="U386" s="165">
        <f t="shared" si="125"/>
        <v>0</v>
      </c>
      <c r="V386" s="165">
        <f t="shared" si="125"/>
        <v>0</v>
      </c>
      <c r="W386" s="165">
        <f t="shared" si="125"/>
        <v>0</v>
      </c>
      <c r="X386" s="165">
        <f t="shared" si="125"/>
        <v>0</v>
      </c>
      <c r="Y386" s="165">
        <f t="shared" si="125"/>
        <v>0</v>
      </c>
      <c r="Z386" s="165">
        <f t="shared" si="125"/>
        <v>0</v>
      </c>
      <c r="AA386" s="165">
        <f t="shared" si="125"/>
        <v>0</v>
      </c>
      <c r="AB386" s="165">
        <f t="shared" si="125"/>
        <v>0</v>
      </c>
      <c r="AC386" s="165">
        <f t="shared" si="125"/>
        <v>0</v>
      </c>
      <c r="AD386" s="165">
        <f t="shared" si="125"/>
        <v>0</v>
      </c>
      <c r="AE386" s="165">
        <f t="shared" si="125"/>
        <v>0</v>
      </c>
      <c r="AF386" s="165">
        <f t="shared" si="125"/>
        <v>0</v>
      </c>
      <c r="AG386" s="165">
        <f t="shared" si="125"/>
        <v>0</v>
      </c>
      <c r="AH386" s="165">
        <f t="shared" si="125"/>
        <v>0</v>
      </c>
      <c r="AI386" s="165">
        <f t="shared" si="125"/>
        <v>0</v>
      </c>
      <c r="AJ386" s="165">
        <f t="shared" si="125"/>
        <v>0</v>
      </c>
      <c r="AK386" s="165">
        <f t="shared" si="125"/>
        <v>0</v>
      </c>
      <c r="AL386" s="165">
        <f t="shared" si="125"/>
        <v>0</v>
      </c>
      <c r="AM386" s="165">
        <f t="shared" si="125"/>
        <v>0</v>
      </c>
      <c r="AN386" s="165">
        <f t="shared" si="125"/>
        <v>0</v>
      </c>
      <c r="AO386" s="165">
        <f t="shared" si="125"/>
        <v>0</v>
      </c>
      <c r="AP386" s="165">
        <f t="shared" si="125"/>
        <v>0</v>
      </c>
      <c r="AQ386" s="165">
        <f t="shared" si="125"/>
        <v>0</v>
      </c>
      <c r="AR386" s="165">
        <f t="shared" si="125"/>
        <v>0</v>
      </c>
    </row>
    <row r="387" spans="1:44" s="262" customFormat="1" ht="15.75" hidden="1" outlineLevel="2">
      <c r="A387" s="105"/>
      <c r="B387" s="162" t="s">
        <v>46</v>
      </c>
      <c r="C387" s="160" t="s">
        <v>73</v>
      </c>
      <c r="D387" s="165">
        <f t="shared" si="125"/>
        <v>0</v>
      </c>
      <c r="E387" s="165">
        <f t="shared" si="125"/>
        <v>0</v>
      </c>
      <c r="F387" s="165">
        <f t="shared" si="125"/>
        <v>0</v>
      </c>
      <c r="G387" s="165">
        <f t="shared" si="125"/>
        <v>0</v>
      </c>
      <c r="H387" s="165">
        <f t="shared" si="125"/>
        <v>0</v>
      </c>
      <c r="I387" s="165">
        <f t="shared" si="125"/>
        <v>0</v>
      </c>
      <c r="J387" s="165">
        <f t="shared" si="125"/>
        <v>0</v>
      </c>
      <c r="K387" s="165">
        <f t="shared" si="125"/>
        <v>0</v>
      </c>
      <c r="L387" s="165">
        <f t="shared" si="125"/>
        <v>0</v>
      </c>
      <c r="M387" s="165">
        <f t="shared" si="125"/>
        <v>0</v>
      </c>
      <c r="N387" s="165">
        <f t="shared" si="125"/>
        <v>0</v>
      </c>
      <c r="O387" s="165">
        <f t="shared" si="125"/>
        <v>0</v>
      </c>
      <c r="P387" s="165">
        <f t="shared" si="125"/>
        <v>0</v>
      </c>
      <c r="Q387" s="165">
        <f t="shared" si="125"/>
        <v>0</v>
      </c>
      <c r="R387" s="165">
        <f t="shared" si="125"/>
        <v>0</v>
      </c>
      <c r="S387" s="165">
        <f t="shared" si="125"/>
        <v>0</v>
      </c>
      <c r="T387" s="165">
        <f t="shared" si="125"/>
        <v>0</v>
      </c>
      <c r="U387" s="165">
        <f t="shared" si="125"/>
        <v>0</v>
      </c>
      <c r="V387" s="165">
        <f t="shared" si="125"/>
        <v>0</v>
      </c>
      <c r="W387" s="165">
        <f t="shared" si="125"/>
        <v>0</v>
      </c>
      <c r="X387" s="165">
        <f t="shared" si="125"/>
        <v>0</v>
      </c>
      <c r="Y387" s="165">
        <f t="shared" si="125"/>
        <v>0</v>
      </c>
      <c r="Z387" s="165">
        <f t="shared" si="125"/>
        <v>0</v>
      </c>
      <c r="AA387" s="165">
        <f t="shared" si="125"/>
        <v>0</v>
      </c>
      <c r="AB387" s="165">
        <f t="shared" si="125"/>
        <v>0</v>
      </c>
      <c r="AC387" s="165">
        <f t="shared" si="125"/>
        <v>0</v>
      </c>
      <c r="AD387" s="165">
        <f t="shared" si="125"/>
        <v>0</v>
      </c>
      <c r="AE387" s="165">
        <f t="shared" si="125"/>
        <v>0</v>
      </c>
      <c r="AF387" s="165">
        <f t="shared" si="125"/>
        <v>0</v>
      </c>
      <c r="AG387" s="165">
        <f t="shared" si="125"/>
        <v>0</v>
      </c>
      <c r="AH387" s="165">
        <f t="shared" si="125"/>
        <v>0</v>
      </c>
      <c r="AI387" s="165">
        <f t="shared" si="125"/>
        <v>0</v>
      </c>
      <c r="AJ387" s="165">
        <f t="shared" si="125"/>
        <v>0</v>
      </c>
      <c r="AK387" s="165">
        <f t="shared" si="125"/>
        <v>0</v>
      </c>
      <c r="AL387" s="165">
        <f t="shared" si="125"/>
        <v>0</v>
      </c>
      <c r="AM387" s="165">
        <f t="shared" si="125"/>
        <v>0</v>
      </c>
      <c r="AN387" s="165">
        <f t="shared" si="125"/>
        <v>0</v>
      </c>
      <c r="AO387" s="165">
        <f t="shared" si="125"/>
        <v>0</v>
      </c>
      <c r="AP387" s="165">
        <f t="shared" si="125"/>
        <v>0</v>
      </c>
      <c r="AQ387" s="165">
        <f t="shared" si="125"/>
        <v>0</v>
      </c>
      <c r="AR387" s="165">
        <f t="shared" si="125"/>
        <v>0</v>
      </c>
    </row>
    <row r="388" spans="1:44" s="262" customFormat="1" ht="15.75" hidden="1" outlineLevel="2">
      <c r="A388" s="105"/>
      <c r="B388" s="162" t="s">
        <v>47</v>
      </c>
      <c r="C388" s="160" t="s">
        <v>73</v>
      </c>
      <c r="D388" s="165">
        <f t="shared" si="125"/>
        <v>0</v>
      </c>
      <c r="E388" s="165">
        <f t="shared" si="125"/>
        <v>0</v>
      </c>
      <c r="F388" s="165">
        <f t="shared" si="125"/>
        <v>0</v>
      </c>
      <c r="G388" s="165">
        <f t="shared" si="125"/>
        <v>0</v>
      </c>
      <c r="H388" s="165">
        <f t="shared" si="125"/>
        <v>0</v>
      </c>
      <c r="I388" s="165">
        <f t="shared" si="125"/>
        <v>0</v>
      </c>
      <c r="J388" s="165">
        <f t="shared" si="125"/>
        <v>0</v>
      </c>
      <c r="K388" s="165">
        <f t="shared" si="125"/>
        <v>0</v>
      </c>
      <c r="L388" s="165">
        <f t="shared" si="125"/>
        <v>0</v>
      </c>
      <c r="M388" s="165">
        <f t="shared" si="125"/>
        <v>0</v>
      </c>
      <c r="N388" s="165">
        <f t="shared" si="125"/>
        <v>0</v>
      </c>
      <c r="O388" s="165">
        <f t="shared" si="125"/>
        <v>0</v>
      </c>
      <c r="P388" s="165">
        <f t="shared" si="125"/>
        <v>0</v>
      </c>
      <c r="Q388" s="165">
        <f t="shared" si="125"/>
        <v>0</v>
      </c>
      <c r="R388" s="165">
        <f t="shared" si="125"/>
        <v>0</v>
      </c>
      <c r="S388" s="165">
        <f t="shared" si="125"/>
        <v>0</v>
      </c>
      <c r="T388" s="165">
        <f t="shared" si="125"/>
        <v>0</v>
      </c>
      <c r="U388" s="165">
        <f t="shared" si="125"/>
        <v>0</v>
      </c>
      <c r="V388" s="165">
        <f t="shared" si="125"/>
        <v>0</v>
      </c>
      <c r="W388" s="165">
        <f t="shared" si="125"/>
        <v>0</v>
      </c>
      <c r="X388" s="165">
        <f t="shared" si="125"/>
        <v>0</v>
      </c>
      <c r="Y388" s="165">
        <f t="shared" si="125"/>
        <v>0</v>
      </c>
      <c r="Z388" s="165">
        <f t="shared" si="125"/>
        <v>0</v>
      </c>
      <c r="AA388" s="165">
        <f t="shared" si="125"/>
        <v>0</v>
      </c>
      <c r="AB388" s="165">
        <f t="shared" si="125"/>
        <v>0</v>
      </c>
      <c r="AC388" s="165">
        <f t="shared" si="125"/>
        <v>0</v>
      </c>
      <c r="AD388" s="165">
        <f t="shared" si="125"/>
        <v>0</v>
      </c>
      <c r="AE388" s="165">
        <f t="shared" si="125"/>
        <v>0</v>
      </c>
      <c r="AF388" s="165">
        <f t="shared" si="125"/>
        <v>0</v>
      </c>
      <c r="AG388" s="165">
        <f t="shared" si="125"/>
        <v>0</v>
      </c>
      <c r="AH388" s="165">
        <f t="shared" si="125"/>
        <v>0</v>
      </c>
      <c r="AI388" s="165">
        <f t="shared" si="125"/>
        <v>0</v>
      </c>
      <c r="AJ388" s="165">
        <f t="shared" si="125"/>
        <v>0</v>
      </c>
      <c r="AK388" s="165">
        <f t="shared" si="125"/>
        <v>0</v>
      </c>
      <c r="AL388" s="165">
        <f t="shared" si="125"/>
        <v>0</v>
      </c>
      <c r="AM388" s="165">
        <f t="shared" si="125"/>
        <v>0</v>
      </c>
      <c r="AN388" s="165">
        <f t="shared" si="125"/>
        <v>0</v>
      </c>
      <c r="AO388" s="165">
        <f t="shared" si="125"/>
        <v>0</v>
      </c>
      <c r="AP388" s="165">
        <f t="shared" si="125"/>
        <v>0</v>
      </c>
      <c r="AQ388" s="165">
        <f t="shared" si="125"/>
        <v>0</v>
      </c>
      <c r="AR388" s="165">
        <f t="shared" si="125"/>
        <v>0</v>
      </c>
    </row>
    <row r="389" spans="1:44" s="262" customFormat="1" ht="15.75" hidden="1" outlineLevel="2">
      <c r="A389" s="105"/>
      <c r="B389" s="162" t="s">
        <v>48</v>
      </c>
      <c r="C389" s="160" t="s">
        <v>73</v>
      </c>
      <c r="D389" s="165">
        <f t="shared" si="125"/>
        <v>0</v>
      </c>
      <c r="E389" s="165">
        <f t="shared" si="125"/>
        <v>0</v>
      </c>
      <c r="F389" s="165">
        <f t="shared" si="125"/>
        <v>0</v>
      </c>
      <c r="G389" s="165">
        <f t="shared" si="125"/>
        <v>0</v>
      </c>
      <c r="H389" s="165">
        <f t="shared" si="125"/>
        <v>0</v>
      </c>
      <c r="I389" s="165">
        <f t="shared" si="125"/>
        <v>0</v>
      </c>
      <c r="J389" s="165">
        <f t="shared" si="125"/>
        <v>0</v>
      </c>
      <c r="K389" s="165">
        <f t="shared" si="125"/>
        <v>0</v>
      </c>
      <c r="L389" s="165">
        <f t="shared" si="125"/>
        <v>0</v>
      </c>
      <c r="M389" s="165">
        <f t="shared" ref="M389:AR395" si="126">IF(M$381&gt;0,(M$212*(1-M$214-M$213)*M222)/M$381,0)</f>
        <v>0</v>
      </c>
      <c r="N389" s="165">
        <f t="shared" si="126"/>
        <v>0</v>
      </c>
      <c r="O389" s="165">
        <f t="shared" si="126"/>
        <v>0</v>
      </c>
      <c r="P389" s="165">
        <f t="shared" si="126"/>
        <v>0</v>
      </c>
      <c r="Q389" s="165">
        <f t="shared" si="126"/>
        <v>0</v>
      </c>
      <c r="R389" s="165">
        <f t="shared" si="126"/>
        <v>0</v>
      </c>
      <c r="S389" s="165">
        <f t="shared" si="126"/>
        <v>0</v>
      </c>
      <c r="T389" s="165">
        <f t="shared" si="126"/>
        <v>0</v>
      </c>
      <c r="U389" s="165">
        <f t="shared" si="126"/>
        <v>0</v>
      </c>
      <c r="V389" s="165">
        <f t="shared" si="126"/>
        <v>0</v>
      </c>
      <c r="W389" s="165">
        <f t="shared" si="126"/>
        <v>0</v>
      </c>
      <c r="X389" s="165">
        <f t="shared" si="126"/>
        <v>0</v>
      </c>
      <c r="Y389" s="165">
        <f t="shared" si="126"/>
        <v>0</v>
      </c>
      <c r="Z389" s="165">
        <f t="shared" si="126"/>
        <v>0</v>
      </c>
      <c r="AA389" s="165">
        <f t="shared" si="126"/>
        <v>0</v>
      </c>
      <c r="AB389" s="165">
        <f t="shared" si="126"/>
        <v>0</v>
      </c>
      <c r="AC389" s="165">
        <f t="shared" si="126"/>
        <v>0</v>
      </c>
      <c r="AD389" s="165">
        <f t="shared" si="126"/>
        <v>0</v>
      </c>
      <c r="AE389" s="165">
        <f t="shared" si="126"/>
        <v>0</v>
      </c>
      <c r="AF389" s="165">
        <f t="shared" si="126"/>
        <v>0</v>
      </c>
      <c r="AG389" s="165">
        <f t="shared" si="126"/>
        <v>0</v>
      </c>
      <c r="AH389" s="165">
        <f t="shared" si="126"/>
        <v>0</v>
      </c>
      <c r="AI389" s="165">
        <f t="shared" si="126"/>
        <v>0</v>
      </c>
      <c r="AJ389" s="165">
        <f t="shared" si="126"/>
        <v>0</v>
      </c>
      <c r="AK389" s="165">
        <f t="shared" si="126"/>
        <v>0</v>
      </c>
      <c r="AL389" s="165">
        <f t="shared" si="126"/>
        <v>0</v>
      </c>
      <c r="AM389" s="165">
        <f t="shared" si="126"/>
        <v>0</v>
      </c>
      <c r="AN389" s="165">
        <f t="shared" si="126"/>
        <v>0</v>
      </c>
      <c r="AO389" s="165">
        <f t="shared" si="126"/>
        <v>0</v>
      </c>
      <c r="AP389" s="165">
        <f t="shared" si="126"/>
        <v>0</v>
      </c>
      <c r="AQ389" s="165">
        <f t="shared" si="126"/>
        <v>0</v>
      </c>
      <c r="AR389" s="165">
        <f t="shared" si="126"/>
        <v>0</v>
      </c>
    </row>
    <row r="390" spans="1:44" s="262" customFormat="1" ht="15.75" hidden="1" outlineLevel="2">
      <c r="A390" s="105"/>
      <c r="B390" s="162" t="s">
        <v>49</v>
      </c>
      <c r="C390" s="160" t="s">
        <v>73</v>
      </c>
      <c r="D390" s="165">
        <f t="shared" ref="D390:S395" si="127">IF(D$381&gt;0,(D$212*(1-D$214-D$213)*D223)/D$381,0)</f>
        <v>0</v>
      </c>
      <c r="E390" s="165">
        <f t="shared" si="127"/>
        <v>0</v>
      </c>
      <c r="F390" s="165">
        <f t="shared" si="127"/>
        <v>0</v>
      </c>
      <c r="G390" s="165">
        <f t="shared" si="127"/>
        <v>0</v>
      </c>
      <c r="H390" s="165">
        <f t="shared" si="127"/>
        <v>0</v>
      </c>
      <c r="I390" s="165">
        <f t="shared" si="127"/>
        <v>0</v>
      </c>
      <c r="J390" s="165">
        <f t="shared" si="127"/>
        <v>0</v>
      </c>
      <c r="K390" s="165">
        <f t="shared" si="127"/>
        <v>0</v>
      </c>
      <c r="L390" s="165">
        <f t="shared" si="127"/>
        <v>0</v>
      </c>
      <c r="M390" s="165">
        <f t="shared" si="127"/>
        <v>0</v>
      </c>
      <c r="N390" s="165">
        <f t="shared" si="127"/>
        <v>0</v>
      </c>
      <c r="O390" s="165">
        <f t="shared" si="127"/>
        <v>0</v>
      </c>
      <c r="P390" s="165">
        <f t="shared" si="127"/>
        <v>0</v>
      </c>
      <c r="Q390" s="165">
        <f t="shared" si="127"/>
        <v>0</v>
      </c>
      <c r="R390" s="165">
        <f t="shared" si="127"/>
        <v>0</v>
      </c>
      <c r="S390" s="165">
        <f t="shared" si="127"/>
        <v>0</v>
      </c>
      <c r="T390" s="165">
        <f t="shared" si="126"/>
        <v>0</v>
      </c>
      <c r="U390" s="165">
        <f t="shared" si="126"/>
        <v>0</v>
      </c>
      <c r="V390" s="165">
        <f t="shared" si="126"/>
        <v>0</v>
      </c>
      <c r="W390" s="165">
        <f t="shared" si="126"/>
        <v>0</v>
      </c>
      <c r="X390" s="165">
        <f t="shared" si="126"/>
        <v>0</v>
      </c>
      <c r="Y390" s="165">
        <f t="shared" si="126"/>
        <v>0</v>
      </c>
      <c r="Z390" s="165">
        <f t="shared" si="126"/>
        <v>0</v>
      </c>
      <c r="AA390" s="165">
        <f t="shared" si="126"/>
        <v>0</v>
      </c>
      <c r="AB390" s="165">
        <f t="shared" si="126"/>
        <v>0</v>
      </c>
      <c r="AC390" s="165">
        <f t="shared" si="126"/>
        <v>0</v>
      </c>
      <c r="AD390" s="165">
        <f t="shared" si="126"/>
        <v>0</v>
      </c>
      <c r="AE390" s="165">
        <f t="shared" si="126"/>
        <v>0</v>
      </c>
      <c r="AF390" s="165">
        <f t="shared" si="126"/>
        <v>0</v>
      </c>
      <c r="AG390" s="165">
        <f t="shared" si="126"/>
        <v>0</v>
      </c>
      <c r="AH390" s="165">
        <f t="shared" si="126"/>
        <v>0</v>
      </c>
      <c r="AI390" s="165">
        <f t="shared" si="126"/>
        <v>0</v>
      </c>
      <c r="AJ390" s="165">
        <f t="shared" si="126"/>
        <v>0</v>
      </c>
      <c r="AK390" s="165">
        <f t="shared" si="126"/>
        <v>0</v>
      </c>
      <c r="AL390" s="165">
        <f t="shared" si="126"/>
        <v>0</v>
      </c>
      <c r="AM390" s="165">
        <f t="shared" si="126"/>
        <v>0</v>
      </c>
      <c r="AN390" s="165">
        <f t="shared" si="126"/>
        <v>0</v>
      </c>
      <c r="AO390" s="165">
        <f t="shared" si="126"/>
        <v>0</v>
      </c>
      <c r="AP390" s="165">
        <f t="shared" si="126"/>
        <v>0</v>
      </c>
      <c r="AQ390" s="165">
        <f t="shared" si="126"/>
        <v>0</v>
      </c>
      <c r="AR390" s="165">
        <f t="shared" si="126"/>
        <v>0</v>
      </c>
    </row>
    <row r="391" spans="1:44" s="262" customFormat="1" ht="15.75" hidden="1" outlineLevel="2">
      <c r="A391" s="105"/>
      <c r="B391" s="162" t="s">
        <v>50</v>
      </c>
      <c r="C391" s="160" t="s">
        <v>73</v>
      </c>
      <c r="D391" s="165">
        <f t="shared" si="127"/>
        <v>0</v>
      </c>
      <c r="E391" s="165">
        <f t="shared" si="127"/>
        <v>0</v>
      </c>
      <c r="F391" s="165">
        <f t="shared" si="127"/>
        <v>0</v>
      </c>
      <c r="G391" s="165">
        <f t="shared" si="127"/>
        <v>0</v>
      </c>
      <c r="H391" s="165">
        <f t="shared" si="127"/>
        <v>0</v>
      </c>
      <c r="I391" s="165">
        <f t="shared" si="127"/>
        <v>0</v>
      </c>
      <c r="J391" s="165">
        <f t="shared" si="127"/>
        <v>0</v>
      </c>
      <c r="K391" s="165">
        <f t="shared" si="127"/>
        <v>0</v>
      </c>
      <c r="L391" s="165">
        <f t="shared" si="127"/>
        <v>0</v>
      </c>
      <c r="M391" s="165">
        <f t="shared" si="127"/>
        <v>0</v>
      </c>
      <c r="N391" s="165">
        <f t="shared" si="127"/>
        <v>0</v>
      </c>
      <c r="O391" s="165">
        <f t="shared" si="127"/>
        <v>0</v>
      </c>
      <c r="P391" s="165">
        <f t="shared" si="127"/>
        <v>0</v>
      </c>
      <c r="Q391" s="165">
        <f t="shared" si="127"/>
        <v>0</v>
      </c>
      <c r="R391" s="165">
        <f t="shared" si="127"/>
        <v>0</v>
      </c>
      <c r="S391" s="165">
        <f t="shared" si="127"/>
        <v>0</v>
      </c>
      <c r="T391" s="165">
        <f t="shared" si="126"/>
        <v>0</v>
      </c>
      <c r="U391" s="165">
        <f t="shared" si="126"/>
        <v>0</v>
      </c>
      <c r="V391" s="165">
        <f t="shared" si="126"/>
        <v>0</v>
      </c>
      <c r="W391" s="165">
        <f t="shared" si="126"/>
        <v>0</v>
      </c>
      <c r="X391" s="165">
        <f t="shared" si="126"/>
        <v>0</v>
      </c>
      <c r="Y391" s="165">
        <f t="shared" si="126"/>
        <v>0</v>
      </c>
      <c r="Z391" s="165">
        <f t="shared" si="126"/>
        <v>0</v>
      </c>
      <c r="AA391" s="165">
        <f t="shared" si="126"/>
        <v>0</v>
      </c>
      <c r="AB391" s="165">
        <f t="shared" si="126"/>
        <v>0</v>
      </c>
      <c r="AC391" s="165">
        <f t="shared" si="126"/>
        <v>0</v>
      </c>
      <c r="AD391" s="165">
        <f t="shared" si="126"/>
        <v>0</v>
      </c>
      <c r="AE391" s="165">
        <f t="shared" si="126"/>
        <v>0</v>
      </c>
      <c r="AF391" s="165">
        <f t="shared" si="126"/>
        <v>0</v>
      </c>
      <c r="AG391" s="165">
        <f t="shared" si="126"/>
        <v>0</v>
      </c>
      <c r="AH391" s="165">
        <f t="shared" si="126"/>
        <v>0</v>
      </c>
      <c r="AI391" s="165">
        <f t="shared" si="126"/>
        <v>0</v>
      </c>
      <c r="AJ391" s="165">
        <f t="shared" si="126"/>
        <v>0</v>
      </c>
      <c r="AK391" s="165">
        <f t="shared" si="126"/>
        <v>0</v>
      </c>
      <c r="AL391" s="165">
        <f t="shared" si="126"/>
        <v>0</v>
      </c>
      <c r="AM391" s="165">
        <f t="shared" si="126"/>
        <v>0</v>
      </c>
      <c r="AN391" s="165">
        <f t="shared" si="126"/>
        <v>0</v>
      </c>
      <c r="AO391" s="165">
        <f t="shared" si="126"/>
        <v>0</v>
      </c>
      <c r="AP391" s="165">
        <f t="shared" si="126"/>
        <v>0</v>
      </c>
      <c r="AQ391" s="165">
        <f t="shared" si="126"/>
        <v>0</v>
      </c>
      <c r="AR391" s="165">
        <f t="shared" si="126"/>
        <v>0</v>
      </c>
    </row>
    <row r="392" spans="1:44" s="262" customFormat="1" ht="15.75" hidden="1" outlineLevel="2">
      <c r="A392" s="105"/>
      <c r="B392" s="162" t="s">
        <v>51</v>
      </c>
      <c r="C392" s="160" t="s">
        <v>73</v>
      </c>
      <c r="D392" s="165">
        <f t="shared" si="127"/>
        <v>0</v>
      </c>
      <c r="E392" s="165">
        <f t="shared" si="127"/>
        <v>0</v>
      </c>
      <c r="F392" s="165">
        <f t="shared" si="127"/>
        <v>0</v>
      </c>
      <c r="G392" s="165">
        <f t="shared" si="127"/>
        <v>0</v>
      </c>
      <c r="H392" s="165">
        <f t="shared" si="127"/>
        <v>0</v>
      </c>
      <c r="I392" s="165">
        <f t="shared" si="127"/>
        <v>0</v>
      </c>
      <c r="J392" s="165">
        <f t="shared" si="127"/>
        <v>0</v>
      </c>
      <c r="K392" s="165">
        <f t="shared" si="127"/>
        <v>0</v>
      </c>
      <c r="L392" s="165">
        <f t="shared" si="127"/>
        <v>0</v>
      </c>
      <c r="M392" s="165">
        <f t="shared" si="127"/>
        <v>0</v>
      </c>
      <c r="N392" s="165">
        <f t="shared" si="127"/>
        <v>0</v>
      </c>
      <c r="O392" s="165">
        <f t="shared" si="127"/>
        <v>0</v>
      </c>
      <c r="P392" s="165">
        <f t="shared" si="127"/>
        <v>0</v>
      </c>
      <c r="Q392" s="165">
        <f t="shared" si="127"/>
        <v>0</v>
      </c>
      <c r="R392" s="165">
        <f t="shared" si="127"/>
        <v>0</v>
      </c>
      <c r="S392" s="165">
        <f t="shared" si="127"/>
        <v>0</v>
      </c>
      <c r="T392" s="165">
        <f t="shared" si="126"/>
        <v>0</v>
      </c>
      <c r="U392" s="165">
        <f t="shared" si="126"/>
        <v>0</v>
      </c>
      <c r="V392" s="165">
        <f t="shared" si="126"/>
        <v>0</v>
      </c>
      <c r="W392" s="165">
        <f t="shared" si="126"/>
        <v>0</v>
      </c>
      <c r="X392" s="165">
        <f t="shared" si="126"/>
        <v>0</v>
      </c>
      <c r="Y392" s="165">
        <f t="shared" si="126"/>
        <v>0</v>
      </c>
      <c r="Z392" s="165">
        <f t="shared" si="126"/>
        <v>0</v>
      </c>
      <c r="AA392" s="165">
        <f t="shared" si="126"/>
        <v>0</v>
      </c>
      <c r="AB392" s="165">
        <f t="shared" si="126"/>
        <v>0</v>
      </c>
      <c r="AC392" s="165">
        <f t="shared" si="126"/>
        <v>0</v>
      </c>
      <c r="AD392" s="165">
        <f t="shared" si="126"/>
        <v>0</v>
      </c>
      <c r="AE392" s="165">
        <f t="shared" si="126"/>
        <v>0</v>
      </c>
      <c r="AF392" s="165">
        <f t="shared" si="126"/>
        <v>0</v>
      </c>
      <c r="AG392" s="165">
        <f t="shared" si="126"/>
        <v>0</v>
      </c>
      <c r="AH392" s="165">
        <f t="shared" si="126"/>
        <v>0</v>
      </c>
      <c r="AI392" s="165">
        <f t="shared" si="126"/>
        <v>0</v>
      </c>
      <c r="AJ392" s="165">
        <f t="shared" si="126"/>
        <v>0</v>
      </c>
      <c r="AK392" s="165">
        <f t="shared" si="126"/>
        <v>0</v>
      </c>
      <c r="AL392" s="165">
        <f t="shared" si="126"/>
        <v>0</v>
      </c>
      <c r="AM392" s="165">
        <f t="shared" si="126"/>
        <v>0</v>
      </c>
      <c r="AN392" s="165">
        <f t="shared" si="126"/>
        <v>0</v>
      </c>
      <c r="AO392" s="165">
        <f t="shared" si="126"/>
        <v>0</v>
      </c>
      <c r="AP392" s="165">
        <f t="shared" si="126"/>
        <v>0</v>
      </c>
      <c r="AQ392" s="165">
        <f t="shared" si="126"/>
        <v>0</v>
      </c>
      <c r="AR392" s="165">
        <f t="shared" si="126"/>
        <v>0</v>
      </c>
    </row>
    <row r="393" spans="1:44" s="262" customFormat="1" ht="15.75" hidden="1" outlineLevel="2">
      <c r="A393" s="105"/>
      <c r="B393" s="162" t="s">
        <v>52</v>
      </c>
      <c r="C393" s="160" t="s">
        <v>73</v>
      </c>
      <c r="D393" s="165">
        <f t="shared" si="127"/>
        <v>0</v>
      </c>
      <c r="E393" s="165">
        <f t="shared" si="127"/>
        <v>0</v>
      </c>
      <c r="F393" s="165">
        <f t="shared" si="127"/>
        <v>0</v>
      </c>
      <c r="G393" s="165">
        <f t="shared" si="127"/>
        <v>0</v>
      </c>
      <c r="H393" s="165">
        <f t="shared" si="127"/>
        <v>0</v>
      </c>
      <c r="I393" s="165">
        <f t="shared" si="127"/>
        <v>0</v>
      </c>
      <c r="J393" s="165">
        <f t="shared" si="127"/>
        <v>0</v>
      </c>
      <c r="K393" s="165">
        <f t="shared" si="127"/>
        <v>0</v>
      </c>
      <c r="L393" s="165">
        <f t="shared" si="127"/>
        <v>0</v>
      </c>
      <c r="M393" s="165">
        <f t="shared" si="127"/>
        <v>0</v>
      </c>
      <c r="N393" s="165">
        <f t="shared" si="127"/>
        <v>0</v>
      </c>
      <c r="O393" s="165">
        <f t="shared" si="127"/>
        <v>0</v>
      </c>
      <c r="P393" s="165">
        <f t="shared" si="127"/>
        <v>0</v>
      </c>
      <c r="Q393" s="165">
        <f t="shared" si="127"/>
        <v>0</v>
      </c>
      <c r="R393" s="165">
        <f t="shared" si="127"/>
        <v>0</v>
      </c>
      <c r="S393" s="165">
        <f t="shared" si="127"/>
        <v>0</v>
      </c>
      <c r="T393" s="165">
        <f t="shared" si="126"/>
        <v>0</v>
      </c>
      <c r="U393" s="165">
        <f t="shared" si="126"/>
        <v>0</v>
      </c>
      <c r="V393" s="165">
        <f t="shared" si="126"/>
        <v>0</v>
      </c>
      <c r="W393" s="165">
        <f t="shared" si="126"/>
        <v>0</v>
      </c>
      <c r="X393" s="165">
        <f t="shared" si="126"/>
        <v>0</v>
      </c>
      <c r="Y393" s="165">
        <f t="shared" si="126"/>
        <v>0</v>
      </c>
      <c r="Z393" s="165">
        <f t="shared" si="126"/>
        <v>0</v>
      </c>
      <c r="AA393" s="165">
        <f t="shared" si="126"/>
        <v>0</v>
      </c>
      <c r="AB393" s="165">
        <f t="shared" si="126"/>
        <v>0</v>
      </c>
      <c r="AC393" s="165">
        <f t="shared" si="126"/>
        <v>0</v>
      </c>
      <c r="AD393" s="165">
        <f t="shared" si="126"/>
        <v>0</v>
      </c>
      <c r="AE393" s="165">
        <f t="shared" si="126"/>
        <v>0</v>
      </c>
      <c r="AF393" s="165">
        <f t="shared" si="126"/>
        <v>0</v>
      </c>
      <c r="AG393" s="165">
        <f t="shared" si="126"/>
        <v>0</v>
      </c>
      <c r="AH393" s="165">
        <f t="shared" si="126"/>
        <v>0</v>
      </c>
      <c r="AI393" s="165">
        <f t="shared" si="126"/>
        <v>0</v>
      </c>
      <c r="AJ393" s="165">
        <f t="shared" si="126"/>
        <v>0</v>
      </c>
      <c r="AK393" s="165">
        <f t="shared" si="126"/>
        <v>0</v>
      </c>
      <c r="AL393" s="165">
        <f t="shared" si="126"/>
        <v>0</v>
      </c>
      <c r="AM393" s="165">
        <f t="shared" si="126"/>
        <v>0</v>
      </c>
      <c r="AN393" s="165">
        <f t="shared" si="126"/>
        <v>0</v>
      </c>
      <c r="AO393" s="165">
        <f t="shared" si="126"/>
        <v>0</v>
      </c>
      <c r="AP393" s="165">
        <f t="shared" si="126"/>
        <v>0</v>
      </c>
      <c r="AQ393" s="165">
        <f t="shared" si="126"/>
        <v>0</v>
      </c>
      <c r="AR393" s="165">
        <f t="shared" si="126"/>
        <v>0</v>
      </c>
    </row>
    <row r="394" spans="1:44" s="262" customFormat="1" ht="15.75" hidden="1" outlineLevel="2">
      <c r="A394" s="105"/>
      <c r="B394" s="162" t="s">
        <v>53</v>
      </c>
      <c r="C394" s="160" t="s">
        <v>73</v>
      </c>
      <c r="D394" s="165">
        <f t="shared" si="127"/>
        <v>0</v>
      </c>
      <c r="E394" s="165">
        <f t="shared" si="127"/>
        <v>0</v>
      </c>
      <c r="F394" s="165">
        <f t="shared" si="127"/>
        <v>0</v>
      </c>
      <c r="G394" s="165">
        <f t="shared" si="127"/>
        <v>0</v>
      </c>
      <c r="H394" s="165">
        <f t="shared" si="127"/>
        <v>0</v>
      </c>
      <c r="I394" s="165">
        <f t="shared" si="127"/>
        <v>0</v>
      </c>
      <c r="J394" s="165">
        <f t="shared" si="127"/>
        <v>0</v>
      </c>
      <c r="K394" s="165">
        <f t="shared" si="127"/>
        <v>0</v>
      </c>
      <c r="L394" s="165">
        <f t="shared" si="127"/>
        <v>0</v>
      </c>
      <c r="M394" s="165">
        <f t="shared" si="127"/>
        <v>0</v>
      </c>
      <c r="N394" s="165">
        <f t="shared" si="127"/>
        <v>0</v>
      </c>
      <c r="O394" s="165">
        <f t="shared" si="127"/>
        <v>0</v>
      </c>
      <c r="P394" s="165">
        <f t="shared" si="127"/>
        <v>0</v>
      </c>
      <c r="Q394" s="165">
        <f t="shared" si="127"/>
        <v>0</v>
      </c>
      <c r="R394" s="165">
        <f t="shared" si="127"/>
        <v>0</v>
      </c>
      <c r="S394" s="165">
        <f t="shared" si="127"/>
        <v>0</v>
      </c>
      <c r="T394" s="165">
        <f t="shared" si="126"/>
        <v>0</v>
      </c>
      <c r="U394" s="165">
        <f t="shared" si="126"/>
        <v>0</v>
      </c>
      <c r="V394" s="165">
        <f t="shared" si="126"/>
        <v>0</v>
      </c>
      <c r="W394" s="165">
        <f t="shared" si="126"/>
        <v>0</v>
      </c>
      <c r="X394" s="165">
        <f t="shared" si="126"/>
        <v>0</v>
      </c>
      <c r="Y394" s="165">
        <f t="shared" si="126"/>
        <v>0</v>
      </c>
      <c r="Z394" s="165">
        <f t="shared" si="126"/>
        <v>0</v>
      </c>
      <c r="AA394" s="165">
        <f t="shared" si="126"/>
        <v>0</v>
      </c>
      <c r="AB394" s="165">
        <f t="shared" si="126"/>
        <v>0</v>
      </c>
      <c r="AC394" s="165">
        <f t="shared" si="126"/>
        <v>0</v>
      </c>
      <c r="AD394" s="165">
        <f t="shared" si="126"/>
        <v>0</v>
      </c>
      <c r="AE394" s="165">
        <f t="shared" si="126"/>
        <v>0</v>
      </c>
      <c r="AF394" s="165">
        <f t="shared" si="126"/>
        <v>0</v>
      </c>
      <c r="AG394" s="165">
        <f t="shared" si="126"/>
        <v>0</v>
      </c>
      <c r="AH394" s="165">
        <f t="shared" si="126"/>
        <v>0</v>
      </c>
      <c r="AI394" s="165">
        <f t="shared" si="126"/>
        <v>0</v>
      </c>
      <c r="AJ394" s="165">
        <f t="shared" si="126"/>
        <v>0</v>
      </c>
      <c r="AK394" s="165">
        <f t="shared" si="126"/>
        <v>0</v>
      </c>
      <c r="AL394" s="165">
        <f t="shared" si="126"/>
        <v>0</v>
      </c>
      <c r="AM394" s="165">
        <f t="shared" si="126"/>
        <v>0</v>
      </c>
      <c r="AN394" s="165">
        <f t="shared" si="126"/>
        <v>0</v>
      </c>
      <c r="AO394" s="165">
        <f t="shared" si="126"/>
        <v>0</v>
      </c>
      <c r="AP394" s="165">
        <f t="shared" si="126"/>
        <v>0</v>
      </c>
      <c r="AQ394" s="165">
        <f t="shared" si="126"/>
        <v>0</v>
      </c>
      <c r="AR394" s="165">
        <f t="shared" si="126"/>
        <v>0</v>
      </c>
    </row>
    <row r="395" spans="1:44" s="262" customFormat="1" ht="15.75" hidden="1" outlineLevel="2">
      <c r="A395" s="105"/>
      <c r="B395" s="162" t="s">
        <v>54</v>
      </c>
      <c r="C395" s="160" t="s">
        <v>73</v>
      </c>
      <c r="D395" s="165">
        <f t="shared" si="127"/>
        <v>0</v>
      </c>
      <c r="E395" s="165">
        <f t="shared" si="127"/>
        <v>0</v>
      </c>
      <c r="F395" s="165">
        <f t="shared" si="127"/>
        <v>0</v>
      </c>
      <c r="G395" s="165">
        <f t="shared" si="127"/>
        <v>0</v>
      </c>
      <c r="H395" s="165">
        <f t="shared" si="127"/>
        <v>0</v>
      </c>
      <c r="I395" s="165">
        <f t="shared" si="127"/>
        <v>0</v>
      </c>
      <c r="J395" s="165">
        <f t="shared" si="127"/>
        <v>0</v>
      </c>
      <c r="K395" s="165">
        <f t="shared" si="127"/>
        <v>0</v>
      </c>
      <c r="L395" s="165">
        <f t="shared" si="127"/>
        <v>0</v>
      </c>
      <c r="M395" s="165">
        <f t="shared" si="127"/>
        <v>0</v>
      </c>
      <c r="N395" s="165">
        <f t="shared" si="127"/>
        <v>0</v>
      </c>
      <c r="O395" s="165">
        <f t="shared" si="127"/>
        <v>0</v>
      </c>
      <c r="P395" s="165">
        <f t="shared" si="127"/>
        <v>0</v>
      </c>
      <c r="Q395" s="165">
        <f t="shared" si="127"/>
        <v>0</v>
      </c>
      <c r="R395" s="165">
        <f t="shared" si="127"/>
        <v>0</v>
      </c>
      <c r="S395" s="165">
        <f t="shared" si="127"/>
        <v>0</v>
      </c>
      <c r="T395" s="165">
        <f t="shared" si="126"/>
        <v>0</v>
      </c>
      <c r="U395" s="165">
        <f t="shared" si="126"/>
        <v>0</v>
      </c>
      <c r="V395" s="165">
        <f t="shared" si="126"/>
        <v>0</v>
      </c>
      <c r="W395" s="165">
        <f t="shared" si="126"/>
        <v>0</v>
      </c>
      <c r="X395" s="165">
        <f t="shared" si="126"/>
        <v>0</v>
      </c>
      <c r="Y395" s="165">
        <f t="shared" si="126"/>
        <v>0</v>
      </c>
      <c r="Z395" s="165">
        <f t="shared" si="126"/>
        <v>0</v>
      </c>
      <c r="AA395" s="165">
        <f t="shared" si="126"/>
        <v>0</v>
      </c>
      <c r="AB395" s="165">
        <f t="shared" si="126"/>
        <v>0</v>
      </c>
      <c r="AC395" s="165">
        <f t="shared" si="126"/>
        <v>0</v>
      </c>
      <c r="AD395" s="165">
        <f t="shared" si="126"/>
        <v>0</v>
      </c>
      <c r="AE395" s="165">
        <f t="shared" si="126"/>
        <v>0</v>
      </c>
      <c r="AF395" s="165">
        <f t="shared" si="126"/>
        <v>0</v>
      </c>
      <c r="AG395" s="165">
        <f t="shared" si="126"/>
        <v>0</v>
      </c>
      <c r="AH395" s="165">
        <f t="shared" si="126"/>
        <v>0</v>
      </c>
      <c r="AI395" s="165">
        <f t="shared" si="126"/>
        <v>0</v>
      </c>
      <c r="AJ395" s="165">
        <f t="shared" si="126"/>
        <v>0</v>
      </c>
      <c r="AK395" s="165">
        <f t="shared" si="126"/>
        <v>0</v>
      </c>
      <c r="AL395" s="165">
        <f t="shared" si="126"/>
        <v>0</v>
      </c>
      <c r="AM395" s="165">
        <f t="shared" si="126"/>
        <v>0</v>
      </c>
      <c r="AN395" s="165">
        <f t="shared" si="126"/>
        <v>0</v>
      </c>
      <c r="AO395" s="165">
        <f t="shared" si="126"/>
        <v>0</v>
      </c>
      <c r="AP395" s="165">
        <f t="shared" si="126"/>
        <v>0</v>
      </c>
      <c r="AQ395" s="165">
        <f t="shared" si="126"/>
        <v>0</v>
      </c>
      <c r="AR395" s="165">
        <f t="shared" si="126"/>
        <v>0</v>
      </c>
    </row>
    <row r="396" spans="1:44" s="262" customFormat="1" ht="15.75" hidden="1" outlineLevel="2">
      <c r="A396" s="105"/>
      <c r="B396" s="162" t="s">
        <v>55</v>
      </c>
      <c r="C396" s="160" t="s">
        <v>73</v>
      </c>
      <c r="D396" s="165">
        <f>1-SUM(D383:D395)</f>
        <v>1</v>
      </c>
      <c r="E396" s="165">
        <f t="shared" ref="E396:AR396" si="128">1-SUM(E383:E395)</f>
        <v>1</v>
      </c>
      <c r="F396" s="165">
        <f t="shared" si="128"/>
        <v>1</v>
      </c>
      <c r="G396" s="165">
        <f t="shared" si="128"/>
        <v>1</v>
      </c>
      <c r="H396" s="165">
        <f t="shared" si="128"/>
        <v>1</v>
      </c>
      <c r="I396" s="165">
        <f t="shared" si="128"/>
        <v>1</v>
      </c>
      <c r="J396" s="165">
        <f t="shared" si="128"/>
        <v>1</v>
      </c>
      <c r="K396" s="165">
        <f t="shared" si="128"/>
        <v>1</v>
      </c>
      <c r="L396" s="165">
        <f t="shared" si="128"/>
        <v>1</v>
      </c>
      <c r="M396" s="165">
        <f t="shared" si="128"/>
        <v>1</v>
      </c>
      <c r="N396" s="165">
        <f t="shared" si="128"/>
        <v>1</v>
      </c>
      <c r="O396" s="165">
        <f t="shared" si="128"/>
        <v>1</v>
      </c>
      <c r="P396" s="165">
        <f t="shared" si="128"/>
        <v>1</v>
      </c>
      <c r="Q396" s="165">
        <f t="shared" si="128"/>
        <v>1</v>
      </c>
      <c r="R396" s="165">
        <f t="shared" si="128"/>
        <v>1</v>
      </c>
      <c r="S396" s="165">
        <f t="shared" si="128"/>
        <v>1</v>
      </c>
      <c r="T396" s="165">
        <f t="shared" si="128"/>
        <v>1</v>
      </c>
      <c r="U396" s="165">
        <f t="shared" si="128"/>
        <v>1</v>
      </c>
      <c r="V396" s="165">
        <f t="shared" si="128"/>
        <v>1</v>
      </c>
      <c r="W396" s="165">
        <f t="shared" si="128"/>
        <v>1</v>
      </c>
      <c r="X396" s="165">
        <f t="shared" si="128"/>
        <v>1</v>
      </c>
      <c r="Y396" s="165">
        <f t="shared" si="128"/>
        <v>1</v>
      </c>
      <c r="Z396" s="165">
        <f t="shared" si="128"/>
        <v>1</v>
      </c>
      <c r="AA396" s="165">
        <f t="shared" si="128"/>
        <v>1</v>
      </c>
      <c r="AB396" s="165">
        <f t="shared" si="128"/>
        <v>1</v>
      </c>
      <c r="AC396" s="165">
        <f t="shared" si="128"/>
        <v>1</v>
      </c>
      <c r="AD396" s="165">
        <f t="shared" si="128"/>
        <v>1</v>
      </c>
      <c r="AE396" s="165">
        <f t="shared" si="128"/>
        <v>1</v>
      </c>
      <c r="AF396" s="165">
        <f t="shared" si="128"/>
        <v>1</v>
      </c>
      <c r="AG396" s="165">
        <f t="shared" si="128"/>
        <v>1</v>
      </c>
      <c r="AH396" s="165">
        <f t="shared" si="128"/>
        <v>1</v>
      </c>
      <c r="AI396" s="165">
        <f t="shared" si="128"/>
        <v>1</v>
      </c>
      <c r="AJ396" s="165">
        <f t="shared" si="128"/>
        <v>1</v>
      </c>
      <c r="AK396" s="165">
        <f t="shared" si="128"/>
        <v>1</v>
      </c>
      <c r="AL396" s="165">
        <f t="shared" si="128"/>
        <v>1</v>
      </c>
      <c r="AM396" s="165">
        <f t="shared" si="128"/>
        <v>1</v>
      </c>
      <c r="AN396" s="165">
        <f t="shared" si="128"/>
        <v>1</v>
      </c>
      <c r="AO396" s="165">
        <f t="shared" si="128"/>
        <v>1</v>
      </c>
      <c r="AP396" s="165">
        <f t="shared" si="128"/>
        <v>1</v>
      </c>
      <c r="AQ396" s="165">
        <f t="shared" si="128"/>
        <v>1</v>
      </c>
      <c r="AR396" s="165">
        <f t="shared" si="128"/>
        <v>1</v>
      </c>
    </row>
    <row r="397" spans="1:44" s="262" customFormat="1" ht="15.75" hidden="1" outlineLevel="2">
      <c r="A397" s="105"/>
      <c r="B397" s="162" t="s">
        <v>56</v>
      </c>
      <c r="C397" s="160" t="s">
        <v>73</v>
      </c>
      <c r="D397" s="165">
        <f>SUM(D383:D396)</f>
        <v>1</v>
      </c>
      <c r="E397" s="165">
        <f t="shared" ref="E397:AR397" si="129">SUM(E383:E396)</f>
        <v>1</v>
      </c>
      <c r="F397" s="165">
        <f t="shared" si="129"/>
        <v>1</v>
      </c>
      <c r="G397" s="165">
        <f t="shared" si="129"/>
        <v>1</v>
      </c>
      <c r="H397" s="165">
        <f t="shared" si="129"/>
        <v>1</v>
      </c>
      <c r="I397" s="165">
        <f t="shared" si="129"/>
        <v>1</v>
      </c>
      <c r="J397" s="165">
        <f t="shared" si="129"/>
        <v>1</v>
      </c>
      <c r="K397" s="165">
        <f t="shared" si="129"/>
        <v>1</v>
      </c>
      <c r="L397" s="165">
        <f t="shared" si="129"/>
        <v>1</v>
      </c>
      <c r="M397" s="165">
        <f t="shared" si="129"/>
        <v>1</v>
      </c>
      <c r="N397" s="165">
        <f t="shared" si="129"/>
        <v>1</v>
      </c>
      <c r="O397" s="165">
        <f t="shared" si="129"/>
        <v>1</v>
      </c>
      <c r="P397" s="165">
        <f t="shared" si="129"/>
        <v>1</v>
      </c>
      <c r="Q397" s="165">
        <f t="shared" si="129"/>
        <v>1</v>
      </c>
      <c r="R397" s="165">
        <f t="shared" si="129"/>
        <v>1</v>
      </c>
      <c r="S397" s="165">
        <f t="shared" si="129"/>
        <v>1</v>
      </c>
      <c r="T397" s="165">
        <f t="shared" si="129"/>
        <v>1</v>
      </c>
      <c r="U397" s="165">
        <f t="shared" si="129"/>
        <v>1</v>
      </c>
      <c r="V397" s="165">
        <f t="shared" si="129"/>
        <v>1</v>
      </c>
      <c r="W397" s="165">
        <f t="shared" si="129"/>
        <v>1</v>
      </c>
      <c r="X397" s="165">
        <f t="shared" si="129"/>
        <v>1</v>
      </c>
      <c r="Y397" s="165">
        <f t="shared" si="129"/>
        <v>1</v>
      </c>
      <c r="Z397" s="165">
        <f t="shared" si="129"/>
        <v>1</v>
      </c>
      <c r="AA397" s="165">
        <f t="shared" si="129"/>
        <v>1</v>
      </c>
      <c r="AB397" s="165">
        <f t="shared" si="129"/>
        <v>1</v>
      </c>
      <c r="AC397" s="165">
        <f t="shared" si="129"/>
        <v>1</v>
      </c>
      <c r="AD397" s="165">
        <f t="shared" si="129"/>
        <v>1</v>
      </c>
      <c r="AE397" s="165">
        <f t="shared" si="129"/>
        <v>1</v>
      </c>
      <c r="AF397" s="165">
        <f t="shared" si="129"/>
        <v>1</v>
      </c>
      <c r="AG397" s="165">
        <f t="shared" si="129"/>
        <v>1</v>
      </c>
      <c r="AH397" s="165">
        <f t="shared" si="129"/>
        <v>1</v>
      </c>
      <c r="AI397" s="165">
        <f t="shared" si="129"/>
        <v>1</v>
      </c>
      <c r="AJ397" s="165">
        <f t="shared" si="129"/>
        <v>1</v>
      </c>
      <c r="AK397" s="165">
        <f t="shared" si="129"/>
        <v>1</v>
      </c>
      <c r="AL397" s="165">
        <f t="shared" si="129"/>
        <v>1</v>
      </c>
      <c r="AM397" s="165">
        <f t="shared" si="129"/>
        <v>1</v>
      </c>
      <c r="AN397" s="165">
        <f t="shared" si="129"/>
        <v>1</v>
      </c>
      <c r="AO397" s="165">
        <f t="shared" si="129"/>
        <v>1</v>
      </c>
      <c r="AP397" s="165">
        <f t="shared" si="129"/>
        <v>1</v>
      </c>
      <c r="AQ397" s="165">
        <f t="shared" si="129"/>
        <v>1</v>
      </c>
      <c r="AR397" s="165">
        <f t="shared" si="129"/>
        <v>1</v>
      </c>
    </row>
    <row r="398" spans="1:44" s="260" customFormat="1" ht="15.75" hidden="1" outlineLevel="1">
      <c r="A398" s="105"/>
      <c r="B398" s="84" t="s">
        <v>156</v>
      </c>
      <c r="C398" s="80" t="s">
        <v>129</v>
      </c>
      <c r="D398" s="192">
        <f>IF($A$379="SIM",D$381*'[7]5. Var. Index. Performance RTs'!$D$67,0)</f>
        <v>0</v>
      </c>
      <c r="E398" s="192">
        <f>IF($A$379="SIM",E$381*'[7]5. Var. Index. Performance RTs'!$D$67,0)</f>
        <v>0</v>
      </c>
      <c r="F398" s="192">
        <f>IF($A$379="SIM",F$381*'[7]5. Var. Index. Performance RTs'!$D$67,0)</f>
        <v>0</v>
      </c>
      <c r="G398" s="192">
        <f>IF($A$379="SIM",G$381*'[7]5. Var. Index. Performance RTs'!$D$67,0)</f>
        <v>0</v>
      </c>
      <c r="H398" s="192">
        <f>IF($A$379="SIM",H$381*'[7]5. Var. Index. Performance RTs'!$D$67,0)</f>
        <v>0</v>
      </c>
      <c r="I398" s="192">
        <f>IF($A$379="SIM",I$381*'[7]5. Var. Index. Performance RTs'!$D$67,0)</f>
        <v>0</v>
      </c>
      <c r="J398" s="192">
        <f>IF($A$379="SIM",J$381*'[7]5. Var. Index. Performance RTs'!$D$67,0)</f>
        <v>0</v>
      </c>
      <c r="K398" s="192">
        <f>IF($A$379="SIM",K$381*'[7]5. Var. Index. Performance RTs'!$D$67,0)</f>
        <v>0</v>
      </c>
      <c r="L398" s="192">
        <f>IF($A$379="SIM",L$381*'[7]5. Var. Index. Performance RTs'!$D$67,0)</f>
        <v>0</v>
      </c>
      <c r="M398" s="192">
        <f>IF($A$379="SIM",M$381*'[7]5. Var. Index. Performance RTs'!$D$67,0)</f>
        <v>0</v>
      </c>
      <c r="N398" s="192">
        <f>IF($A$379="SIM",N$381*'[7]5. Var. Index. Performance RTs'!$D$67,0)</f>
        <v>0</v>
      </c>
      <c r="O398" s="192">
        <f>IF($A$379="SIM",O$381*'[7]5. Var. Index. Performance RTs'!$D$67,0)</f>
        <v>0</v>
      </c>
      <c r="P398" s="192">
        <f>IF($A$379="SIM",P$381*'[7]5. Var. Index. Performance RTs'!$D$67,0)</f>
        <v>0</v>
      </c>
      <c r="Q398" s="192">
        <f>IF($A$379="SIM",Q$381*'[7]5. Var. Index. Performance RTs'!$D$67,0)</f>
        <v>0</v>
      </c>
      <c r="R398" s="192">
        <f>IF($A$379="SIM",R$381*'[7]5. Var. Index. Performance RTs'!$D$67,0)</f>
        <v>0</v>
      </c>
      <c r="S398" s="192">
        <f>IF($A$379="SIM",S$381*'[7]5. Var. Index. Performance RTs'!$D$67,0)</f>
        <v>0</v>
      </c>
      <c r="T398" s="192">
        <f>IF($A$379="SIM",T$381*'[7]5. Var. Index. Performance RTs'!$D$67,0)</f>
        <v>0</v>
      </c>
      <c r="U398" s="192">
        <f>IF($A$379="SIM",U$381*'[7]5. Var. Index. Performance RTs'!$D$67,0)</f>
        <v>0</v>
      </c>
      <c r="V398" s="192">
        <f>IF($A$379="SIM",V$381*'[7]5. Var. Index. Performance RTs'!$D$67,0)</f>
        <v>0</v>
      </c>
      <c r="W398" s="192">
        <f>IF($A$379="SIM",W$381*'[7]5. Var. Index. Performance RTs'!$D$67,0)</f>
        <v>0</v>
      </c>
      <c r="X398" s="192">
        <f>IF($A$379="SIM",X$381*'[7]5. Var. Index. Performance RTs'!$D$67,0)</f>
        <v>0</v>
      </c>
      <c r="Y398" s="192">
        <f>IF($A$379="SIM",Y$381*'[7]5. Var. Index. Performance RTs'!$D$67,0)</f>
        <v>0</v>
      </c>
      <c r="Z398" s="192">
        <f>IF($A$379="SIM",Z$381*'[7]5. Var. Index. Performance RTs'!$D$67,0)</f>
        <v>0</v>
      </c>
      <c r="AA398" s="192">
        <f>IF($A$379="SIM",AA$381*'[7]5. Var. Index. Performance RTs'!$D$67,0)</f>
        <v>0</v>
      </c>
      <c r="AB398" s="192">
        <f>IF($A$379="SIM",AB$381*'[7]5. Var. Index. Performance RTs'!$D$67,0)</f>
        <v>0</v>
      </c>
      <c r="AC398" s="192">
        <f>IF($A$379="SIM",AC$381*'[7]5. Var. Index. Performance RTs'!$D$67,0)</f>
        <v>0</v>
      </c>
      <c r="AD398" s="192">
        <f>IF($A$379="SIM",AD$381*'[7]5. Var. Index. Performance RTs'!$D$67,0)</f>
        <v>0</v>
      </c>
      <c r="AE398" s="192">
        <f>IF($A$379="SIM",AE$381*'[7]5. Var. Index. Performance RTs'!$D$67,0)</f>
        <v>0</v>
      </c>
      <c r="AF398" s="192">
        <f>IF($A$379="SIM",AF$381*'[7]5. Var. Index. Performance RTs'!$D$67,0)</f>
        <v>0</v>
      </c>
      <c r="AG398" s="192">
        <f>IF($A$379="SIM",AG$381*'[7]5. Var. Index. Performance RTs'!$D$67,0)</f>
        <v>0</v>
      </c>
      <c r="AH398" s="192">
        <f>IF($A$379="SIM",AH$381*'[7]5. Var. Index. Performance RTs'!$D$67,0)</f>
        <v>0</v>
      </c>
      <c r="AI398" s="192">
        <f>IF($A$379="SIM",AI$381*'[7]5. Var. Index. Performance RTs'!$D$67,0)</f>
        <v>0</v>
      </c>
      <c r="AJ398" s="192">
        <f>IF($A$379="SIM",AJ$381*'[7]5. Var. Index. Performance RTs'!$D$67,0)</f>
        <v>0</v>
      </c>
      <c r="AK398" s="192">
        <f>IF($A$379="SIM",AK$381*'[7]5. Var. Index. Performance RTs'!$D$67,0)</f>
        <v>0</v>
      </c>
      <c r="AL398" s="192">
        <f>IF($A$379="SIM",AL$381*'[7]5. Var. Index. Performance RTs'!$D$67,0)</f>
        <v>0</v>
      </c>
      <c r="AM398" s="192">
        <f>IF($A$379="SIM",AM$381*'[7]5. Var. Index. Performance RTs'!$D$67,0)</f>
        <v>0</v>
      </c>
      <c r="AN398" s="192">
        <f>IF($A$379="SIM",AN$381*'[7]5. Var. Index. Performance RTs'!$D$67,0)</f>
        <v>0</v>
      </c>
      <c r="AO398" s="192">
        <f>IF($A$379="SIM",AO$381*'[7]5. Var. Index. Performance RTs'!$D$67,0)</f>
        <v>0</v>
      </c>
      <c r="AP398" s="192">
        <f>IF($A$379="SIM",AP$381*'[7]5. Var. Index. Performance RTs'!$D$67,0)</f>
        <v>0</v>
      </c>
      <c r="AQ398" s="192">
        <f>IF($A$379="SIM",AQ$381*'[7]5. Var. Index. Performance RTs'!$D$67,0)</f>
        <v>0</v>
      </c>
      <c r="AR398" s="192">
        <f>IF($A$379="SIM",AR$381*'[7]5. Var. Index. Performance RTs'!$D$67,0)</f>
        <v>0</v>
      </c>
    </row>
    <row r="399" spans="1:44" s="262" customFormat="1" ht="15.75" hidden="1" outlineLevel="2">
      <c r="A399" s="105"/>
      <c r="B399" s="162" t="s">
        <v>133</v>
      </c>
      <c r="C399" s="160"/>
      <c r="D399" s="160"/>
      <c r="E399" s="160"/>
      <c r="F399" s="160"/>
      <c r="G399" s="160"/>
      <c r="H399" s="160"/>
      <c r="I399" s="160"/>
      <c r="J399" s="160"/>
      <c r="K399" s="160"/>
      <c r="L399" s="160"/>
      <c r="M399" s="160"/>
      <c r="N399" s="160"/>
      <c r="O399" s="160"/>
      <c r="P399" s="160"/>
      <c r="Q399" s="160"/>
      <c r="R399" s="160"/>
      <c r="S399" s="160"/>
      <c r="T399" s="160"/>
      <c r="U399" s="160"/>
      <c r="V399" s="160"/>
      <c r="W399" s="160"/>
      <c r="X399" s="160"/>
      <c r="Y399" s="160"/>
      <c r="Z399" s="160"/>
      <c r="AA399" s="160"/>
      <c r="AB399" s="160"/>
      <c r="AC399" s="160"/>
      <c r="AD399" s="160"/>
      <c r="AE399" s="160"/>
      <c r="AF399" s="160"/>
      <c r="AG399" s="160"/>
      <c r="AH399" s="160"/>
      <c r="AI399" s="160"/>
      <c r="AJ399" s="160"/>
      <c r="AK399" s="160"/>
      <c r="AL399" s="160"/>
      <c r="AM399" s="160"/>
      <c r="AN399" s="160"/>
      <c r="AO399" s="160"/>
      <c r="AP399" s="160"/>
      <c r="AQ399" s="160"/>
      <c r="AR399" s="160"/>
    </row>
    <row r="400" spans="1:44" s="262" customFormat="1" ht="15.75" hidden="1" outlineLevel="2">
      <c r="A400" s="105"/>
      <c r="B400" s="162" t="s">
        <v>42</v>
      </c>
      <c r="C400" s="160" t="s">
        <v>73</v>
      </c>
      <c r="D400" s="165">
        <f t="shared" ref="D400:AR406" si="130">IF(D$398&gt;0,(D$381*D383/D$398),0)</f>
        <v>0</v>
      </c>
      <c r="E400" s="165">
        <f t="shared" si="130"/>
        <v>0</v>
      </c>
      <c r="F400" s="165">
        <f t="shared" si="130"/>
        <v>0</v>
      </c>
      <c r="G400" s="165">
        <f t="shared" si="130"/>
        <v>0</v>
      </c>
      <c r="H400" s="165">
        <f t="shared" si="130"/>
        <v>0</v>
      </c>
      <c r="I400" s="165">
        <f t="shared" si="130"/>
        <v>0</v>
      </c>
      <c r="J400" s="165">
        <f t="shared" si="130"/>
        <v>0</v>
      </c>
      <c r="K400" s="165">
        <f t="shared" si="130"/>
        <v>0</v>
      </c>
      <c r="L400" s="165">
        <f t="shared" si="130"/>
        <v>0</v>
      </c>
      <c r="M400" s="165">
        <f t="shared" si="130"/>
        <v>0</v>
      </c>
      <c r="N400" s="165">
        <f t="shared" si="130"/>
        <v>0</v>
      </c>
      <c r="O400" s="165">
        <f t="shared" si="130"/>
        <v>0</v>
      </c>
      <c r="P400" s="165">
        <f t="shared" si="130"/>
        <v>0</v>
      </c>
      <c r="Q400" s="165">
        <f t="shared" si="130"/>
        <v>0</v>
      </c>
      <c r="R400" s="165">
        <f t="shared" si="130"/>
        <v>0</v>
      </c>
      <c r="S400" s="165">
        <f t="shared" si="130"/>
        <v>0</v>
      </c>
      <c r="T400" s="165">
        <f t="shared" si="130"/>
        <v>0</v>
      </c>
      <c r="U400" s="165">
        <f t="shared" si="130"/>
        <v>0</v>
      </c>
      <c r="V400" s="165">
        <f t="shared" si="130"/>
        <v>0</v>
      </c>
      <c r="W400" s="165">
        <f t="shared" si="130"/>
        <v>0</v>
      </c>
      <c r="X400" s="165">
        <f t="shared" si="130"/>
        <v>0</v>
      </c>
      <c r="Y400" s="165">
        <f t="shared" si="130"/>
        <v>0</v>
      </c>
      <c r="Z400" s="165">
        <f t="shared" si="130"/>
        <v>0</v>
      </c>
      <c r="AA400" s="165">
        <f t="shared" si="130"/>
        <v>0</v>
      </c>
      <c r="AB400" s="165">
        <f t="shared" si="130"/>
        <v>0</v>
      </c>
      <c r="AC400" s="165">
        <f t="shared" si="130"/>
        <v>0</v>
      </c>
      <c r="AD400" s="165">
        <f t="shared" si="130"/>
        <v>0</v>
      </c>
      <c r="AE400" s="165">
        <f t="shared" si="130"/>
        <v>0</v>
      </c>
      <c r="AF400" s="165">
        <f t="shared" si="130"/>
        <v>0</v>
      </c>
      <c r="AG400" s="165">
        <f t="shared" si="130"/>
        <v>0</v>
      </c>
      <c r="AH400" s="165">
        <f t="shared" si="130"/>
        <v>0</v>
      </c>
      <c r="AI400" s="165">
        <f t="shared" si="130"/>
        <v>0</v>
      </c>
      <c r="AJ400" s="165">
        <f t="shared" si="130"/>
        <v>0</v>
      </c>
      <c r="AK400" s="165">
        <f t="shared" si="130"/>
        <v>0</v>
      </c>
      <c r="AL400" s="165">
        <f t="shared" si="130"/>
        <v>0</v>
      </c>
      <c r="AM400" s="165">
        <f t="shared" si="130"/>
        <v>0</v>
      </c>
      <c r="AN400" s="165">
        <f t="shared" si="130"/>
        <v>0</v>
      </c>
      <c r="AO400" s="165">
        <f t="shared" si="130"/>
        <v>0</v>
      </c>
      <c r="AP400" s="165">
        <f t="shared" si="130"/>
        <v>0</v>
      </c>
      <c r="AQ400" s="165">
        <f t="shared" si="130"/>
        <v>0</v>
      </c>
      <c r="AR400" s="165">
        <f t="shared" si="130"/>
        <v>0</v>
      </c>
    </row>
    <row r="401" spans="1:44" s="262" customFormat="1" ht="15.75" hidden="1" outlineLevel="2">
      <c r="A401" s="105"/>
      <c r="B401" s="162" t="s">
        <v>43</v>
      </c>
      <c r="C401" s="160" t="s">
        <v>73</v>
      </c>
      <c r="D401" s="165">
        <f t="shared" si="130"/>
        <v>0</v>
      </c>
      <c r="E401" s="165">
        <f t="shared" si="130"/>
        <v>0</v>
      </c>
      <c r="F401" s="165">
        <f t="shared" si="130"/>
        <v>0</v>
      </c>
      <c r="G401" s="165">
        <f t="shared" si="130"/>
        <v>0</v>
      </c>
      <c r="H401" s="165">
        <f t="shared" si="130"/>
        <v>0</v>
      </c>
      <c r="I401" s="165">
        <f t="shared" si="130"/>
        <v>0</v>
      </c>
      <c r="J401" s="165">
        <f t="shared" si="130"/>
        <v>0</v>
      </c>
      <c r="K401" s="165">
        <f t="shared" si="130"/>
        <v>0</v>
      </c>
      <c r="L401" s="165">
        <f t="shared" si="130"/>
        <v>0</v>
      </c>
      <c r="M401" s="165">
        <f t="shared" si="130"/>
        <v>0</v>
      </c>
      <c r="N401" s="165">
        <f t="shared" si="130"/>
        <v>0</v>
      </c>
      <c r="O401" s="165">
        <f t="shared" si="130"/>
        <v>0</v>
      </c>
      <c r="P401" s="165">
        <f t="shared" si="130"/>
        <v>0</v>
      </c>
      <c r="Q401" s="165">
        <f t="shared" si="130"/>
        <v>0</v>
      </c>
      <c r="R401" s="165">
        <f t="shared" si="130"/>
        <v>0</v>
      </c>
      <c r="S401" s="165">
        <f t="shared" si="130"/>
        <v>0</v>
      </c>
      <c r="T401" s="165">
        <f t="shared" si="130"/>
        <v>0</v>
      </c>
      <c r="U401" s="165">
        <f t="shared" si="130"/>
        <v>0</v>
      </c>
      <c r="V401" s="165">
        <f t="shared" si="130"/>
        <v>0</v>
      </c>
      <c r="W401" s="165">
        <f t="shared" si="130"/>
        <v>0</v>
      </c>
      <c r="X401" s="165">
        <f t="shared" si="130"/>
        <v>0</v>
      </c>
      <c r="Y401" s="165">
        <f t="shared" si="130"/>
        <v>0</v>
      </c>
      <c r="Z401" s="165">
        <f t="shared" si="130"/>
        <v>0</v>
      </c>
      <c r="AA401" s="165">
        <f t="shared" si="130"/>
        <v>0</v>
      </c>
      <c r="AB401" s="165">
        <f t="shared" si="130"/>
        <v>0</v>
      </c>
      <c r="AC401" s="165">
        <f t="shared" si="130"/>
        <v>0</v>
      </c>
      <c r="AD401" s="165">
        <f t="shared" si="130"/>
        <v>0</v>
      </c>
      <c r="AE401" s="165">
        <f t="shared" si="130"/>
        <v>0</v>
      </c>
      <c r="AF401" s="165">
        <f t="shared" si="130"/>
        <v>0</v>
      </c>
      <c r="AG401" s="165">
        <f t="shared" si="130"/>
        <v>0</v>
      </c>
      <c r="AH401" s="165">
        <f t="shared" si="130"/>
        <v>0</v>
      </c>
      <c r="AI401" s="165">
        <f t="shared" si="130"/>
        <v>0</v>
      </c>
      <c r="AJ401" s="165">
        <f t="shared" si="130"/>
        <v>0</v>
      </c>
      <c r="AK401" s="165">
        <f t="shared" si="130"/>
        <v>0</v>
      </c>
      <c r="AL401" s="165">
        <f t="shared" si="130"/>
        <v>0</v>
      </c>
      <c r="AM401" s="165">
        <f t="shared" si="130"/>
        <v>0</v>
      </c>
      <c r="AN401" s="165">
        <f t="shared" si="130"/>
        <v>0</v>
      </c>
      <c r="AO401" s="165">
        <f t="shared" si="130"/>
        <v>0</v>
      </c>
      <c r="AP401" s="165">
        <f t="shared" si="130"/>
        <v>0</v>
      </c>
      <c r="AQ401" s="165">
        <f t="shared" si="130"/>
        <v>0</v>
      </c>
      <c r="AR401" s="165">
        <f t="shared" si="130"/>
        <v>0</v>
      </c>
    </row>
    <row r="402" spans="1:44" s="262" customFormat="1" ht="15.75" hidden="1" outlineLevel="2">
      <c r="A402" s="105"/>
      <c r="B402" s="162" t="s">
        <v>44</v>
      </c>
      <c r="C402" s="160" t="s">
        <v>73</v>
      </c>
      <c r="D402" s="165">
        <f t="shared" si="130"/>
        <v>0</v>
      </c>
      <c r="E402" s="165">
        <f t="shared" si="130"/>
        <v>0</v>
      </c>
      <c r="F402" s="165">
        <f t="shared" si="130"/>
        <v>0</v>
      </c>
      <c r="G402" s="165">
        <f t="shared" si="130"/>
        <v>0</v>
      </c>
      <c r="H402" s="165">
        <f t="shared" si="130"/>
        <v>0</v>
      </c>
      <c r="I402" s="165">
        <f t="shared" si="130"/>
        <v>0</v>
      </c>
      <c r="J402" s="165">
        <f t="shared" si="130"/>
        <v>0</v>
      </c>
      <c r="K402" s="165">
        <f t="shared" si="130"/>
        <v>0</v>
      </c>
      <c r="L402" s="165">
        <f t="shared" si="130"/>
        <v>0</v>
      </c>
      <c r="M402" s="165">
        <f t="shared" si="130"/>
        <v>0</v>
      </c>
      <c r="N402" s="165">
        <f t="shared" si="130"/>
        <v>0</v>
      </c>
      <c r="O402" s="165">
        <f t="shared" si="130"/>
        <v>0</v>
      </c>
      <c r="P402" s="165">
        <f t="shared" si="130"/>
        <v>0</v>
      </c>
      <c r="Q402" s="165">
        <f t="shared" si="130"/>
        <v>0</v>
      </c>
      <c r="R402" s="165">
        <f t="shared" si="130"/>
        <v>0</v>
      </c>
      <c r="S402" s="165">
        <f t="shared" si="130"/>
        <v>0</v>
      </c>
      <c r="T402" s="165">
        <f t="shared" si="130"/>
        <v>0</v>
      </c>
      <c r="U402" s="165">
        <f t="shared" si="130"/>
        <v>0</v>
      </c>
      <c r="V402" s="165">
        <f t="shared" si="130"/>
        <v>0</v>
      </c>
      <c r="W402" s="165">
        <f t="shared" si="130"/>
        <v>0</v>
      </c>
      <c r="X402" s="165">
        <f t="shared" si="130"/>
        <v>0</v>
      </c>
      <c r="Y402" s="165">
        <f t="shared" si="130"/>
        <v>0</v>
      </c>
      <c r="Z402" s="165">
        <f t="shared" si="130"/>
        <v>0</v>
      </c>
      <c r="AA402" s="165">
        <f t="shared" si="130"/>
        <v>0</v>
      </c>
      <c r="AB402" s="165">
        <f t="shared" si="130"/>
        <v>0</v>
      </c>
      <c r="AC402" s="165">
        <f t="shared" si="130"/>
        <v>0</v>
      </c>
      <c r="AD402" s="165">
        <f t="shared" si="130"/>
        <v>0</v>
      </c>
      <c r="AE402" s="165">
        <f t="shared" si="130"/>
        <v>0</v>
      </c>
      <c r="AF402" s="165">
        <f t="shared" si="130"/>
        <v>0</v>
      </c>
      <c r="AG402" s="165">
        <f t="shared" si="130"/>
        <v>0</v>
      </c>
      <c r="AH402" s="165">
        <f t="shared" si="130"/>
        <v>0</v>
      </c>
      <c r="AI402" s="165">
        <f t="shared" si="130"/>
        <v>0</v>
      </c>
      <c r="AJ402" s="165">
        <f t="shared" si="130"/>
        <v>0</v>
      </c>
      <c r="AK402" s="165">
        <f t="shared" si="130"/>
        <v>0</v>
      </c>
      <c r="AL402" s="165">
        <f t="shared" si="130"/>
        <v>0</v>
      </c>
      <c r="AM402" s="165">
        <f t="shared" si="130"/>
        <v>0</v>
      </c>
      <c r="AN402" s="165">
        <f t="shared" si="130"/>
        <v>0</v>
      </c>
      <c r="AO402" s="165">
        <f t="shared" si="130"/>
        <v>0</v>
      </c>
      <c r="AP402" s="165">
        <f t="shared" si="130"/>
        <v>0</v>
      </c>
      <c r="AQ402" s="165">
        <f t="shared" si="130"/>
        <v>0</v>
      </c>
      <c r="AR402" s="165">
        <f t="shared" si="130"/>
        <v>0</v>
      </c>
    </row>
    <row r="403" spans="1:44" s="262" customFormat="1" ht="15.75" hidden="1" outlineLevel="2">
      <c r="A403" s="105"/>
      <c r="B403" s="162" t="s">
        <v>45</v>
      </c>
      <c r="C403" s="160" t="s">
        <v>73</v>
      </c>
      <c r="D403" s="165">
        <f t="shared" si="130"/>
        <v>0</v>
      </c>
      <c r="E403" s="165">
        <f t="shared" si="130"/>
        <v>0</v>
      </c>
      <c r="F403" s="165">
        <f t="shared" si="130"/>
        <v>0</v>
      </c>
      <c r="G403" s="165">
        <f t="shared" si="130"/>
        <v>0</v>
      </c>
      <c r="H403" s="165">
        <f t="shared" si="130"/>
        <v>0</v>
      </c>
      <c r="I403" s="165">
        <f t="shared" si="130"/>
        <v>0</v>
      </c>
      <c r="J403" s="165">
        <f t="shared" si="130"/>
        <v>0</v>
      </c>
      <c r="K403" s="165">
        <f t="shared" si="130"/>
        <v>0</v>
      </c>
      <c r="L403" s="165">
        <f t="shared" si="130"/>
        <v>0</v>
      </c>
      <c r="M403" s="165">
        <f t="shared" si="130"/>
        <v>0</v>
      </c>
      <c r="N403" s="165">
        <f t="shared" si="130"/>
        <v>0</v>
      </c>
      <c r="O403" s="165">
        <f t="shared" si="130"/>
        <v>0</v>
      </c>
      <c r="P403" s="165">
        <f t="shared" si="130"/>
        <v>0</v>
      </c>
      <c r="Q403" s="165">
        <f t="shared" si="130"/>
        <v>0</v>
      </c>
      <c r="R403" s="165">
        <f t="shared" si="130"/>
        <v>0</v>
      </c>
      <c r="S403" s="165">
        <f t="shared" si="130"/>
        <v>0</v>
      </c>
      <c r="T403" s="165">
        <f t="shared" si="130"/>
        <v>0</v>
      </c>
      <c r="U403" s="165">
        <f t="shared" si="130"/>
        <v>0</v>
      </c>
      <c r="V403" s="165">
        <f t="shared" si="130"/>
        <v>0</v>
      </c>
      <c r="W403" s="165">
        <f t="shared" si="130"/>
        <v>0</v>
      </c>
      <c r="X403" s="165">
        <f t="shared" si="130"/>
        <v>0</v>
      </c>
      <c r="Y403" s="165">
        <f t="shared" si="130"/>
        <v>0</v>
      </c>
      <c r="Z403" s="165">
        <f t="shared" si="130"/>
        <v>0</v>
      </c>
      <c r="AA403" s="165">
        <f t="shared" si="130"/>
        <v>0</v>
      </c>
      <c r="AB403" s="165">
        <f t="shared" si="130"/>
        <v>0</v>
      </c>
      <c r="AC403" s="165">
        <f t="shared" si="130"/>
        <v>0</v>
      </c>
      <c r="AD403" s="165">
        <f t="shared" si="130"/>
        <v>0</v>
      </c>
      <c r="AE403" s="165">
        <f t="shared" si="130"/>
        <v>0</v>
      </c>
      <c r="AF403" s="165">
        <f t="shared" si="130"/>
        <v>0</v>
      </c>
      <c r="AG403" s="165">
        <f t="shared" si="130"/>
        <v>0</v>
      </c>
      <c r="AH403" s="165">
        <f t="shared" si="130"/>
        <v>0</v>
      </c>
      <c r="AI403" s="165">
        <f t="shared" si="130"/>
        <v>0</v>
      </c>
      <c r="AJ403" s="165">
        <f t="shared" si="130"/>
        <v>0</v>
      </c>
      <c r="AK403" s="165">
        <f t="shared" si="130"/>
        <v>0</v>
      </c>
      <c r="AL403" s="165">
        <f t="shared" si="130"/>
        <v>0</v>
      </c>
      <c r="AM403" s="165">
        <f t="shared" si="130"/>
        <v>0</v>
      </c>
      <c r="AN403" s="165">
        <f t="shared" si="130"/>
        <v>0</v>
      </c>
      <c r="AO403" s="165">
        <f t="shared" si="130"/>
        <v>0</v>
      </c>
      <c r="AP403" s="165">
        <f t="shared" si="130"/>
        <v>0</v>
      </c>
      <c r="AQ403" s="165">
        <f t="shared" si="130"/>
        <v>0</v>
      </c>
      <c r="AR403" s="165">
        <f t="shared" si="130"/>
        <v>0</v>
      </c>
    </row>
    <row r="404" spans="1:44" s="262" customFormat="1" ht="15.75" hidden="1" outlineLevel="2">
      <c r="A404" s="105"/>
      <c r="B404" s="162" t="s">
        <v>46</v>
      </c>
      <c r="C404" s="160" t="s">
        <v>73</v>
      </c>
      <c r="D404" s="165">
        <f t="shared" si="130"/>
        <v>0</v>
      </c>
      <c r="E404" s="165">
        <f t="shared" si="130"/>
        <v>0</v>
      </c>
      <c r="F404" s="165">
        <f t="shared" si="130"/>
        <v>0</v>
      </c>
      <c r="G404" s="165">
        <f t="shared" si="130"/>
        <v>0</v>
      </c>
      <c r="H404" s="165">
        <f t="shared" si="130"/>
        <v>0</v>
      </c>
      <c r="I404" s="165">
        <f t="shared" si="130"/>
        <v>0</v>
      </c>
      <c r="J404" s="165">
        <f t="shared" si="130"/>
        <v>0</v>
      </c>
      <c r="K404" s="165">
        <f t="shared" si="130"/>
        <v>0</v>
      </c>
      <c r="L404" s="165">
        <f t="shared" si="130"/>
        <v>0</v>
      </c>
      <c r="M404" s="165">
        <f t="shared" si="130"/>
        <v>0</v>
      </c>
      <c r="N404" s="165">
        <f t="shared" si="130"/>
        <v>0</v>
      </c>
      <c r="O404" s="165">
        <f t="shared" si="130"/>
        <v>0</v>
      </c>
      <c r="P404" s="165">
        <f t="shared" si="130"/>
        <v>0</v>
      </c>
      <c r="Q404" s="165">
        <f t="shared" si="130"/>
        <v>0</v>
      </c>
      <c r="R404" s="165">
        <f t="shared" si="130"/>
        <v>0</v>
      </c>
      <c r="S404" s="165">
        <f t="shared" si="130"/>
        <v>0</v>
      </c>
      <c r="T404" s="165">
        <f t="shared" si="130"/>
        <v>0</v>
      </c>
      <c r="U404" s="165">
        <f t="shared" si="130"/>
        <v>0</v>
      </c>
      <c r="V404" s="165">
        <f t="shared" si="130"/>
        <v>0</v>
      </c>
      <c r="W404" s="165">
        <f t="shared" si="130"/>
        <v>0</v>
      </c>
      <c r="X404" s="165">
        <f t="shared" si="130"/>
        <v>0</v>
      </c>
      <c r="Y404" s="165">
        <f t="shared" si="130"/>
        <v>0</v>
      </c>
      <c r="Z404" s="165">
        <f t="shared" si="130"/>
        <v>0</v>
      </c>
      <c r="AA404" s="165">
        <f t="shared" si="130"/>
        <v>0</v>
      </c>
      <c r="AB404" s="165">
        <f t="shared" si="130"/>
        <v>0</v>
      </c>
      <c r="AC404" s="165">
        <f t="shared" si="130"/>
        <v>0</v>
      </c>
      <c r="AD404" s="165">
        <f t="shared" si="130"/>
        <v>0</v>
      </c>
      <c r="AE404" s="165">
        <f t="shared" si="130"/>
        <v>0</v>
      </c>
      <c r="AF404" s="165">
        <f t="shared" si="130"/>
        <v>0</v>
      </c>
      <c r="AG404" s="165">
        <f t="shared" si="130"/>
        <v>0</v>
      </c>
      <c r="AH404" s="165">
        <f t="shared" si="130"/>
        <v>0</v>
      </c>
      <c r="AI404" s="165">
        <f t="shared" si="130"/>
        <v>0</v>
      </c>
      <c r="AJ404" s="165">
        <f t="shared" si="130"/>
        <v>0</v>
      </c>
      <c r="AK404" s="165">
        <f t="shared" si="130"/>
        <v>0</v>
      </c>
      <c r="AL404" s="165">
        <f t="shared" si="130"/>
        <v>0</v>
      </c>
      <c r="AM404" s="165">
        <f t="shared" si="130"/>
        <v>0</v>
      </c>
      <c r="AN404" s="165">
        <f t="shared" si="130"/>
        <v>0</v>
      </c>
      <c r="AO404" s="165">
        <f t="shared" si="130"/>
        <v>0</v>
      </c>
      <c r="AP404" s="165">
        <f t="shared" si="130"/>
        <v>0</v>
      </c>
      <c r="AQ404" s="165">
        <f t="shared" si="130"/>
        <v>0</v>
      </c>
      <c r="AR404" s="165">
        <f t="shared" si="130"/>
        <v>0</v>
      </c>
    </row>
    <row r="405" spans="1:44" s="262" customFormat="1" ht="15.75" hidden="1" outlineLevel="2">
      <c r="A405" s="105"/>
      <c r="B405" s="162" t="s">
        <v>47</v>
      </c>
      <c r="C405" s="160" t="s">
        <v>73</v>
      </c>
      <c r="D405" s="165">
        <f t="shared" si="130"/>
        <v>0</v>
      </c>
      <c r="E405" s="165">
        <f t="shared" si="130"/>
        <v>0</v>
      </c>
      <c r="F405" s="165">
        <f t="shared" si="130"/>
        <v>0</v>
      </c>
      <c r="G405" s="165">
        <f t="shared" si="130"/>
        <v>0</v>
      </c>
      <c r="H405" s="165">
        <f t="shared" si="130"/>
        <v>0</v>
      </c>
      <c r="I405" s="165">
        <f t="shared" si="130"/>
        <v>0</v>
      </c>
      <c r="J405" s="165">
        <f t="shared" si="130"/>
        <v>0</v>
      </c>
      <c r="K405" s="165">
        <f t="shared" si="130"/>
        <v>0</v>
      </c>
      <c r="L405" s="165">
        <f t="shared" si="130"/>
        <v>0</v>
      </c>
      <c r="M405" s="165">
        <f t="shared" si="130"/>
        <v>0</v>
      </c>
      <c r="N405" s="165">
        <f t="shared" si="130"/>
        <v>0</v>
      </c>
      <c r="O405" s="165">
        <f t="shared" si="130"/>
        <v>0</v>
      </c>
      <c r="P405" s="165">
        <f t="shared" si="130"/>
        <v>0</v>
      </c>
      <c r="Q405" s="165">
        <f t="shared" si="130"/>
        <v>0</v>
      </c>
      <c r="R405" s="165">
        <f t="shared" si="130"/>
        <v>0</v>
      </c>
      <c r="S405" s="165">
        <f t="shared" si="130"/>
        <v>0</v>
      </c>
      <c r="T405" s="165">
        <f t="shared" si="130"/>
        <v>0</v>
      </c>
      <c r="U405" s="165">
        <f t="shared" si="130"/>
        <v>0</v>
      </c>
      <c r="V405" s="165">
        <f t="shared" si="130"/>
        <v>0</v>
      </c>
      <c r="W405" s="165">
        <f t="shared" si="130"/>
        <v>0</v>
      </c>
      <c r="X405" s="165">
        <f t="shared" si="130"/>
        <v>0</v>
      </c>
      <c r="Y405" s="165">
        <f t="shared" si="130"/>
        <v>0</v>
      </c>
      <c r="Z405" s="165">
        <f t="shared" si="130"/>
        <v>0</v>
      </c>
      <c r="AA405" s="165">
        <f t="shared" si="130"/>
        <v>0</v>
      </c>
      <c r="AB405" s="165">
        <f t="shared" si="130"/>
        <v>0</v>
      </c>
      <c r="AC405" s="165">
        <f t="shared" si="130"/>
        <v>0</v>
      </c>
      <c r="AD405" s="165">
        <f t="shared" si="130"/>
        <v>0</v>
      </c>
      <c r="AE405" s="165">
        <f t="shared" si="130"/>
        <v>0</v>
      </c>
      <c r="AF405" s="165">
        <f t="shared" si="130"/>
        <v>0</v>
      </c>
      <c r="AG405" s="165">
        <f t="shared" si="130"/>
        <v>0</v>
      </c>
      <c r="AH405" s="165">
        <f t="shared" si="130"/>
        <v>0</v>
      </c>
      <c r="AI405" s="165">
        <f t="shared" si="130"/>
        <v>0</v>
      </c>
      <c r="AJ405" s="165">
        <f t="shared" si="130"/>
        <v>0</v>
      </c>
      <c r="AK405" s="165">
        <f t="shared" si="130"/>
        <v>0</v>
      </c>
      <c r="AL405" s="165">
        <f t="shared" si="130"/>
        <v>0</v>
      </c>
      <c r="AM405" s="165">
        <f t="shared" si="130"/>
        <v>0</v>
      </c>
      <c r="AN405" s="165">
        <f t="shared" si="130"/>
        <v>0</v>
      </c>
      <c r="AO405" s="165">
        <f t="shared" si="130"/>
        <v>0</v>
      </c>
      <c r="AP405" s="165">
        <f t="shared" si="130"/>
        <v>0</v>
      </c>
      <c r="AQ405" s="165">
        <f t="shared" si="130"/>
        <v>0</v>
      </c>
      <c r="AR405" s="165">
        <f t="shared" si="130"/>
        <v>0</v>
      </c>
    </row>
    <row r="406" spans="1:44" s="262" customFormat="1" ht="15.75" hidden="1" outlineLevel="2">
      <c r="A406" s="105"/>
      <c r="B406" s="162" t="s">
        <v>48</v>
      </c>
      <c r="C406" s="160" t="s">
        <v>73</v>
      </c>
      <c r="D406" s="165">
        <f t="shared" si="130"/>
        <v>0</v>
      </c>
      <c r="E406" s="165">
        <f t="shared" si="130"/>
        <v>0</v>
      </c>
      <c r="F406" s="165">
        <f t="shared" si="130"/>
        <v>0</v>
      </c>
      <c r="G406" s="165">
        <f t="shared" si="130"/>
        <v>0</v>
      </c>
      <c r="H406" s="165">
        <f t="shared" si="130"/>
        <v>0</v>
      </c>
      <c r="I406" s="165">
        <f t="shared" si="130"/>
        <v>0</v>
      </c>
      <c r="J406" s="165">
        <f t="shared" si="130"/>
        <v>0</v>
      </c>
      <c r="K406" s="165">
        <f t="shared" si="130"/>
        <v>0</v>
      </c>
      <c r="L406" s="165">
        <f t="shared" si="130"/>
        <v>0</v>
      </c>
      <c r="M406" s="165">
        <f t="shared" ref="M406:AR412" si="131">IF(M$398&gt;0,(M$381*M389/M$398),0)</f>
        <v>0</v>
      </c>
      <c r="N406" s="165">
        <f t="shared" si="131"/>
        <v>0</v>
      </c>
      <c r="O406" s="165">
        <f t="shared" si="131"/>
        <v>0</v>
      </c>
      <c r="P406" s="165">
        <f t="shared" si="131"/>
        <v>0</v>
      </c>
      <c r="Q406" s="165">
        <f t="shared" si="131"/>
        <v>0</v>
      </c>
      <c r="R406" s="165">
        <f t="shared" si="131"/>
        <v>0</v>
      </c>
      <c r="S406" s="165">
        <f t="shared" si="131"/>
        <v>0</v>
      </c>
      <c r="T406" s="165">
        <f t="shared" si="131"/>
        <v>0</v>
      </c>
      <c r="U406" s="165">
        <f t="shared" si="131"/>
        <v>0</v>
      </c>
      <c r="V406" s="165">
        <f t="shared" si="131"/>
        <v>0</v>
      </c>
      <c r="W406" s="165">
        <f t="shared" si="131"/>
        <v>0</v>
      </c>
      <c r="X406" s="165">
        <f t="shared" si="131"/>
        <v>0</v>
      </c>
      <c r="Y406" s="165">
        <f t="shared" si="131"/>
        <v>0</v>
      </c>
      <c r="Z406" s="165">
        <f t="shared" si="131"/>
        <v>0</v>
      </c>
      <c r="AA406" s="165">
        <f t="shared" si="131"/>
        <v>0</v>
      </c>
      <c r="AB406" s="165">
        <f t="shared" si="131"/>
        <v>0</v>
      </c>
      <c r="AC406" s="165">
        <f t="shared" si="131"/>
        <v>0</v>
      </c>
      <c r="AD406" s="165">
        <f t="shared" si="131"/>
        <v>0</v>
      </c>
      <c r="AE406" s="165">
        <f t="shared" si="131"/>
        <v>0</v>
      </c>
      <c r="AF406" s="165">
        <f t="shared" si="131"/>
        <v>0</v>
      </c>
      <c r="AG406" s="165">
        <f t="shared" si="131"/>
        <v>0</v>
      </c>
      <c r="AH406" s="165">
        <f t="shared" si="131"/>
        <v>0</v>
      </c>
      <c r="AI406" s="165">
        <f t="shared" si="131"/>
        <v>0</v>
      </c>
      <c r="AJ406" s="165">
        <f t="shared" si="131"/>
        <v>0</v>
      </c>
      <c r="AK406" s="165">
        <f t="shared" si="131"/>
        <v>0</v>
      </c>
      <c r="AL406" s="165">
        <f t="shared" si="131"/>
        <v>0</v>
      </c>
      <c r="AM406" s="165">
        <f t="shared" si="131"/>
        <v>0</v>
      </c>
      <c r="AN406" s="165">
        <f t="shared" si="131"/>
        <v>0</v>
      </c>
      <c r="AO406" s="165">
        <f t="shared" si="131"/>
        <v>0</v>
      </c>
      <c r="AP406" s="165">
        <f t="shared" si="131"/>
        <v>0</v>
      </c>
      <c r="AQ406" s="165">
        <f t="shared" si="131"/>
        <v>0</v>
      </c>
      <c r="AR406" s="165">
        <f t="shared" si="131"/>
        <v>0</v>
      </c>
    </row>
    <row r="407" spans="1:44" s="262" customFormat="1" ht="15.75" hidden="1" outlineLevel="2">
      <c r="A407" s="105"/>
      <c r="B407" s="162" t="s">
        <v>49</v>
      </c>
      <c r="C407" s="160" t="s">
        <v>73</v>
      </c>
      <c r="D407" s="165">
        <f t="shared" ref="D407:S412" si="132">IF(D$398&gt;0,(D$381*D390/D$398),0)</f>
        <v>0</v>
      </c>
      <c r="E407" s="165">
        <f t="shared" si="132"/>
        <v>0</v>
      </c>
      <c r="F407" s="165">
        <f t="shared" si="132"/>
        <v>0</v>
      </c>
      <c r="G407" s="165">
        <f t="shared" si="132"/>
        <v>0</v>
      </c>
      <c r="H407" s="165">
        <f t="shared" si="132"/>
        <v>0</v>
      </c>
      <c r="I407" s="165">
        <f t="shared" si="132"/>
        <v>0</v>
      </c>
      <c r="J407" s="165">
        <f t="shared" si="132"/>
        <v>0</v>
      </c>
      <c r="K407" s="165">
        <f t="shared" si="132"/>
        <v>0</v>
      </c>
      <c r="L407" s="165">
        <f t="shared" si="132"/>
        <v>0</v>
      </c>
      <c r="M407" s="165">
        <f t="shared" si="132"/>
        <v>0</v>
      </c>
      <c r="N407" s="165">
        <f t="shared" si="132"/>
        <v>0</v>
      </c>
      <c r="O407" s="165">
        <f t="shared" si="132"/>
        <v>0</v>
      </c>
      <c r="P407" s="165">
        <f t="shared" si="132"/>
        <v>0</v>
      </c>
      <c r="Q407" s="165">
        <f t="shared" si="132"/>
        <v>0</v>
      </c>
      <c r="R407" s="165">
        <f t="shared" si="132"/>
        <v>0</v>
      </c>
      <c r="S407" s="165">
        <f t="shared" si="132"/>
        <v>0</v>
      </c>
      <c r="T407" s="165">
        <f t="shared" si="131"/>
        <v>0</v>
      </c>
      <c r="U407" s="165">
        <f t="shared" si="131"/>
        <v>0</v>
      </c>
      <c r="V407" s="165">
        <f t="shared" si="131"/>
        <v>0</v>
      </c>
      <c r="W407" s="165">
        <f t="shared" si="131"/>
        <v>0</v>
      </c>
      <c r="X407" s="165">
        <f t="shared" si="131"/>
        <v>0</v>
      </c>
      <c r="Y407" s="165">
        <f t="shared" si="131"/>
        <v>0</v>
      </c>
      <c r="Z407" s="165">
        <f t="shared" si="131"/>
        <v>0</v>
      </c>
      <c r="AA407" s="165">
        <f t="shared" si="131"/>
        <v>0</v>
      </c>
      <c r="AB407" s="165">
        <f t="shared" si="131"/>
        <v>0</v>
      </c>
      <c r="AC407" s="165">
        <f t="shared" si="131"/>
        <v>0</v>
      </c>
      <c r="AD407" s="165">
        <f t="shared" si="131"/>
        <v>0</v>
      </c>
      <c r="AE407" s="165">
        <f t="shared" si="131"/>
        <v>0</v>
      </c>
      <c r="AF407" s="165">
        <f t="shared" si="131"/>
        <v>0</v>
      </c>
      <c r="AG407" s="165">
        <f t="shared" si="131"/>
        <v>0</v>
      </c>
      <c r="AH407" s="165">
        <f t="shared" si="131"/>
        <v>0</v>
      </c>
      <c r="AI407" s="165">
        <f t="shared" si="131"/>
        <v>0</v>
      </c>
      <c r="AJ407" s="165">
        <f t="shared" si="131"/>
        <v>0</v>
      </c>
      <c r="AK407" s="165">
        <f t="shared" si="131"/>
        <v>0</v>
      </c>
      <c r="AL407" s="165">
        <f t="shared" si="131"/>
        <v>0</v>
      </c>
      <c r="AM407" s="165">
        <f t="shared" si="131"/>
        <v>0</v>
      </c>
      <c r="AN407" s="165">
        <f t="shared" si="131"/>
        <v>0</v>
      </c>
      <c r="AO407" s="165">
        <f t="shared" si="131"/>
        <v>0</v>
      </c>
      <c r="AP407" s="165">
        <f t="shared" si="131"/>
        <v>0</v>
      </c>
      <c r="AQ407" s="165">
        <f t="shared" si="131"/>
        <v>0</v>
      </c>
      <c r="AR407" s="165">
        <f t="shared" si="131"/>
        <v>0</v>
      </c>
    </row>
    <row r="408" spans="1:44" s="262" customFormat="1" ht="15.75" hidden="1" outlineLevel="2">
      <c r="A408" s="105"/>
      <c r="B408" s="162" t="s">
        <v>50</v>
      </c>
      <c r="C408" s="160" t="s">
        <v>73</v>
      </c>
      <c r="D408" s="165">
        <f t="shared" si="132"/>
        <v>0</v>
      </c>
      <c r="E408" s="165">
        <f t="shared" si="132"/>
        <v>0</v>
      </c>
      <c r="F408" s="165">
        <f t="shared" si="132"/>
        <v>0</v>
      </c>
      <c r="G408" s="165">
        <f t="shared" si="132"/>
        <v>0</v>
      </c>
      <c r="H408" s="165">
        <f t="shared" si="132"/>
        <v>0</v>
      </c>
      <c r="I408" s="165">
        <f t="shared" si="132"/>
        <v>0</v>
      </c>
      <c r="J408" s="165">
        <f t="shared" si="132"/>
        <v>0</v>
      </c>
      <c r="K408" s="165">
        <f t="shared" si="132"/>
        <v>0</v>
      </c>
      <c r="L408" s="165">
        <f t="shared" si="132"/>
        <v>0</v>
      </c>
      <c r="M408" s="165">
        <f t="shared" si="132"/>
        <v>0</v>
      </c>
      <c r="N408" s="165">
        <f t="shared" si="132"/>
        <v>0</v>
      </c>
      <c r="O408" s="165">
        <f t="shared" si="132"/>
        <v>0</v>
      </c>
      <c r="P408" s="165">
        <f t="shared" si="132"/>
        <v>0</v>
      </c>
      <c r="Q408" s="165">
        <f t="shared" si="132"/>
        <v>0</v>
      </c>
      <c r="R408" s="165">
        <f t="shared" si="132"/>
        <v>0</v>
      </c>
      <c r="S408" s="165">
        <f t="shared" si="132"/>
        <v>0</v>
      </c>
      <c r="T408" s="165">
        <f t="shared" si="131"/>
        <v>0</v>
      </c>
      <c r="U408" s="165">
        <f t="shared" si="131"/>
        <v>0</v>
      </c>
      <c r="V408" s="165">
        <f t="shared" si="131"/>
        <v>0</v>
      </c>
      <c r="W408" s="165">
        <f t="shared" si="131"/>
        <v>0</v>
      </c>
      <c r="X408" s="165">
        <f t="shared" si="131"/>
        <v>0</v>
      </c>
      <c r="Y408" s="165">
        <f t="shared" si="131"/>
        <v>0</v>
      </c>
      <c r="Z408" s="165">
        <f t="shared" si="131"/>
        <v>0</v>
      </c>
      <c r="AA408" s="165">
        <f t="shared" si="131"/>
        <v>0</v>
      </c>
      <c r="AB408" s="165">
        <f t="shared" si="131"/>
        <v>0</v>
      </c>
      <c r="AC408" s="165">
        <f t="shared" si="131"/>
        <v>0</v>
      </c>
      <c r="AD408" s="165">
        <f t="shared" si="131"/>
        <v>0</v>
      </c>
      <c r="AE408" s="165">
        <f t="shared" si="131"/>
        <v>0</v>
      </c>
      <c r="AF408" s="165">
        <f t="shared" si="131"/>
        <v>0</v>
      </c>
      <c r="AG408" s="165">
        <f t="shared" si="131"/>
        <v>0</v>
      </c>
      <c r="AH408" s="165">
        <f t="shared" si="131"/>
        <v>0</v>
      </c>
      <c r="AI408" s="165">
        <f t="shared" si="131"/>
        <v>0</v>
      </c>
      <c r="AJ408" s="165">
        <f t="shared" si="131"/>
        <v>0</v>
      </c>
      <c r="AK408" s="165">
        <f t="shared" si="131"/>
        <v>0</v>
      </c>
      <c r="AL408" s="165">
        <f t="shared" si="131"/>
        <v>0</v>
      </c>
      <c r="AM408" s="165">
        <f t="shared" si="131"/>
        <v>0</v>
      </c>
      <c r="AN408" s="165">
        <f t="shared" si="131"/>
        <v>0</v>
      </c>
      <c r="AO408" s="165">
        <f t="shared" si="131"/>
        <v>0</v>
      </c>
      <c r="AP408" s="165">
        <f t="shared" si="131"/>
        <v>0</v>
      </c>
      <c r="AQ408" s="165">
        <f t="shared" si="131"/>
        <v>0</v>
      </c>
      <c r="AR408" s="165">
        <f t="shared" si="131"/>
        <v>0</v>
      </c>
    </row>
    <row r="409" spans="1:44" s="262" customFormat="1" ht="15.75" hidden="1" outlineLevel="2">
      <c r="A409" s="105"/>
      <c r="B409" s="162" t="s">
        <v>51</v>
      </c>
      <c r="C409" s="160" t="s">
        <v>73</v>
      </c>
      <c r="D409" s="165">
        <f t="shared" si="132"/>
        <v>0</v>
      </c>
      <c r="E409" s="165">
        <f t="shared" si="132"/>
        <v>0</v>
      </c>
      <c r="F409" s="165">
        <f t="shared" si="132"/>
        <v>0</v>
      </c>
      <c r="G409" s="165">
        <f t="shared" si="132"/>
        <v>0</v>
      </c>
      <c r="H409" s="165">
        <f t="shared" si="132"/>
        <v>0</v>
      </c>
      <c r="I409" s="165">
        <f t="shared" si="132"/>
        <v>0</v>
      </c>
      <c r="J409" s="165">
        <f t="shared" si="132"/>
        <v>0</v>
      </c>
      <c r="K409" s="165">
        <f t="shared" si="132"/>
        <v>0</v>
      </c>
      <c r="L409" s="165">
        <f t="shared" si="132"/>
        <v>0</v>
      </c>
      <c r="M409" s="165">
        <f t="shared" si="132"/>
        <v>0</v>
      </c>
      <c r="N409" s="165">
        <f t="shared" si="132"/>
        <v>0</v>
      </c>
      <c r="O409" s="165">
        <f t="shared" si="132"/>
        <v>0</v>
      </c>
      <c r="P409" s="165">
        <f t="shared" si="132"/>
        <v>0</v>
      </c>
      <c r="Q409" s="165">
        <f t="shared" si="132"/>
        <v>0</v>
      </c>
      <c r="R409" s="165">
        <f t="shared" si="132"/>
        <v>0</v>
      </c>
      <c r="S409" s="165">
        <f t="shared" si="132"/>
        <v>0</v>
      </c>
      <c r="T409" s="165">
        <f t="shared" si="131"/>
        <v>0</v>
      </c>
      <c r="U409" s="165">
        <f t="shared" si="131"/>
        <v>0</v>
      </c>
      <c r="V409" s="165">
        <f t="shared" si="131"/>
        <v>0</v>
      </c>
      <c r="W409" s="165">
        <f t="shared" si="131"/>
        <v>0</v>
      </c>
      <c r="X409" s="165">
        <f t="shared" si="131"/>
        <v>0</v>
      </c>
      <c r="Y409" s="165">
        <f t="shared" si="131"/>
        <v>0</v>
      </c>
      <c r="Z409" s="165">
        <f t="shared" si="131"/>
        <v>0</v>
      </c>
      <c r="AA409" s="165">
        <f t="shared" si="131"/>
        <v>0</v>
      </c>
      <c r="AB409" s="165">
        <f t="shared" si="131"/>
        <v>0</v>
      </c>
      <c r="AC409" s="165">
        <f t="shared" si="131"/>
        <v>0</v>
      </c>
      <c r="AD409" s="165">
        <f t="shared" si="131"/>
        <v>0</v>
      </c>
      <c r="AE409" s="165">
        <f t="shared" si="131"/>
        <v>0</v>
      </c>
      <c r="AF409" s="165">
        <f t="shared" si="131"/>
        <v>0</v>
      </c>
      <c r="AG409" s="165">
        <f t="shared" si="131"/>
        <v>0</v>
      </c>
      <c r="AH409" s="165">
        <f t="shared" si="131"/>
        <v>0</v>
      </c>
      <c r="AI409" s="165">
        <f t="shared" si="131"/>
        <v>0</v>
      </c>
      <c r="AJ409" s="165">
        <f t="shared" si="131"/>
        <v>0</v>
      </c>
      <c r="AK409" s="165">
        <f t="shared" si="131"/>
        <v>0</v>
      </c>
      <c r="AL409" s="165">
        <f t="shared" si="131"/>
        <v>0</v>
      </c>
      <c r="AM409" s="165">
        <f t="shared" si="131"/>
        <v>0</v>
      </c>
      <c r="AN409" s="165">
        <f t="shared" si="131"/>
        <v>0</v>
      </c>
      <c r="AO409" s="165">
        <f t="shared" si="131"/>
        <v>0</v>
      </c>
      <c r="AP409" s="165">
        <f t="shared" si="131"/>
        <v>0</v>
      </c>
      <c r="AQ409" s="165">
        <f t="shared" si="131"/>
        <v>0</v>
      </c>
      <c r="AR409" s="165">
        <f t="shared" si="131"/>
        <v>0</v>
      </c>
    </row>
    <row r="410" spans="1:44" s="262" customFormat="1" ht="15.75" hidden="1" outlineLevel="2">
      <c r="A410" s="105"/>
      <c r="B410" s="162" t="s">
        <v>52</v>
      </c>
      <c r="C410" s="160" t="s">
        <v>73</v>
      </c>
      <c r="D410" s="165">
        <f t="shared" si="132"/>
        <v>0</v>
      </c>
      <c r="E410" s="165">
        <f t="shared" si="132"/>
        <v>0</v>
      </c>
      <c r="F410" s="165">
        <f t="shared" si="132"/>
        <v>0</v>
      </c>
      <c r="G410" s="165">
        <f t="shared" si="132"/>
        <v>0</v>
      </c>
      <c r="H410" s="165">
        <f t="shared" si="132"/>
        <v>0</v>
      </c>
      <c r="I410" s="165">
        <f t="shared" si="132"/>
        <v>0</v>
      </c>
      <c r="J410" s="165">
        <f t="shared" si="132"/>
        <v>0</v>
      </c>
      <c r="K410" s="165">
        <f t="shared" si="132"/>
        <v>0</v>
      </c>
      <c r="L410" s="165">
        <f t="shared" si="132"/>
        <v>0</v>
      </c>
      <c r="M410" s="165">
        <f t="shared" si="132"/>
        <v>0</v>
      </c>
      <c r="N410" s="165">
        <f t="shared" si="132"/>
        <v>0</v>
      </c>
      <c r="O410" s="165">
        <f t="shared" si="132"/>
        <v>0</v>
      </c>
      <c r="P410" s="165">
        <f t="shared" si="132"/>
        <v>0</v>
      </c>
      <c r="Q410" s="165">
        <f t="shared" si="132"/>
        <v>0</v>
      </c>
      <c r="R410" s="165">
        <f t="shared" si="132"/>
        <v>0</v>
      </c>
      <c r="S410" s="165">
        <f t="shared" si="132"/>
        <v>0</v>
      </c>
      <c r="T410" s="165">
        <f t="shared" si="131"/>
        <v>0</v>
      </c>
      <c r="U410" s="165">
        <f t="shared" si="131"/>
        <v>0</v>
      </c>
      <c r="V410" s="165">
        <f t="shared" si="131"/>
        <v>0</v>
      </c>
      <c r="W410" s="165">
        <f t="shared" si="131"/>
        <v>0</v>
      </c>
      <c r="X410" s="165">
        <f t="shared" si="131"/>
        <v>0</v>
      </c>
      <c r="Y410" s="165">
        <f t="shared" si="131"/>
        <v>0</v>
      </c>
      <c r="Z410" s="165">
        <f t="shared" si="131"/>
        <v>0</v>
      </c>
      <c r="AA410" s="165">
        <f t="shared" si="131"/>
        <v>0</v>
      </c>
      <c r="AB410" s="165">
        <f t="shared" si="131"/>
        <v>0</v>
      </c>
      <c r="AC410" s="165">
        <f t="shared" si="131"/>
        <v>0</v>
      </c>
      <c r="AD410" s="165">
        <f t="shared" si="131"/>
        <v>0</v>
      </c>
      <c r="AE410" s="165">
        <f t="shared" si="131"/>
        <v>0</v>
      </c>
      <c r="AF410" s="165">
        <f t="shared" si="131"/>
        <v>0</v>
      </c>
      <c r="AG410" s="165">
        <f t="shared" si="131"/>
        <v>0</v>
      </c>
      <c r="AH410" s="165">
        <f t="shared" si="131"/>
        <v>0</v>
      </c>
      <c r="AI410" s="165">
        <f t="shared" si="131"/>
        <v>0</v>
      </c>
      <c r="AJ410" s="165">
        <f t="shared" si="131"/>
        <v>0</v>
      </c>
      <c r="AK410" s="165">
        <f t="shared" si="131"/>
        <v>0</v>
      </c>
      <c r="AL410" s="165">
        <f t="shared" si="131"/>
        <v>0</v>
      </c>
      <c r="AM410" s="165">
        <f t="shared" si="131"/>
        <v>0</v>
      </c>
      <c r="AN410" s="165">
        <f t="shared" si="131"/>
        <v>0</v>
      </c>
      <c r="AO410" s="165">
        <f t="shared" si="131"/>
        <v>0</v>
      </c>
      <c r="AP410" s="165">
        <f t="shared" si="131"/>
        <v>0</v>
      </c>
      <c r="AQ410" s="165">
        <f t="shared" si="131"/>
        <v>0</v>
      </c>
      <c r="AR410" s="165">
        <f t="shared" si="131"/>
        <v>0</v>
      </c>
    </row>
    <row r="411" spans="1:44" s="262" customFormat="1" ht="15.75" hidden="1" outlineLevel="2">
      <c r="A411" s="105"/>
      <c r="B411" s="162" t="s">
        <v>53</v>
      </c>
      <c r="C411" s="160" t="s">
        <v>73</v>
      </c>
      <c r="D411" s="165">
        <f t="shared" si="132"/>
        <v>0</v>
      </c>
      <c r="E411" s="165">
        <f t="shared" si="132"/>
        <v>0</v>
      </c>
      <c r="F411" s="165">
        <f t="shared" si="132"/>
        <v>0</v>
      </c>
      <c r="G411" s="165">
        <f t="shared" si="132"/>
        <v>0</v>
      </c>
      <c r="H411" s="165">
        <f t="shared" si="132"/>
        <v>0</v>
      </c>
      <c r="I411" s="165">
        <f t="shared" si="132"/>
        <v>0</v>
      </c>
      <c r="J411" s="165">
        <f t="shared" si="132"/>
        <v>0</v>
      </c>
      <c r="K411" s="165">
        <f t="shared" si="132"/>
        <v>0</v>
      </c>
      <c r="L411" s="165">
        <f t="shared" si="132"/>
        <v>0</v>
      </c>
      <c r="M411" s="165">
        <f t="shared" si="132"/>
        <v>0</v>
      </c>
      <c r="N411" s="165">
        <f t="shared" si="132"/>
        <v>0</v>
      </c>
      <c r="O411" s="165">
        <f t="shared" si="132"/>
        <v>0</v>
      </c>
      <c r="P411" s="165">
        <f t="shared" si="132"/>
        <v>0</v>
      </c>
      <c r="Q411" s="165">
        <f t="shared" si="132"/>
        <v>0</v>
      </c>
      <c r="R411" s="165">
        <f t="shared" si="132"/>
        <v>0</v>
      </c>
      <c r="S411" s="165">
        <f t="shared" si="132"/>
        <v>0</v>
      </c>
      <c r="T411" s="165">
        <f t="shared" si="131"/>
        <v>0</v>
      </c>
      <c r="U411" s="165">
        <f t="shared" si="131"/>
        <v>0</v>
      </c>
      <c r="V411" s="165">
        <f t="shared" si="131"/>
        <v>0</v>
      </c>
      <c r="W411" s="165">
        <f t="shared" si="131"/>
        <v>0</v>
      </c>
      <c r="X411" s="165">
        <f t="shared" si="131"/>
        <v>0</v>
      </c>
      <c r="Y411" s="165">
        <f t="shared" si="131"/>
        <v>0</v>
      </c>
      <c r="Z411" s="165">
        <f t="shared" si="131"/>
        <v>0</v>
      </c>
      <c r="AA411" s="165">
        <f t="shared" si="131"/>
        <v>0</v>
      </c>
      <c r="AB411" s="165">
        <f t="shared" si="131"/>
        <v>0</v>
      </c>
      <c r="AC411" s="165">
        <f t="shared" si="131"/>
        <v>0</v>
      </c>
      <c r="AD411" s="165">
        <f t="shared" si="131"/>
        <v>0</v>
      </c>
      <c r="AE411" s="165">
        <f t="shared" si="131"/>
        <v>0</v>
      </c>
      <c r="AF411" s="165">
        <f t="shared" si="131"/>
        <v>0</v>
      </c>
      <c r="AG411" s="165">
        <f t="shared" si="131"/>
        <v>0</v>
      </c>
      <c r="AH411" s="165">
        <f t="shared" si="131"/>
        <v>0</v>
      </c>
      <c r="AI411" s="165">
        <f t="shared" si="131"/>
        <v>0</v>
      </c>
      <c r="AJ411" s="165">
        <f t="shared" si="131"/>
        <v>0</v>
      </c>
      <c r="AK411" s="165">
        <f t="shared" si="131"/>
        <v>0</v>
      </c>
      <c r="AL411" s="165">
        <f t="shared" si="131"/>
        <v>0</v>
      </c>
      <c r="AM411" s="165">
        <f t="shared" si="131"/>
        <v>0</v>
      </c>
      <c r="AN411" s="165">
        <f t="shared" si="131"/>
        <v>0</v>
      </c>
      <c r="AO411" s="165">
        <f t="shared" si="131"/>
        <v>0</v>
      </c>
      <c r="AP411" s="165">
        <f t="shared" si="131"/>
        <v>0</v>
      </c>
      <c r="AQ411" s="165">
        <f t="shared" si="131"/>
        <v>0</v>
      </c>
      <c r="AR411" s="165">
        <f t="shared" si="131"/>
        <v>0</v>
      </c>
    </row>
    <row r="412" spans="1:44" s="262" customFormat="1" ht="15.75" hidden="1" outlineLevel="2">
      <c r="A412" s="105"/>
      <c r="B412" s="162" t="s">
        <v>54</v>
      </c>
      <c r="C412" s="160" t="s">
        <v>73</v>
      </c>
      <c r="D412" s="165">
        <f t="shared" si="132"/>
        <v>0</v>
      </c>
      <c r="E412" s="165">
        <f t="shared" si="132"/>
        <v>0</v>
      </c>
      <c r="F412" s="165">
        <f t="shared" si="132"/>
        <v>0</v>
      </c>
      <c r="G412" s="165">
        <f t="shared" si="132"/>
        <v>0</v>
      </c>
      <c r="H412" s="165">
        <f t="shared" si="132"/>
        <v>0</v>
      </c>
      <c r="I412" s="165">
        <f t="shared" si="132"/>
        <v>0</v>
      </c>
      <c r="J412" s="165">
        <f t="shared" si="132"/>
        <v>0</v>
      </c>
      <c r="K412" s="165">
        <f t="shared" si="132"/>
        <v>0</v>
      </c>
      <c r="L412" s="165">
        <f t="shared" si="132"/>
        <v>0</v>
      </c>
      <c r="M412" s="165">
        <f t="shared" si="132"/>
        <v>0</v>
      </c>
      <c r="N412" s="165">
        <f t="shared" si="132"/>
        <v>0</v>
      </c>
      <c r="O412" s="165">
        <f t="shared" si="132"/>
        <v>0</v>
      </c>
      <c r="P412" s="165">
        <f t="shared" si="132"/>
        <v>0</v>
      </c>
      <c r="Q412" s="165">
        <f t="shared" si="132"/>
        <v>0</v>
      </c>
      <c r="R412" s="165">
        <f t="shared" si="132"/>
        <v>0</v>
      </c>
      <c r="S412" s="165">
        <f t="shared" si="132"/>
        <v>0</v>
      </c>
      <c r="T412" s="165">
        <f t="shared" si="131"/>
        <v>0</v>
      </c>
      <c r="U412" s="165">
        <f t="shared" si="131"/>
        <v>0</v>
      </c>
      <c r="V412" s="165">
        <f t="shared" si="131"/>
        <v>0</v>
      </c>
      <c r="W412" s="165">
        <f t="shared" si="131"/>
        <v>0</v>
      </c>
      <c r="X412" s="165">
        <f t="shared" si="131"/>
        <v>0</v>
      </c>
      <c r="Y412" s="165">
        <f t="shared" si="131"/>
        <v>0</v>
      </c>
      <c r="Z412" s="165">
        <f t="shared" si="131"/>
        <v>0</v>
      </c>
      <c r="AA412" s="165">
        <f t="shared" si="131"/>
        <v>0</v>
      </c>
      <c r="AB412" s="165">
        <f t="shared" si="131"/>
        <v>0</v>
      </c>
      <c r="AC412" s="165">
        <f t="shared" si="131"/>
        <v>0</v>
      </c>
      <c r="AD412" s="165">
        <f t="shared" si="131"/>
        <v>0</v>
      </c>
      <c r="AE412" s="165">
        <f t="shared" si="131"/>
        <v>0</v>
      </c>
      <c r="AF412" s="165">
        <f t="shared" si="131"/>
        <v>0</v>
      </c>
      <c r="AG412" s="165">
        <f t="shared" si="131"/>
        <v>0</v>
      </c>
      <c r="AH412" s="165">
        <f t="shared" si="131"/>
        <v>0</v>
      </c>
      <c r="AI412" s="165">
        <f t="shared" si="131"/>
        <v>0</v>
      </c>
      <c r="AJ412" s="165">
        <f t="shared" si="131"/>
        <v>0</v>
      </c>
      <c r="AK412" s="165">
        <f t="shared" si="131"/>
        <v>0</v>
      </c>
      <c r="AL412" s="165">
        <f t="shared" si="131"/>
        <v>0</v>
      </c>
      <c r="AM412" s="165">
        <f t="shared" si="131"/>
        <v>0</v>
      </c>
      <c r="AN412" s="165">
        <f t="shared" si="131"/>
        <v>0</v>
      </c>
      <c r="AO412" s="165">
        <f t="shared" si="131"/>
        <v>0</v>
      </c>
      <c r="AP412" s="165">
        <f t="shared" si="131"/>
        <v>0</v>
      </c>
      <c r="AQ412" s="165">
        <f t="shared" si="131"/>
        <v>0</v>
      </c>
      <c r="AR412" s="165">
        <f t="shared" si="131"/>
        <v>0</v>
      </c>
    </row>
    <row r="413" spans="1:44" s="262" customFormat="1" ht="15.75" hidden="1" outlineLevel="2">
      <c r="A413" s="105"/>
      <c r="B413" s="162" t="s">
        <v>55</v>
      </c>
      <c r="C413" s="160" t="s">
        <v>73</v>
      </c>
      <c r="D413" s="165">
        <f>1-SUM(D400:D412)</f>
        <v>1</v>
      </c>
      <c r="E413" s="165">
        <f t="shared" ref="E413:AR413" si="133">1-SUM(E400:E412)</f>
        <v>1</v>
      </c>
      <c r="F413" s="165">
        <f t="shared" si="133"/>
        <v>1</v>
      </c>
      <c r="G413" s="165">
        <f t="shared" si="133"/>
        <v>1</v>
      </c>
      <c r="H413" s="165">
        <f t="shared" si="133"/>
        <v>1</v>
      </c>
      <c r="I413" s="165">
        <f t="shared" si="133"/>
        <v>1</v>
      </c>
      <c r="J413" s="165">
        <f t="shared" si="133"/>
        <v>1</v>
      </c>
      <c r="K413" s="165">
        <f t="shared" si="133"/>
        <v>1</v>
      </c>
      <c r="L413" s="165">
        <f t="shared" si="133"/>
        <v>1</v>
      </c>
      <c r="M413" s="165">
        <f t="shared" si="133"/>
        <v>1</v>
      </c>
      <c r="N413" s="165">
        <f t="shared" si="133"/>
        <v>1</v>
      </c>
      <c r="O413" s="165">
        <f t="shared" si="133"/>
        <v>1</v>
      </c>
      <c r="P413" s="165">
        <f t="shared" si="133"/>
        <v>1</v>
      </c>
      <c r="Q413" s="165">
        <f t="shared" si="133"/>
        <v>1</v>
      </c>
      <c r="R413" s="165">
        <f t="shared" si="133"/>
        <v>1</v>
      </c>
      <c r="S413" s="165">
        <f t="shared" si="133"/>
        <v>1</v>
      </c>
      <c r="T413" s="165">
        <f t="shared" si="133"/>
        <v>1</v>
      </c>
      <c r="U413" s="165">
        <f t="shared" si="133"/>
        <v>1</v>
      </c>
      <c r="V413" s="165">
        <f t="shared" si="133"/>
        <v>1</v>
      </c>
      <c r="W413" s="165">
        <f t="shared" si="133"/>
        <v>1</v>
      </c>
      <c r="X413" s="165">
        <f t="shared" si="133"/>
        <v>1</v>
      </c>
      <c r="Y413" s="165">
        <f t="shared" si="133"/>
        <v>1</v>
      </c>
      <c r="Z413" s="165">
        <f t="shared" si="133"/>
        <v>1</v>
      </c>
      <c r="AA413" s="165">
        <f t="shared" si="133"/>
        <v>1</v>
      </c>
      <c r="AB413" s="165">
        <f t="shared" si="133"/>
        <v>1</v>
      </c>
      <c r="AC413" s="165">
        <f t="shared" si="133"/>
        <v>1</v>
      </c>
      <c r="AD413" s="165">
        <f t="shared" si="133"/>
        <v>1</v>
      </c>
      <c r="AE413" s="165">
        <f t="shared" si="133"/>
        <v>1</v>
      </c>
      <c r="AF413" s="165">
        <f t="shared" si="133"/>
        <v>1</v>
      </c>
      <c r="AG413" s="165">
        <f t="shared" si="133"/>
        <v>1</v>
      </c>
      <c r="AH413" s="165">
        <f t="shared" si="133"/>
        <v>1</v>
      </c>
      <c r="AI413" s="165">
        <f t="shared" si="133"/>
        <v>1</v>
      </c>
      <c r="AJ413" s="165">
        <f t="shared" si="133"/>
        <v>1</v>
      </c>
      <c r="AK413" s="165">
        <f t="shared" si="133"/>
        <v>1</v>
      </c>
      <c r="AL413" s="165">
        <f t="shared" si="133"/>
        <v>1</v>
      </c>
      <c r="AM413" s="165">
        <f t="shared" si="133"/>
        <v>1</v>
      </c>
      <c r="AN413" s="165">
        <f t="shared" si="133"/>
        <v>1</v>
      </c>
      <c r="AO413" s="165">
        <f t="shared" si="133"/>
        <v>1</v>
      </c>
      <c r="AP413" s="165">
        <f t="shared" si="133"/>
        <v>1</v>
      </c>
      <c r="AQ413" s="165">
        <f t="shared" si="133"/>
        <v>1</v>
      </c>
      <c r="AR413" s="165">
        <f t="shared" si="133"/>
        <v>1</v>
      </c>
    </row>
    <row r="414" spans="1:44" s="262" customFormat="1" ht="15.75" hidden="1" outlineLevel="2">
      <c r="A414" s="105"/>
      <c r="B414" s="162" t="s">
        <v>56</v>
      </c>
      <c r="C414" s="160" t="s">
        <v>73</v>
      </c>
      <c r="D414" s="165">
        <f>SUM(D400:D413)</f>
        <v>1</v>
      </c>
      <c r="E414" s="165">
        <f t="shared" ref="E414:AR414" si="134">SUM(E400:E413)</f>
        <v>1</v>
      </c>
      <c r="F414" s="165">
        <f t="shared" si="134"/>
        <v>1</v>
      </c>
      <c r="G414" s="165">
        <f t="shared" si="134"/>
        <v>1</v>
      </c>
      <c r="H414" s="165">
        <f t="shared" si="134"/>
        <v>1</v>
      </c>
      <c r="I414" s="165">
        <f t="shared" si="134"/>
        <v>1</v>
      </c>
      <c r="J414" s="165">
        <f t="shared" si="134"/>
        <v>1</v>
      </c>
      <c r="K414" s="165">
        <f t="shared" si="134"/>
        <v>1</v>
      </c>
      <c r="L414" s="165">
        <f t="shared" si="134"/>
        <v>1</v>
      </c>
      <c r="M414" s="165">
        <f t="shared" si="134"/>
        <v>1</v>
      </c>
      <c r="N414" s="165">
        <f t="shared" si="134"/>
        <v>1</v>
      </c>
      <c r="O414" s="165">
        <f t="shared" si="134"/>
        <v>1</v>
      </c>
      <c r="P414" s="165">
        <f t="shared" si="134"/>
        <v>1</v>
      </c>
      <c r="Q414" s="165">
        <f t="shared" si="134"/>
        <v>1</v>
      </c>
      <c r="R414" s="165">
        <f t="shared" si="134"/>
        <v>1</v>
      </c>
      <c r="S414" s="165">
        <f t="shared" si="134"/>
        <v>1</v>
      </c>
      <c r="T414" s="165">
        <f t="shared" si="134"/>
        <v>1</v>
      </c>
      <c r="U414" s="165">
        <f t="shared" si="134"/>
        <v>1</v>
      </c>
      <c r="V414" s="165">
        <f t="shared" si="134"/>
        <v>1</v>
      </c>
      <c r="W414" s="165">
        <f t="shared" si="134"/>
        <v>1</v>
      </c>
      <c r="X414" s="165">
        <f t="shared" si="134"/>
        <v>1</v>
      </c>
      <c r="Y414" s="165">
        <f t="shared" si="134"/>
        <v>1</v>
      </c>
      <c r="Z414" s="165">
        <f t="shared" si="134"/>
        <v>1</v>
      </c>
      <c r="AA414" s="165">
        <f t="shared" si="134"/>
        <v>1</v>
      </c>
      <c r="AB414" s="165">
        <f t="shared" si="134"/>
        <v>1</v>
      </c>
      <c r="AC414" s="165">
        <f t="shared" si="134"/>
        <v>1</v>
      </c>
      <c r="AD414" s="165">
        <f t="shared" si="134"/>
        <v>1</v>
      </c>
      <c r="AE414" s="165">
        <f t="shared" si="134"/>
        <v>1</v>
      </c>
      <c r="AF414" s="165">
        <f t="shared" si="134"/>
        <v>1</v>
      </c>
      <c r="AG414" s="165">
        <f t="shared" si="134"/>
        <v>1</v>
      </c>
      <c r="AH414" s="165">
        <f t="shared" si="134"/>
        <v>1</v>
      </c>
      <c r="AI414" s="165">
        <f t="shared" si="134"/>
        <v>1</v>
      </c>
      <c r="AJ414" s="165">
        <f t="shared" si="134"/>
        <v>1</v>
      </c>
      <c r="AK414" s="165">
        <f t="shared" si="134"/>
        <v>1</v>
      </c>
      <c r="AL414" s="165">
        <f t="shared" si="134"/>
        <v>1</v>
      </c>
      <c r="AM414" s="165">
        <f t="shared" si="134"/>
        <v>1</v>
      </c>
      <c r="AN414" s="165">
        <f t="shared" si="134"/>
        <v>1</v>
      </c>
      <c r="AO414" s="165">
        <f t="shared" si="134"/>
        <v>1</v>
      </c>
      <c r="AP414" s="165">
        <f t="shared" si="134"/>
        <v>1</v>
      </c>
      <c r="AQ414" s="165">
        <f t="shared" si="134"/>
        <v>1</v>
      </c>
      <c r="AR414" s="165">
        <f t="shared" si="134"/>
        <v>1</v>
      </c>
    </row>
    <row r="415" spans="1:44" s="260" customFormat="1" ht="15.75" hidden="1" outlineLevel="1">
      <c r="A415" s="105"/>
      <c r="B415" s="84" t="s">
        <v>153</v>
      </c>
      <c r="C415" s="80" t="s">
        <v>129</v>
      </c>
      <c r="D415" s="157">
        <f>IF($A$379="SIM",D381-D398,0)</f>
        <v>0</v>
      </c>
      <c r="E415" s="157">
        <f t="shared" ref="E415:AR415" si="135">IF($A$379="SIM",E381-E398,0)</f>
        <v>0</v>
      </c>
      <c r="F415" s="157">
        <f t="shared" si="135"/>
        <v>0</v>
      </c>
      <c r="G415" s="157">
        <f t="shared" si="135"/>
        <v>0</v>
      </c>
      <c r="H415" s="157">
        <f t="shared" si="135"/>
        <v>0</v>
      </c>
      <c r="I415" s="157">
        <f t="shared" si="135"/>
        <v>0</v>
      </c>
      <c r="J415" s="157">
        <f t="shared" si="135"/>
        <v>0</v>
      </c>
      <c r="K415" s="157">
        <f t="shared" si="135"/>
        <v>0</v>
      </c>
      <c r="L415" s="157">
        <f t="shared" si="135"/>
        <v>0</v>
      </c>
      <c r="M415" s="157">
        <f t="shared" si="135"/>
        <v>0</v>
      </c>
      <c r="N415" s="157">
        <f t="shared" si="135"/>
        <v>0</v>
      </c>
      <c r="O415" s="157">
        <f t="shared" si="135"/>
        <v>0</v>
      </c>
      <c r="P415" s="157">
        <f t="shared" si="135"/>
        <v>0</v>
      </c>
      <c r="Q415" s="157">
        <f t="shared" si="135"/>
        <v>0</v>
      </c>
      <c r="R415" s="157">
        <f t="shared" si="135"/>
        <v>0</v>
      </c>
      <c r="S415" s="157">
        <f t="shared" si="135"/>
        <v>0</v>
      </c>
      <c r="T415" s="157">
        <f t="shared" si="135"/>
        <v>0</v>
      </c>
      <c r="U415" s="157">
        <f t="shared" si="135"/>
        <v>0</v>
      </c>
      <c r="V415" s="157">
        <f t="shared" si="135"/>
        <v>0</v>
      </c>
      <c r="W415" s="157">
        <f t="shared" si="135"/>
        <v>0</v>
      </c>
      <c r="X415" s="157">
        <f t="shared" si="135"/>
        <v>0</v>
      </c>
      <c r="Y415" s="157">
        <f t="shared" si="135"/>
        <v>0</v>
      </c>
      <c r="Z415" s="157">
        <f t="shared" si="135"/>
        <v>0</v>
      </c>
      <c r="AA415" s="157">
        <f t="shared" si="135"/>
        <v>0</v>
      </c>
      <c r="AB415" s="157">
        <f t="shared" si="135"/>
        <v>0</v>
      </c>
      <c r="AC415" s="157">
        <f t="shared" si="135"/>
        <v>0</v>
      </c>
      <c r="AD415" s="157">
        <f t="shared" si="135"/>
        <v>0</v>
      </c>
      <c r="AE415" s="157">
        <f t="shared" si="135"/>
        <v>0</v>
      </c>
      <c r="AF415" s="157">
        <f t="shared" si="135"/>
        <v>0</v>
      </c>
      <c r="AG415" s="157">
        <f t="shared" si="135"/>
        <v>0</v>
      </c>
      <c r="AH415" s="157">
        <f t="shared" si="135"/>
        <v>0</v>
      </c>
      <c r="AI415" s="157">
        <f t="shared" si="135"/>
        <v>0</v>
      </c>
      <c r="AJ415" s="157">
        <f t="shared" si="135"/>
        <v>0</v>
      </c>
      <c r="AK415" s="157">
        <f t="shared" si="135"/>
        <v>0</v>
      </c>
      <c r="AL415" s="157">
        <f t="shared" si="135"/>
        <v>0</v>
      </c>
      <c r="AM415" s="157">
        <f t="shared" si="135"/>
        <v>0</v>
      </c>
      <c r="AN415" s="157">
        <f t="shared" si="135"/>
        <v>0</v>
      </c>
      <c r="AO415" s="157">
        <f t="shared" si="135"/>
        <v>0</v>
      </c>
      <c r="AP415" s="157">
        <f t="shared" si="135"/>
        <v>0</v>
      </c>
      <c r="AQ415" s="157">
        <f t="shared" si="135"/>
        <v>0</v>
      </c>
      <c r="AR415" s="157">
        <f t="shared" si="135"/>
        <v>0</v>
      </c>
    </row>
    <row r="416" spans="1:44" s="262" customFormat="1" ht="15.75" hidden="1" outlineLevel="2">
      <c r="A416" s="105"/>
      <c r="B416" s="162" t="s">
        <v>133</v>
      </c>
      <c r="C416" s="160"/>
      <c r="D416" s="160"/>
      <c r="E416" s="160"/>
      <c r="F416" s="160"/>
      <c r="G416" s="160"/>
      <c r="H416" s="160"/>
      <c r="I416" s="160"/>
      <c r="J416" s="160"/>
      <c r="K416" s="160"/>
      <c r="L416" s="160"/>
      <c r="M416" s="160"/>
      <c r="N416" s="160"/>
      <c r="O416" s="160"/>
      <c r="P416" s="160"/>
      <c r="Q416" s="160"/>
      <c r="R416" s="160"/>
      <c r="S416" s="160"/>
      <c r="T416" s="160"/>
      <c r="U416" s="160"/>
      <c r="V416" s="160"/>
      <c r="W416" s="160"/>
      <c r="X416" s="160"/>
      <c r="Y416" s="160"/>
      <c r="Z416" s="160"/>
      <c r="AA416" s="160"/>
      <c r="AB416" s="160"/>
      <c r="AC416" s="160"/>
      <c r="AD416" s="160"/>
      <c r="AE416" s="160"/>
      <c r="AF416" s="160"/>
      <c r="AG416" s="160"/>
      <c r="AH416" s="160"/>
      <c r="AI416" s="160"/>
      <c r="AJ416" s="160"/>
      <c r="AK416" s="160"/>
      <c r="AL416" s="160"/>
      <c r="AM416" s="160"/>
      <c r="AN416" s="160"/>
      <c r="AO416" s="160"/>
      <c r="AP416" s="160"/>
      <c r="AQ416" s="160"/>
      <c r="AR416" s="160"/>
    </row>
    <row r="417" spans="1:44" s="262" customFormat="1" ht="15.75" hidden="1" outlineLevel="2">
      <c r="A417" s="105"/>
      <c r="B417" s="162" t="s">
        <v>42</v>
      </c>
      <c r="C417" s="160" t="s">
        <v>73</v>
      </c>
      <c r="D417" s="165">
        <f t="shared" ref="D417:AR423" si="136">IF(D$415&gt;0,(D$381*D383-D$398*D400)/D$415,0)</f>
        <v>0</v>
      </c>
      <c r="E417" s="165">
        <f t="shared" si="136"/>
        <v>0</v>
      </c>
      <c r="F417" s="165">
        <f t="shared" si="136"/>
        <v>0</v>
      </c>
      <c r="G417" s="165">
        <f t="shared" si="136"/>
        <v>0</v>
      </c>
      <c r="H417" s="165">
        <f t="shared" si="136"/>
        <v>0</v>
      </c>
      <c r="I417" s="165">
        <f t="shared" si="136"/>
        <v>0</v>
      </c>
      <c r="J417" s="165">
        <f t="shared" si="136"/>
        <v>0</v>
      </c>
      <c r="K417" s="165">
        <f t="shared" si="136"/>
        <v>0</v>
      </c>
      <c r="L417" s="165">
        <f t="shared" si="136"/>
        <v>0</v>
      </c>
      <c r="M417" s="165">
        <f t="shared" si="136"/>
        <v>0</v>
      </c>
      <c r="N417" s="165">
        <f t="shared" si="136"/>
        <v>0</v>
      </c>
      <c r="O417" s="165">
        <f t="shared" si="136"/>
        <v>0</v>
      </c>
      <c r="P417" s="165">
        <f t="shared" si="136"/>
        <v>0</v>
      </c>
      <c r="Q417" s="165">
        <f t="shared" si="136"/>
        <v>0</v>
      </c>
      <c r="R417" s="165">
        <f t="shared" si="136"/>
        <v>0</v>
      </c>
      <c r="S417" s="165">
        <f t="shared" si="136"/>
        <v>0</v>
      </c>
      <c r="T417" s="165">
        <f t="shared" si="136"/>
        <v>0</v>
      </c>
      <c r="U417" s="165">
        <f t="shared" si="136"/>
        <v>0</v>
      </c>
      <c r="V417" s="165">
        <f t="shared" si="136"/>
        <v>0</v>
      </c>
      <c r="W417" s="165">
        <f t="shared" si="136"/>
        <v>0</v>
      </c>
      <c r="X417" s="165">
        <f t="shared" si="136"/>
        <v>0</v>
      </c>
      <c r="Y417" s="165">
        <f t="shared" si="136"/>
        <v>0</v>
      </c>
      <c r="Z417" s="165">
        <f t="shared" si="136"/>
        <v>0</v>
      </c>
      <c r="AA417" s="165">
        <f t="shared" si="136"/>
        <v>0</v>
      </c>
      <c r="AB417" s="165">
        <f t="shared" si="136"/>
        <v>0</v>
      </c>
      <c r="AC417" s="165">
        <f t="shared" si="136"/>
        <v>0</v>
      </c>
      <c r="AD417" s="165">
        <f t="shared" si="136"/>
        <v>0</v>
      </c>
      <c r="AE417" s="165">
        <f t="shared" si="136"/>
        <v>0</v>
      </c>
      <c r="AF417" s="165">
        <f t="shared" si="136"/>
        <v>0</v>
      </c>
      <c r="AG417" s="165">
        <f t="shared" si="136"/>
        <v>0</v>
      </c>
      <c r="AH417" s="165">
        <f t="shared" si="136"/>
        <v>0</v>
      </c>
      <c r="AI417" s="165">
        <f t="shared" si="136"/>
        <v>0</v>
      </c>
      <c r="AJ417" s="165">
        <f t="shared" si="136"/>
        <v>0</v>
      </c>
      <c r="AK417" s="165">
        <f t="shared" si="136"/>
        <v>0</v>
      </c>
      <c r="AL417" s="165">
        <f t="shared" si="136"/>
        <v>0</v>
      </c>
      <c r="AM417" s="165">
        <f t="shared" si="136"/>
        <v>0</v>
      </c>
      <c r="AN417" s="165">
        <f t="shared" si="136"/>
        <v>0</v>
      </c>
      <c r="AO417" s="165">
        <f t="shared" si="136"/>
        <v>0</v>
      </c>
      <c r="AP417" s="165">
        <f t="shared" si="136"/>
        <v>0</v>
      </c>
      <c r="AQ417" s="165">
        <f t="shared" si="136"/>
        <v>0</v>
      </c>
      <c r="AR417" s="165">
        <f t="shared" si="136"/>
        <v>0</v>
      </c>
    </row>
    <row r="418" spans="1:44" s="262" customFormat="1" ht="15.75" hidden="1" outlineLevel="2">
      <c r="A418" s="105"/>
      <c r="B418" s="162" t="s">
        <v>43</v>
      </c>
      <c r="C418" s="160" t="s">
        <v>73</v>
      </c>
      <c r="D418" s="165">
        <f t="shared" si="136"/>
        <v>0</v>
      </c>
      <c r="E418" s="165">
        <f t="shared" si="136"/>
        <v>0</v>
      </c>
      <c r="F418" s="165">
        <f t="shared" si="136"/>
        <v>0</v>
      </c>
      <c r="G418" s="165">
        <f t="shared" si="136"/>
        <v>0</v>
      </c>
      <c r="H418" s="165">
        <f t="shared" si="136"/>
        <v>0</v>
      </c>
      <c r="I418" s="165">
        <f t="shared" si="136"/>
        <v>0</v>
      </c>
      <c r="J418" s="165">
        <f t="shared" si="136"/>
        <v>0</v>
      </c>
      <c r="K418" s="165">
        <f t="shared" si="136"/>
        <v>0</v>
      </c>
      <c r="L418" s="165">
        <f t="shared" si="136"/>
        <v>0</v>
      </c>
      <c r="M418" s="165">
        <f t="shared" si="136"/>
        <v>0</v>
      </c>
      <c r="N418" s="165">
        <f t="shared" si="136"/>
        <v>0</v>
      </c>
      <c r="O418" s="165">
        <f t="shared" si="136"/>
        <v>0</v>
      </c>
      <c r="P418" s="165">
        <f t="shared" si="136"/>
        <v>0</v>
      </c>
      <c r="Q418" s="165">
        <f t="shared" si="136"/>
        <v>0</v>
      </c>
      <c r="R418" s="165">
        <f t="shared" si="136"/>
        <v>0</v>
      </c>
      <c r="S418" s="165">
        <f t="shared" si="136"/>
        <v>0</v>
      </c>
      <c r="T418" s="165">
        <f t="shared" si="136"/>
        <v>0</v>
      </c>
      <c r="U418" s="165">
        <f t="shared" si="136"/>
        <v>0</v>
      </c>
      <c r="V418" s="165">
        <f t="shared" si="136"/>
        <v>0</v>
      </c>
      <c r="W418" s="165">
        <f t="shared" si="136"/>
        <v>0</v>
      </c>
      <c r="X418" s="165">
        <f t="shared" si="136"/>
        <v>0</v>
      </c>
      <c r="Y418" s="165">
        <f t="shared" si="136"/>
        <v>0</v>
      </c>
      <c r="Z418" s="165">
        <f t="shared" si="136"/>
        <v>0</v>
      </c>
      <c r="AA418" s="165">
        <f t="shared" si="136"/>
        <v>0</v>
      </c>
      <c r="AB418" s="165">
        <f t="shared" si="136"/>
        <v>0</v>
      </c>
      <c r="AC418" s="165">
        <f t="shared" si="136"/>
        <v>0</v>
      </c>
      <c r="AD418" s="165">
        <f t="shared" si="136"/>
        <v>0</v>
      </c>
      <c r="AE418" s="165">
        <f t="shared" si="136"/>
        <v>0</v>
      </c>
      <c r="AF418" s="165">
        <f t="shared" si="136"/>
        <v>0</v>
      </c>
      <c r="AG418" s="165">
        <f t="shared" si="136"/>
        <v>0</v>
      </c>
      <c r="AH418" s="165">
        <f t="shared" si="136"/>
        <v>0</v>
      </c>
      <c r="AI418" s="165">
        <f t="shared" si="136"/>
        <v>0</v>
      </c>
      <c r="AJ418" s="165">
        <f t="shared" si="136"/>
        <v>0</v>
      </c>
      <c r="AK418" s="165">
        <f t="shared" si="136"/>
        <v>0</v>
      </c>
      <c r="AL418" s="165">
        <f t="shared" si="136"/>
        <v>0</v>
      </c>
      <c r="AM418" s="165">
        <f t="shared" si="136"/>
        <v>0</v>
      </c>
      <c r="AN418" s="165">
        <f t="shared" si="136"/>
        <v>0</v>
      </c>
      <c r="AO418" s="165">
        <f t="shared" si="136"/>
        <v>0</v>
      </c>
      <c r="AP418" s="165">
        <f t="shared" si="136"/>
        <v>0</v>
      </c>
      <c r="AQ418" s="165">
        <f t="shared" si="136"/>
        <v>0</v>
      </c>
      <c r="AR418" s="165">
        <f t="shared" si="136"/>
        <v>0</v>
      </c>
    </row>
    <row r="419" spans="1:44" s="262" customFormat="1" ht="15.75" hidden="1" outlineLevel="2">
      <c r="A419" s="105"/>
      <c r="B419" s="162" t="s">
        <v>44</v>
      </c>
      <c r="C419" s="160" t="s">
        <v>73</v>
      </c>
      <c r="D419" s="165">
        <f t="shared" si="136"/>
        <v>0</v>
      </c>
      <c r="E419" s="165">
        <f t="shared" si="136"/>
        <v>0</v>
      </c>
      <c r="F419" s="165">
        <f t="shared" si="136"/>
        <v>0</v>
      </c>
      <c r="G419" s="165">
        <f t="shared" si="136"/>
        <v>0</v>
      </c>
      <c r="H419" s="165">
        <f t="shared" si="136"/>
        <v>0</v>
      </c>
      <c r="I419" s="165">
        <f t="shared" si="136"/>
        <v>0</v>
      </c>
      <c r="J419" s="165">
        <f t="shared" si="136"/>
        <v>0</v>
      </c>
      <c r="K419" s="165">
        <f t="shared" si="136"/>
        <v>0</v>
      </c>
      <c r="L419" s="165">
        <f t="shared" si="136"/>
        <v>0</v>
      </c>
      <c r="M419" s="165">
        <f t="shared" si="136"/>
        <v>0</v>
      </c>
      <c r="N419" s="165">
        <f t="shared" si="136"/>
        <v>0</v>
      </c>
      <c r="O419" s="165">
        <f t="shared" si="136"/>
        <v>0</v>
      </c>
      <c r="P419" s="165">
        <f t="shared" si="136"/>
        <v>0</v>
      </c>
      <c r="Q419" s="165">
        <f t="shared" si="136"/>
        <v>0</v>
      </c>
      <c r="R419" s="165">
        <f t="shared" si="136"/>
        <v>0</v>
      </c>
      <c r="S419" s="165">
        <f t="shared" si="136"/>
        <v>0</v>
      </c>
      <c r="T419" s="165">
        <f t="shared" si="136"/>
        <v>0</v>
      </c>
      <c r="U419" s="165">
        <f t="shared" si="136"/>
        <v>0</v>
      </c>
      <c r="V419" s="165">
        <f t="shared" si="136"/>
        <v>0</v>
      </c>
      <c r="W419" s="165">
        <f t="shared" si="136"/>
        <v>0</v>
      </c>
      <c r="X419" s="165">
        <f t="shared" si="136"/>
        <v>0</v>
      </c>
      <c r="Y419" s="165">
        <f t="shared" si="136"/>
        <v>0</v>
      </c>
      <c r="Z419" s="165">
        <f t="shared" si="136"/>
        <v>0</v>
      </c>
      <c r="AA419" s="165">
        <f t="shared" si="136"/>
        <v>0</v>
      </c>
      <c r="AB419" s="165">
        <f t="shared" si="136"/>
        <v>0</v>
      </c>
      <c r="AC419" s="165">
        <f t="shared" si="136"/>
        <v>0</v>
      </c>
      <c r="AD419" s="165">
        <f t="shared" si="136"/>
        <v>0</v>
      </c>
      <c r="AE419" s="165">
        <f t="shared" si="136"/>
        <v>0</v>
      </c>
      <c r="AF419" s="165">
        <f t="shared" si="136"/>
        <v>0</v>
      </c>
      <c r="AG419" s="165">
        <f t="shared" si="136"/>
        <v>0</v>
      </c>
      <c r="AH419" s="165">
        <f t="shared" si="136"/>
        <v>0</v>
      </c>
      <c r="AI419" s="165">
        <f t="shared" si="136"/>
        <v>0</v>
      </c>
      <c r="AJ419" s="165">
        <f t="shared" si="136"/>
        <v>0</v>
      </c>
      <c r="AK419" s="165">
        <f t="shared" si="136"/>
        <v>0</v>
      </c>
      <c r="AL419" s="165">
        <f t="shared" si="136"/>
        <v>0</v>
      </c>
      <c r="AM419" s="165">
        <f t="shared" si="136"/>
        <v>0</v>
      </c>
      <c r="AN419" s="165">
        <f t="shared" si="136"/>
        <v>0</v>
      </c>
      <c r="AO419" s="165">
        <f t="shared" si="136"/>
        <v>0</v>
      </c>
      <c r="AP419" s="165">
        <f t="shared" si="136"/>
        <v>0</v>
      </c>
      <c r="AQ419" s="165">
        <f t="shared" si="136"/>
        <v>0</v>
      </c>
      <c r="AR419" s="165">
        <f t="shared" si="136"/>
        <v>0</v>
      </c>
    </row>
    <row r="420" spans="1:44" s="262" customFormat="1" ht="15.75" hidden="1" outlineLevel="2">
      <c r="A420" s="105"/>
      <c r="B420" s="162" t="s">
        <v>45</v>
      </c>
      <c r="C420" s="160" t="s">
        <v>73</v>
      </c>
      <c r="D420" s="165">
        <f t="shared" si="136"/>
        <v>0</v>
      </c>
      <c r="E420" s="165">
        <f t="shared" si="136"/>
        <v>0</v>
      </c>
      <c r="F420" s="165">
        <f t="shared" si="136"/>
        <v>0</v>
      </c>
      <c r="G420" s="165">
        <f t="shared" si="136"/>
        <v>0</v>
      </c>
      <c r="H420" s="165">
        <f t="shared" si="136"/>
        <v>0</v>
      </c>
      <c r="I420" s="165">
        <f t="shared" si="136"/>
        <v>0</v>
      </c>
      <c r="J420" s="165">
        <f t="shared" si="136"/>
        <v>0</v>
      </c>
      <c r="K420" s="165">
        <f t="shared" si="136"/>
        <v>0</v>
      </c>
      <c r="L420" s="165">
        <f t="shared" si="136"/>
        <v>0</v>
      </c>
      <c r="M420" s="165">
        <f t="shared" si="136"/>
        <v>0</v>
      </c>
      <c r="N420" s="165">
        <f t="shared" si="136"/>
        <v>0</v>
      </c>
      <c r="O420" s="165">
        <f t="shared" si="136"/>
        <v>0</v>
      </c>
      <c r="P420" s="165">
        <f t="shared" si="136"/>
        <v>0</v>
      </c>
      <c r="Q420" s="165">
        <f t="shared" si="136"/>
        <v>0</v>
      </c>
      <c r="R420" s="165">
        <f t="shared" si="136"/>
        <v>0</v>
      </c>
      <c r="S420" s="165">
        <f t="shared" si="136"/>
        <v>0</v>
      </c>
      <c r="T420" s="165">
        <f t="shared" si="136"/>
        <v>0</v>
      </c>
      <c r="U420" s="165">
        <f t="shared" si="136"/>
        <v>0</v>
      </c>
      <c r="V420" s="165">
        <f t="shared" si="136"/>
        <v>0</v>
      </c>
      <c r="W420" s="165">
        <f t="shared" si="136"/>
        <v>0</v>
      </c>
      <c r="X420" s="165">
        <f t="shared" si="136"/>
        <v>0</v>
      </c>
      <c r="Y420" s="165">
        <f t="shared" si="136"/>
        <v>0</v>
      </c>
      <c r="Z420" s="165">
        <f t="shared" si="136"/>
        <v>0</v>
      </c>
      <c r="AA420" s="165">
        <f t="shared" si="136"/>
        <v>0</v>
      </c>
      <c r="AB420" s="165">
        <f t="shared" si="136"/>
        <v>0</v>
      </c>
      <c r="AC420" s="165">
        <f t="shared" si="136"/>
        <v>0</v>
      </c>
      <c r="AD420" s="165">
        <f t="shared" si="136"/>
        <v>0</v>
      </c>
      <c r="AE420" s="165">
        <f t="shared" si="136"/>
        <v>0</v>
      </c>
      <c r="AF420" s="165">
        <f t="shared" si="136"/>
        <v>0</v>
      </c>
      <c r="AG420" s="165">
        <f t="shared" si="136"/>
        <v>0</v>
      </c>
      <c r="AH420" s="165">
        <f t="shared" si="136"/>
        <v>0</v>
      </c>
      <c r="AI420" s="165">
        <f t="shared" si="136"/>
        <v>0</v>
      </c>
      <c r="AJ420" s="165">
        <f t="shared" si="136"/>
        <v>0</v>
      </c>
      <c r="AK420" s="165">
        <f t="shared" si="136"/>
        <v>0</v>
      </c>
      <c r="AL420" s="165">
        <f t="shared" si="136"/>
        <v>0</v>
      </c>
      <c r="AM420" s="165">
        <f t="shared" si="136"/>
        <v>0</v>
      </c>
      <c r="AN420" s="165">
        <f t="shared" si="136"/>
        <v>0</v>
      </c>
      <c r="AO420" s="165">
        <f t="shared" si="136"/>
        <v>0</v>
      </c>
      <c r="AP420" s="165">
        <f t="shared" si="136"/>
        <v>0</v>
      </c>
      <c r="AQ420" s="165">
        <f t="shared" si="136"/>
        <v>0</v>
      </c>
      <c r="AR420" s="165">
        <f t="shared" si="136"/>
        <v>0</v>
      </c>
    </row>
    <row r="421" spans="1:44" s="262" customFormat="1" ht="15.75" hidden="1" outlineLevel="2">
      <c r="A421" s="105"/>
      <c r="B421" s="162" t="s">
        <v>46</v>
      </c>
      <c r="C421" s="160" t="s">
        <v>73</v>
      </c>
      <c r="D421" s="165">
        <f t="shared" si="136"/>
        <v>0</v>
      </c>
      <c r="E421" s="165">
        <f t="shared" si="136"/>
        <v>0</v>
      </c>
      <c r="F421" s="165">
        <f t="shared" si="136"/>
        <v>0</v>
      </c>
      <c r="G421" s="165">
        <f t="shared" si="136"/>
        <v>0</v>
      </c>
      <c r="H421" s="165">
        <f t="shared" si="136"/>
        <v>0</v>
      </c>
      <c r="I421" s="165">
        <f t="shared" si="136"/>
        <v>0</v>
      </c>
      <c r="J421" s="165">
        <f t="shared" si="136"/>
        <v>0</v>
      </c>
      <c r="K421" s="165">
        <f t="shared" si="136"/>
        <v>0</v>
      </c>
      <c r="L421" s="165">
        <f t="shared" si="136"/>
        <v>0</v>
      </c>
      <c r="M421" s="165">
        <f t="shared" si="136"/>
        <v>0</v>
      </c>
      <c r="N421" s="165">
        <f t="shared" si="136"/>
        <v>0</v>
      </c>
      <c r="O421" s="165">
        <f t="shared" si="136"/>
        <v>0</v>
      </c>
      <c r="P421" s="165">
        <f t="shared" si="136"/>
        <v>0</v>
      </c>
      <c r="Q421" s="165">
        <f t="shared" si="136"/>
        <v>0</v>
      </c>
      <c r="R421" s="165">
        <f t="shared" si="136"/>
        <v>0</v>
      </c>
      <c r="S421" s="165">
        <f t="shared" si="136"/>
        <v>0</v>
      </c>
      <c r="T421" s="165">
        <f t="shared" si="136"/>
        <v>0</v>
      </c>
      <c r="U421" s="165">
        <f t="shared" si="136"/>
        <v>0</v>
      </c>
      <c r="V421" s="165">
        <f t="shared" si="136"/>
        <v>0</v>
      </c>
      <c r="W421" s="165">
        <f t="shared" si="136"/>
        <v>0</v>
      </c>
      <c r="X421" s="165">
        <f t="shared" si="136"/>
        <v>0</v>
      </c>
      <c r="Y421" s="165">
        <f t="shared" si="136"/>
        <v>0</v>
      </c>
      <c r="Z421" s="165">
        <f t="shared" si="136"/>
        <v>0</v>
      </c>
      <c r="AA421" s="165">
        <f t="shared" si="136"/>
        <v>0</v>
      </c>
      <c r="AB421" s="165">
        <f t="shared" si="136"/>
        <v>0</v>
      </c>
      <c r="AC421" s="165">
        <f t="shared" si="136"/>
        <v>0</v>
      </c>
      <c r="AD421" s="165">
        <f t="shared" si="136"/>
        <v>0</v>
      </c>
      <c r="AE421" s="165">
        <f t="shared" si="136"/>
        <v>0</v>
      </c>
      <c r="AF421" s="165">
        <f t="shared" si="136"/>
        <v>0</v>
      </c>
      <c r="AG421" s="165">
        <f t="shared" si="136"/>
        <v>0</v>
      </c>
      <c r="AH421" s="165">
        <f t="shared" si="136"/>
        <v>0</v>
      </c>
      <c r="AI421" s="165">
        <f t="shared" si="136"/>
        <v>0</v>
      </c>
      <c r="AJ421" s="165">
        <f t="shared" si="136"/>
        <v>0</v>
      </c>
      <c r="AK421" s="165">
        <f t="shared" si="136"/>
        <v>0</v>
      </c>
      <c r="AL421" s="165">
        <f t="shared" si="136"/>
        <v>0</v>
      </c>
      <c r="AM421" s="165">
        <f t="shared" si="136"/>
        <v>0</v>
      </c>
      <c r="AN421" s="165">
        <f t="shared" si="136"/>
        <v>0</v>
      </c>
      <c r="AO421" s="165">
        <f t="shared" si="136"/>
        <v>0</v>
      </c>
      <c r="AP421" s="165">
        <f t="shared" si="136"/>
        <v>0</v>
      </c>
      <c r="AQ421" s="165">
        <f t="shared" si="136"/>
        <v>0</v>
      </c>
      <c r="AR421" s="165">
        <f t="shared" si="136"/>
        <v>0</v>
      </c>
    </row>
    <row r="422" spans="1:44" s="262" customFormat="1" ht="15.75" hidden="1" outlineLevel="2">
      <c r="A422" s="105"/>
      <c r="B422" s="162" t="s">
        <v>47</v>
      </c>
      <c r="C422" s="160" t="s">
        <v>73</v>
      </c>
      <c r="D422" s="165">
        <f t="shared" si="136"/>
        <v>0</v>
      </c>
      <c r="E422" s="165">
        <f t="shared" si="136"/>
        <v>0</v>
      </c>
      <c r="F422" s="165">
        <f t="shared" si="136"/>
        <v>0</v>
      </c>
      <c r="G422" s="165">
        <f t="shared" si="136"/>
        <v>0</v>
      </c>
      <c r="H422" s="165">
        <f t="shared" si="136"/>
        <v>0</v>
      </c>
      <c r="I422" s="165">
        <f t="shared" si="136"/>
        <v>0</v>
      </c>
      <c r="J422" s="165">
        <f t="shared" si="136"/>
        <v>0</v>
      </c>
      <c r="K422" s="165">
        <f t="shared" si="136"/>
        <v>0</v>
      </c>
      <c r="L422" s="165">
        <f t="shared" si="136"/>
        <v>0</v>
      </c>
      <c r="M422" s="165">
        <f t="shared" si="136"/>
        <v>0</v>
      </c>
      <c r="N422" s="165">
        <f t="shared" si="136"/>
        <v>0</v>
      </c>
      <c r="O422" s="165">
        <f t="shared" si="136"/>
        <v>0</v>
      </c>
      <c r="P422" s="165">
        <f t="shared" si="136"/>
        <v>0</v>
      </c>
      <c r="Q422" s="165">
        <f t="shared" si="136"/>
        <v>0</v>
      </c>
      <c r="R422" s="165">
        <f t="shared" si="136"/>
        <v>0</v>
      </c>
      <c r="S422" s="165">
        <f t="shared" si="136"/>
        <v>0</v>
      </c>
      <c r="T422" s="165">
        <f t="shared" si="136"/>
        <v>0</v>
      </c>
      <c r="U422" s="165">
        <f t="shared" si="136"/>
        <v>0</v>
      </c>
      <c r="V422" s="165">
        <f t="shared" si="136"/>
        <v>0</v>
      </c>
      <c r="W422" s="165">
        <f t="shared" si="136"/>
        <v>0</v>
      </c>
      <c r="X422" s="165">
        <f t="shared" si="136"/>
        <v>0</v>
      </c>
      <c r="Y422" s="165">
        <f t="shared" si="136"/>
        <v>0</v>
      </c>
      <c r="Z422" s="165">
        <f t="shared" si="136"/>
        <v>0</v>
      </c>
      <c r="AA422" s="165">
        <f t="shared" si="136"/>
        <v>0</v>
      </c>
      <c r="AB422" s="165">
        <f t="shared" si="136"/>
        <v>0</v>
      </c>
      <c r="AC422" s="165">
        <f t="shared" si="136"/>
        <v>0</v>
      </c>
      <c r="AD422" s="165">
        <f t="shared" si="136"/>
        <v>0</v>
      </c>
      <c r="AE422" s="165">
        <f t="shared" si="136"/>
        <v>0</v>
      </c>
      <c r="AF422" s="165">
        <f t="shared" si="136"/>
        <v>0</v>
      </c>
      <c r="AG422" s="165">
        <f t="shared" si="136"/>
        <v>0</v>
      </c>
      <c r="AH422" s="165">
        <f t="shared" si="136"/>
        <v>0</v>
      </c>
      <c r="AI422" s="165">
        <f t="shared" si="136"/>
        <v>0</v>
      </c>
      <c r="AJ422" s="165">
        <f t="shared" si="136"/>
        <v>0</v>
      </c>
      <c r="AK422" s="165">
        <f t="shared" si="136"/>
        <v>0</v>
      </c>
      <c r="AL422" s="165">
        <f t="shared" si="136"/>
        <v>0</v>
      </c>
      <c r="AM422" s="165">
        <f t="shared" si="136"/>
        <v>0</v>
      </c>
      <c r="AN422" s="165">
        <f t="shared" si="136"/>
        <v>0</v>
      </c>
      <c r="AO422" s="165">
        <f t="shared" si="136"/>
        <v>0</v>
      </c>
      <c r="AP422" s="165">
        <f t="shared" si="136"/>
        <v>0</v>
      </c>
      <c r="AQ422" s="165">
        <f t="shared" si="136"/>
        <v>0</v>
      </c>
      <c r="AR422" s="165">
        <f t="shared" si="136"/>
        <v>0</v>
      </c>
    </row>
    <row r="423" spans="1:44" s="262" customFormat="1" ht="15.75" hidden="1" outlineLevel="2">
      <c r="A423" s="105"/>
      <c r="B423" s="162" t="s">
        <v>48</v>
      </c>
      <c r="C423" s="160" t="s">
        <v>73</v>
      </c>
      <c r="D423" s="165">
        <f t="shared" si="136"/>
        <v>0</v>
      </c>
      <c r="E423" s="165">
        <f t="shared" si="136"/>
        <v>0</v>
      </c>
      <c r="F423" s="165">
        <f t="shared" si="136"/>
        <v>0</v>
      </c>
      <c r="G423" s="165">
        <f t="shared" si="136"/>
        <v>0</v>
      </c>
      <c r="H423" s="165">
        <f t="shared" si="136"/>
        <v>0</v>
      </c>
      <c r="I423" s="165">
        <f t="shared" si="136"/>
        <v>0</v>
      </c>
      <c r="J423" s="165">
        <f t="shared" si="136"/>
        <v>0</v>
      </c>
      <c r="K423" s="165">
        <f t="shared" si="136"/>
        <v>0</v>
      </c>
      <c r="L423" s="165">
        <f t="shared" si="136"/>
        <v>0</v>
      </c>
      <c r="M423" s="165">
        <f t="shared" ref="M423:AR429" si="137">IF(M$415&gt;0,(M$381*M389-M$398*M406)/M$415,0)</f>
        <v>0</v>
      </c>
      <c r="N423" s="165">
        <f t="shared" si="137"/>
        <v>0</v>
      </c>
      <c r="O423" s="165">
        <f t="shared" si="137"/>
        <v>0</v>
      </c>
      <c r="P423" s="165">
        <f t="shared" si="137"/>
        <v>0</v>
      </c>
      <c r="Q423" s="165">
        <f t="shared" si="137"/>
        <v>0</v>
      </c>
      <c r="R423" s="165">
        <f t="shared" si="137"/>
        <v>0</v>
      </c>
      <c r="S423" s="165">
        <f t="shared" si="137"/>
        <v>0</v>
      </c>
      <c r="T423" s="165">
        <f t="shared" si="137"/>
        <v>0</v>
      </c>
      <c r="U423" s="165">
        <f t="shared" si="137"/>
        <v>0</v>
      </c>
      <c r="V423" s="165">
        <f t="shared" si="137"/>
        <v>0</v>
      </c>
      <c r="W423" s="165">
        <f t="shared" si="137"/>
        <v>0</v>
      </c>
      <c r="X423" s="165">
        <f t="shared" si="137"/>
        <v>0</v>
      </c>
      <c r="Y423" s="165">
        <f t="shared" si="137"/>
        <v>0</v>
      </c>
      <c r="Z423" s="165">
        <f t="shared" si="137"/>
        <v>0</v>
      </c>
      <c r="AA423" s="165">
        <f t="shared" si="137"/>
        <v>0</v>
      </c>
      <c r="AB423" s="165">
        <f t="shared" si="137"/>
        <v>0</v>
      </c>
      <c r="AC423" s="165">
        <f t="shared" si="137"/>
        <v>0</v>
      </c>
      <c r="AD423" s="165">
        <f t="shared" si="137"/>
        <v>0</v>
      </c>
      <c r="AE423" s="165">
        <f t="shared" si="137"/>
        <v>0</v>
      </c>
      <c r="AF423" s="165">
        <f t="shared" si="137"/>
        <v>0</v>
      </c>
      <c r="AG423" s="165">
        <f t="shared" si="137"/>
        <v>0</v>
      </c>
      <c r="AH423" s="165">
        <f t="shared" si="137"/>
        <v>0</v>
      </c>
      <c r="AI423" s="165">
        <f t="shared" si="137"/>
        <v>0</v>
      </c>
      <c r="AJ423" s="165">
        <f t="shared" si="137"/>
        <v>0</v>
      </c>
      <c r="AK423" s="165">
        <f t="shared" si="137"/>
        <v>0</v>
      </c>
      <c r="AL423" s="165">
        <f t="shared" si="137"/>
        <v>0</v>
      </c>
      <c r="AM423" s="165">
        <f t="shared" si="137"/>
        <v>0</v>
      </c>
      <c r="AN423" s="165">
        <f t="shared" si="137"/>
        <v>0</v>
      </c>
      <c r="AO423" s="165">
        <f t="shared" si="137"/>
        <v>0</v>
      </c>
      <c r="AP423" s="165">
        <f t="shared" si="137"/>
        <v>0</v>
      </c>
      <c r="AQ423" s="165">
        <f t="shared" si="137"/>
        <v>0</v>
      </c>
      <c r="AR423" s="165">
        <f t="shared" si="137"/>
        <v>0</v>
      </c>
    </row>
    <row r="424" spans="1:44" s="262" customFormat="1" ht="15.75" hidden="1" outlineLevel="2">
      <c r="A424" s="105"/>
      <c r="B424" s="162" t="s">
        <v>49</v>
      </c>
      <c r="C424" s="160" t="s">
        <v>73</v>
      </c>
      <c r="D424" s="165">
        <f t="shared" ref="D424:S429" si="138">IF(D$415&gt;0,(D$381*D390-D$398*D407)/D$415,0)</f>
        <v>0</v>
      </c>
      <c r="E424" s="165">
        <f t="shared" si="138"/>
        <v>0</v>
      </c>
      <c r="F424" s="165">
        <f t="shared" si="138"/>
        <v>0</v>
      </c>
      <c r="G424" s="165">
        <f t="shared" si="138"/>
        <v>0</v>
      </c>
      <c r="H424" s="165">
        <f t="shared" si="138"/>
        <v>0</v>
      </c>
      <c r="I424" s="165">
        <f t="shared" si="138"/>
        <v>0</v>
      </c>
      <c r="J424" s="165">
        <f t="shared" si="138"/>
        <v>0</v>
      </c>
      <c r="K424" s="165">
        <f t="shared" si="138"/>
        <v>0</v>
      </c>
      <c r="L424" s="165">
        <f t="shared" si="138"/>
        <v>0</v>
      </c>
      <c r="M424" s="165">
        <f t="shared" si="138"/>
        <v>0</v>
      </c>
      <c r="N424" s="165">
        <f t="shared" si="138"/>
        <v>0</v>
      </c>
      <c r="O424" s="165">
        <f t="shared" si="138"/>
        <v>0</v>
      </c>
      <c r="P424" s="165">
        <f t="shared" si="138"/>
        <v>0</v>
      </c>
      <c r="Q424" s="165">
        <f t="shared" si="138"/>
        <v>0</v>
      </c>
      <c r="R424" s="165">
        <f t="shared" si="138"/>
        <v>0</v>
      </c>
      <c r="S424" s="165">
        <f t="shared" si="138"/>
        <v>0</v>
      </c>
      <c r="T424" s="165">
        <f t="shared" si="137"/>
        <v>0</v>
      </c>
      <c r="U424" s="165">
        <f t="shared" si="137"/>
        <v>0</v>
      </c>
      <c r="V424" s="165">
        <f t="shared" si="137"/>
        <v>0</v>
      </c>
      <c r="W424" s="165">
        <f t="shared" si="137"/>
        <v>0</v>
      </c>
      <c r="X424" s="165">
        <f t="shared" si="137"/>
        <v>0</v>
      </c>
      <c r="Y424" s="165">
        <f t="shared" si="137"/>
        <v>0</v>
      </c>
      <c r="Z424" s="165">
        <f t="shared" si="137"/>
        <v>0</v>
      </c>
      <c r="AA424" s="165">
        <f t="shared" si="137"/>
        <v>0</v>
      </c>
      <c r="AB424" s="165">
        <f t="shared" si="137"/>
        <v>0</v>
      </c>
      <c r="AC424" s="165">
        <f t="shared" si="137"/>
        <v>0</v>
      </c>
      <c r="AD424" s="165">
        <f t="shared" si="137"/>
        <v>0</v>
      </c>
      <c r="AE424" s="165">
        <f t="shared" si="137"/>
        <v>0</v>
      </c>
      <c r="AF424" s="165">
        <f t="shared" si="137"/>
        <v>0</v>
      </c>
      <c r="AG424" s="165">
        <f t="shared" si="137"/>
        <v>0</v>
      </c>
      <c r="AH424" s="165">
        <f t="shared" si="137"/>
        <v>0</v>
      </c>
      <c r="AI424" s="165">
        <f t="shared" si="137"/>
        <v>0</v>
      </c>
      <c r="AJ424" s="165">
        <f t="shared" si="137"/>
        <v>0</v>
      </c>
      <c r="AK424" s="165">
        <f t="shared" si="137"/>
        <v>0</v>
      </c>
      <c r="AL424" s="165">
        <f t="shared" si="137"/>
        <v>0</v>
      </c>
      <c r="AM424" s="165">
        <f t="shared" si="137"/>
        <v>0</v>
      </c>
      <c r="AN424" s="165">
        <f t="shared" si="137"/>
        <v>0</v>
      </c>
      <c r="AO424" s="165">
        <f t="shared" si="137"/>
        <v>0</v>
      </c>
      <c r="AP424" s="165">
        <f t="shared" si="137"/>
        <v>0</v>
      </c>
      <c r="AQ424" s="165">
        <f t="shared" si="137"/>
        <v>0</v>
      </c>
      <c r="AR424" s="165">
        <f t="shared" si="137"/>
        <v>0</v>
      </c>
    </row>
    <row r="425" spans="1:44" s="262" customFormat="1" ht="15.75" hidden="1" outlineLevel="2">
      <c r="A425" s="105"/>
      <c r="B425" s="162" t="s">
        <v>50</v>
      </c>
      <c r="C425" s="160" t="s">
        <v>73</v>
      </c>
      <c r="D425" s="165">
        <f t="shared" si="138"/>
        <v>0</v>
      </c>
      <c r="E425" s="165">
        <f t="shared" si="138"/>
        <v>0</v>
      </c>
      <c r="F425" s="165">
        <f t="shared" si="138"/>
        <v>0</v>
      </c>
      <c r="G425" s="165">
        <f t="shared" si="138"/>
        <v>0</v>
      </c>
      <c r="H425" s="165">
        <f t="shared" si="138"/>
        <v>0</v>
      </c>
      <c r="I425" s="165">
        <f t="shared" si="138"/>
        <v>0</v>
      </c>
      <c r="J425" s="165">
        <f t="shared" si="138"/>
        <v>0</v>
      </c>
      <c r="K425" s="165">
        <f t="shared" si="138"/>
        <v>0</v>
      </c>
      <c r="L425" s="165">
        <f t="shared" si="138"/>
        <v>0</v>
      </c>
      <c r="M425" s="165">
        <f t="shared" si="138"/>
        <v>0</v>
      </c>
      <c r="N425" s="165">
        <f t="shared" si="138"/>
        <v>0</v>
      </c>
      <c r="O425" s="165">
        <f t="shared" si="138"/>
        <v>0</v>
      </c>
      <c r="P425" s="165">
        <f t="shared" si="138"/>
        <v>0</v>
      </c>
      <c r="Q425" s="165">
        <f t="shared" si="138"/>
        <v>0</v>
      </c>
      <c r="R425" s="165">
        <f t="shared" si="138"/>
        <v>0</v>
      </c>
      <c r="S425" s="165">
        <f t="shared" si="138"/>
        <v>0</v>
      </c>
      <c r="T425" s="165">
        <f t="shared" si="137"/>
        <v>0</v>
      </c>
      <c r="U425" s="165">
        <f t="shared" si="137"/>
        <v>0</v>
      </c>
      <c r="V425" s="165">
        <f t="shared" si="137"/>
        <v>0</v>
      </c>
      <c r="W425" s="165">
        <f t="shared" si="137"/>
        <v>0</v>
      </c>
      <c r="X425" s="165">
        <f t="shared" si="137"/>
        <v>0</v>
      </c>
      <c r="Y425" s="165">
        <f t="shared" si="137"/>
        <v>0</v>
      </c>
      <c r="Z425" s="165">
        <f t="shared" si="137"/>
        <v>0</v>
      </c>
      <c r="AA425" s="165">
        <f t="shared" si="137"/>
        <v>0</v>
      </c>
      <c r="AB425" s="165">
        <f t="shared" si="137"/>
        <v>0</v>
      </c>
      <c r="AC425" s="165">
        <f t="shared" si="137"/>
        <v>0</v>
      </c>
      <c r="AD425" s="165">
        <f t="shared" si="137"/>
        <v>0</v>
      </c>
      <c r="AE425" s="165">
        <f t="shared" si="137"/>
        <v>0</v>
      </c>
      <c r="AF425" s="165">
        <f t="shared" si="137"/>
        <v>0</v>
      </c>
      <c r="AG425" s="165">
        <f t="shared" si="137"/>
        <v>0</v>
      </c>
      <c r="AH425" s="165">
        <f t="shared" si="137"/>
        <v>0</v>
      </c>
      <c r="AI425" s="165">
        <f t="shared" si="137"/>
        <v>0</v>
      </c>
      <c r="AJ425" s="165">
        <f t="shared" si="137"/>
        <v>0</v>
      </c>
      <c r="AK425" s="165">
        <f t="shared" si="137"/>
        <v>0</v>
      </c>
      <c r="AL425" s="165">
        <f t="shared" si="137"/>
        <v>0</v>
      </c>
      <c r="AM425" s="165">
        <f t="shared" si="137"/>
        <v>0</v>
      </c>
      <c r="AN425" s="165">
        <f t="shared" si="137"/>
        <v>0</v>
      </c>
      <c r="AO425" s="165">
        <f t="shared" si="137"/>
        <v>0</v>
      </c>
      <c r="AP425" s="165">
        <f t="shared" si="137"/>
        <v>0</v>
      </c>
      <c r="AQ425" s="165">
        <f t="shared" si="137"/>
        <v>0</v>
      </c>
      <c r="AR425" s="165">
        <f t="shared" si="137"/>
        <v>0</v>
      </c>
    </row>
    <row r="426" spans="1:44" s="262" customFormat="1" ht="15.75" hidden="1" outlineLevel="2">
      <c r="A426" s="105"/>
      <c r="B426" s="162" t="s">
        <v>51</v>
      </c>
      <c r="C426" s="160" t="s">
        <v>73</v>
      </c>
      <c r="D426" s="165">
        <f t="shared" si="138"/>
        <v>0</v>
      </c>
      <c r="E426" s="165">
        <f t="shared" si="138"/>
        <v>0</v>
      </c>
      <c r="F426" s="165">
        <f t="shared" si="138"/>
        <v>0</v>
      </c>
      <c r="G426" s="165">
        <f t="shared" si="138"/>
        <v>0</v>
      </c>
      <c r="H426" s="165">
        <f t="shared" si="138"/>
        <v>0</v>
      </c>
      <c r="I426" s="165">
        <f t="shared" si="138"/>
        <v>0</v>
      </c>
      <c r="J426" s="165">
        <f t="shared" si="138"/>
        <v>0</v>
      </c>
      <c r="K426" s="165">
        <f t="shared" si="138"/>
        <v>0</v>
      </c>
      <c r="L426" s="165">
        <f t="shared" si="138"/>
        <v>0</v>
      </c>
      <c r="M426" s="165">
        <f t="shared" si="138"/>
        <v>0</v>
      </c>
      <c r="N426" s="165">
        <f t="shared" si="138"/>
        <v>0</v>
      </c>
      <c r="O426" s="165">
        <f t="shared" si="138"/>
        <v>0</v>
      </c>
      <c r="P426" s="165">
        <f t="shared" si="138"/>
        <v>0</v>
      </c>
      <c r="Q426" s="165">
        <f t="shared" si="138"/>
        <v>0</v>
      </c>
      <c r="R426" s="165">
        <f t="shared" si="138"/>
        <v>0</v>
      </c>
      <c r="S426" s="165">
        <f t="shared" si="138"/>
        <v>0</v>
      </c>
      <c r="T426" s="165">
        <f t="shared" si="137"/>
        <v>0</v>
      </c>
      <c r="U426" s="165">
        <f t="shared" si="137"/>
        <v>0</v>
      </c>
      <c r="V426" s="165">
        <f t="shared" si="137"/>
        <v>0</v>
      </c>
      <c r="W426" s="165">
        <f t="shared" si="137"/>
        <v>0</v>
      </c>
      <c r="X426" s="165">
        <f t="shared" si="137"/>
        <v>0</v>
      </c>
      <c r="Y426" s="165">
        <f t="shared" si="137"/>
        <v>0</v>
      </c>
      <c r="Z426" s="165">
        <f t="shared" si="137"/>
        <v>0</v>
      </c>
      <c r="AA426" s="165">
        <f t="shared" si="137"/>
        <v>0</v>
      </c>
      <c r="AB426" s="165">
        <f t="shared" si="137"/>
        <v>0</v>
      </c>
      <c r="AC426" s="165">
        <f t="shared" si="137"/>
        <v>0</v>
      </c>
      <c r="AD426" s="165">
        <f t="shared" si="137"/>
        <v>0</v>
      </c>
      <c r="AE426" s="165">
        <f t="shared" si="137"/>
        <v>0</v>
      </c>
      <c r="AF426" s="165">
        <f t="shared" si="137"/>
        <v>0</v>
      </c>
      <c r="AG426" s="165">
        <f t="shared" si="137"/>
        <v>0</v>
      </c>
      <c r="AH426" s="165">
        <f t="shared" si="137"/>
        <v>0</v>
      </c>
      <c r="AI426" s="165">
        <f t="shared" si="137"/>
        <v>0</v>
      </c>
      <c r="AJ426" s="165">
        <f t="shared" si="137"/>
        <v>0</v>
      </c>
      <c r="AK426" s="165">
        <f t="shared" si="137"/>
        <v>0</v>
      </c>
      <c r="AL426" s="165">
        <f t="shared" si="137"/>
        <v>0</v>
      </c>
      <c r="AM426" s="165">
        <f t="shared" si="137"/>
        <v>0</v>
      </c>
      <c r="AN426" s="165">
        <f t="shared" si="137"/>
        <v>0</v>
      </c>
      <c r="AO426" s="165">
        <f t="shared" si="137"/>
        <v>0</v>
      </c>
      <c r="AP426" s="165">
        <f t="shared" si="137"/>
        <v>0</v>
      </c>
      <c r="AQ426" s="165">
        <f t="shared" si="137"/>
        <v>0</v>
      </c>
      <c r="AR426" s="165">
        <f t="shared" si="137"/>
        <v>0</v>
      </c>
    </row>
    <row r="427" spans="1:44" s="262" customFormat="1" ht="15.75" hidden="1" outlineLevel="2">
      <c r="A427" s="105"/>
      <c r="B427" s="162" t="s">
        <v>52</v>
      </c>
      <c r="C427" s="160" t="s">
        <v>73</v>
      </c>
      <c r="D427" s="165">
        <f t="shared" si="138"/>
        <v>0</v>
      </c>
      <c r="E427" s="165">
        <f t="shared" si="138"/>
        <v>0</v>
      </c>
      <c r="F427" s="165">
        <f t="shared" si="138"/>
        <v>0</v>
      </c>
      <c r="G427" s="165">
        <f t="shared" si="138"/>
        <v>0</v>
      </c>
      <c r="H427" s="165">
        <f t="shared" si="138"/>
        <v>0</v>
      </c>
      <c r="I427" s="165">
        <f t="shared" si="138"/>
        <v>0</v>
      </c>
      <c r="J427" s="165">
        <f t="shared" si="138"/>
        <v>0</v>
      </c>
      <c r="K427" s="165">
        <f t="shared" si="138"/>
        <v>0</v>
      </c>
      <c r="L427" s="165">
        <f t="shared" si="138"/>
        <v>0</v>
      </c>
      <c r="M427" s="165">
        <f t="shared" si="138"/>
        <v>0</v>
      </c>
      <c r="N427" s="165">
        <f t="shared" si="138"/>
        <v>0</v>
      </c>
      <c r="O427" s="165">
        <f t="shared" si="138"/>
        <v>0</v>
      </c>
      <c r="P427" s="165">
        <f t="shared" si="138"/>
        <v>0</v>
      </c>
      <c r="Q427" s="165">
        <f t="shared" si="138"/>
        <v>0</v>
      </c>
      <c r="R427" s="165">
        <f t="shared" si="138"/>
        <v>0</v>
      </c>
      <c r="S427" s="165">
        <f t="shared" si="138"/>
        <v>0</v>
      </c>
      <c r="T427" s="165">
        <f t="shared" si="137"/>
        <v>0</v>
      </c>
      <c r="U427" s="165">
        <f t="shared" si="137"/>
        <v>0</v>
      </c>
      <c r="V427" s="165">
        <f t="shared" si="137"/>
        <v>0</v>
      </c>
      <c r="W427" s="165">
        <f t="shared" si="137"/>
        <v>0</v>
      </c>
      <c r="X427" s="165">
        <f t="shared" si="137"/>
        <v>0</v>
      </c>
      <c r="Y427" s="165">
        <f t="shared" si="137"/>
        <v>0</v>
      </c>
      <c r="Z427" s="165">
        <f t="shared" si="137"/>
        <v>0</v>
      </c>
      <c r="AA427" s="165">
        <f t="shared" si="137"/>
        <v>0</v>
      </c>
      <c r="AB427" s="165">
        <f t="shared" si="137"/>
        <v>0</v>
      </c>
      <c r="AC427" s="165">
        <f t="shared" si="137"/>
        <v>0</v>
      </c>
      <c r="AD427" s="165">
        <f t="shared" si="137"/>
        <v>0</v>
      </c>
      <c r="AE427" s="165">
        <f t="shared" si="137"/>
        <v>0</v>
      </c>
      <c r="AF427" s="165">
        <f t="shared" si="137"/>
        <v>0</v>
      </c>
      <c r="AG427" s="165">
        <f t="shared" si="137"/>
        <v>0</v>
      </c>
      <c r="AH427" s="165">
        <f t="shared" si="137"/>
        <v>0</v>
      </c>
      <c r="AI427" s="165">
        <f t="shared" si="137"/>
        <v>0</v>
      </c>
      <c r="AJ427" s="165">
        <f t="shared" si="137"/>
        <v>0</v>
      </c>
      <c r="AK427" s="165">
        <f t="shared" si="137"/>
        <v>0</v>
      </c>
      <c r="AL427" s="165">
        <f t="shared" si="137"/>
        <v>0</v>
      </c>
      <c r="AM427" s="165">
        <f t="shared" si="137"/>
        <v>0</v>
      </c>
      <c r="AN427" s="165">
        <f t="shared" si="137"/>
        <v>0</v>
      </c>
      <c r="AO427" s="165">
        <f t="shared" si="137"/>
        <v>0</v>
      </c>
      <c r="AP427" s="165">
        <f t="shared" si="137"/>
        <v>0</v>
      </c>
      <c r="AQ427" s="165">
        <f t="shared" si="137"/>
        <v>0</v>
      </c>
      <c r="AR427" s="165">
        <f t="shared" si="137"/>
        <v>0</v>
      </c>
    </row>
    <row r="428" spans="1:44" s="262" customFormat="1" ht="15.75" hidden="1" outlineLevel="2">
      <c r="A428" s="105"/>
      <c r="B428" s="162" t="s">
        <v>53</v>
      </c>
      <c r="C428" s="160" t="s">
        <v>73</v>
      </c>
      <c r="D428" s="165">
        <f t="shared" si="138"/>
        <v>0</v>
      </c>
      <c r="E428" s="165">
        <f t="shared" si="138"/>
        <v>0</v>
      </c>
      <c r="F428" s="165">
        <f t="shared" si="138"/>
        <v>0</v>
      </c>
      <c r="G428" s="165">
        <f t="shared" si="138"/>
        <v>0</v>
      </c>
      <c r="H428" s="165">
        <f t="shared" si="138"/>
        <v>0</v>
      </c>
      <c r="I428" s="165">
        <f t="shared" si="138"/>
        <v>0</v>
      </c>
      <c r="J428" s="165">
        <f t="shared" si="138"/>
        <v>0</v>
      </c>
      <c r="K428" s="165">
        <f t="shared" si="138"/>
        <v>0</v>
      </c>
      <c r="L428" s="165">
        <f t="shared" si="138"/>
        <v>0</v>
      </c>
      <c r="M428" s="165">
        <f t="shared" si="138"/>
        <v>0</v>
      </c>
      <c r="N428" s="165">
        <f t="shared" si="138"/>
        <v>0</v>
      </c>
      <c r="O428" s="165">
        <f t="shared" si="138"/>
        <v>0</v>
      </c>
      <c r="P428" s="165">
        <f t="shared" si="138"/>
        <v>0</v>
      </c>
      <c r="Q428" s="165">
        <f t="shared" si="138"/>
        <v>0</v>
      </c>
      <c r="R428" s="165">
        <f t="shared" si="138"/>
        <v>0</v>
      </c>
      <c r="S428" s="165">
        <f t="shared" si="138"/>
        <v>0</v>
      </c>
      <c r="T428" s="165">
        <f t="shared" si="137"/>
        <v>0</v>
      </c>
      <c r="U428" s="165">
        <f t="shared" si="137"/>
        <v>0</v>
      </c>
      <c r="V428" s="165">
        <f t="shared" si="137"/>
        <v>0</v>
      </c>
      <c r="W428" s="165">
        <f t="shared" si="137"/>
        <v>0</v>
      </c>
      <c r="X428" s="165">
        <f t="shared" si="137"/>
        <v>0</v>
      </c>
      <c r="Y428" s="165">
        <f t="shared" si="137"/>
        <v>0</v>
      </c>
      <c r="Z428" s="165">
        <f t="shared" si="137"/>
        <v>0</v>
      </c>
      <c r="AA428" s="165">
        <f t="shared" si="137"/>
        <v>0</v>
      </c>
      <c r="AB428" s="165">
        <f t="shared" si="137"/>
        <v>0</v>
      </c>
      <c r="AC428" s="165">
        <f t="shared" si="137"/>
        <v>0</v>
      </c>
      <c r="AD428" s="165">
        <f t="shared" si="137"/>
        <v>0</v>
      </c>
      <c r="AE428" s="165">
        <f t="shared" si="137"/>
        <v>0</v>
      </c>
      <c r="AF428" s="165">
        <f t="shared" si="137"/>
        <v>0</v>
      </c>
      <c r="AG428" s="165">
        <f t="shared" si="137"/>
        <v>0</v>
      </c>
      <c r="AH428" s="165">
        <f t="shared" si="137"/>
        <v>0</v>
      </c>
      <c r="AI428" s="165">
        <f t="shared" si="137"/>
        <v>0</v>
      </c>
      <c r="AJ428" s="165">
        <f t="shared" si="137"/>
        <v>0</v>
      </c>
      <c r="AK428" s="165">
        <f t="shared" si="137"/>
        <v>0</v>
      </c>
      <c r="AL428" s="165">
        <f t="shared" si="137"/>
        <v>0</v>
      </c>
      <c r="AM428" s="165">
        <f t="shared" si="137"/>
        <v>0</v>
      </c>
      <c r="AN428" s="165">
        <f t="shared" si="137"/>
        <v>0</v>
      </c>
      <c r="AO428" s="165">
        <f t="shared" si="137"/>
        <v>0</v>
      </c>
      <c r="AP428" s="165">
        <f t="shared" si="137"/>
        <v>0</v>
      </c>
      <c r="AQ428" s="165">
        <f t="shared" si="137"/>
        <v>0</v>
      </c>
      <c r="AR428" s="165">
        <f t="shared" si="137"/>
        <v>0</v>
      </c>
    </row>
    <row r="429" spans="1:44" s="262" customFormat="1" ht="15.75" hidden="1" outlineLevel="2">
      <c r="A429" s="105"/>
      <c r="B429" s="162" t="s">
        <v>54</v>
      </c>
      <c r="C429" s="160" t="s">
        <v>73</v>
      </c>
      <c r="D429" s="165">
        <f t="shared" si="138"/>
        <v>0</v>
      </c>
      <c r="E429" s="165">
        <f t="shared" si="138"/>
        <v>0</v>
      </c>
      <c r="F429" s="165">
        <f t="shared" si="138"/>
        <v>0</v>
      </c>
      <c r="G429" s="165">
        <f t="shared" si="138"/>
        <v>0</v>
      </c>
      <c r="H429" s="165">
        <f t="shared" si="138"/>
        <v>0</v>
      </c>
      <c r="I429" s="165">
        <f t="shared" si="138"/>
        <v>0</v>
      </c>
      <c r="J429" s="165">
        <f t="shared" si="138"/>
        <v>0</v>
      </c>
      <c r="K429" s="165">
        <f t="shared" si="138"/>
        <v>0</v>
      </c>
      <c r="L429" s="165">
        <f t="shared" si="138"/>
        <v>0</v>
      </c>
      <c r="M429" s="165">
        <f t="shared" si="138"/>
        <v>0</v>
      </c>
      <c r="N429" s="165">
        <f t="shared" si="138"/>
        <v>0</v>
      </c>
      <c r="O429" s="165">
        <f t="shared" si="138"/>
        <v>0</v>
      </c>
      <c r="P429" s="165">
        <f t="shared" si="138"/>
        <v>0</v>
      </c>
      <c r="Q429" s="165">
        <f t="shared" si="138"/>
        <v>0</v>
      </c>
      <c r="R429" s="165">
        <f t="shared" si="138"/>
        <v>0</v>
      </c>
      <c r="S429" s="165">
        <f t="shared" si="138"/>
        <v>0</v>
      </c>
      <c r="T429" s="165">
        <f t="shared" si="137"/>
        <v>0</v>
      </c>
      <c r="U429" s="165">
        <f t="shared" si="137"/>
        <v>0</v>
      </c>
      <c r="V429" s="165">
        <f t="shared" si="137"/>
        <v>0</v>
      </c>
      <c r="W429" s="165">
        <f t="shared" si="137"/>
        <v>0</v>
      </c>
      <c r="X429" s="165">
        <f t="shared" si="137"/>
        <v>0</v>
      </c>
      <c r="Y429" s="165">
        <f t="shared" si="137"/>
        <v>0</v>
      </c>
      <c r="Z429" s="165">
        <f t="shared" si="137"/>
        <v>0</v>
      </c>
      <c r="AA429" s="165">
        <f t="shared" si="137"/>
        <v>0</v>
      </c>
      <c r="AB429" s="165">
        <f t="shared" si="137"/>
        <v>0</v>
      </c>
      <c r="AC429" s="165">
        <f t="shared" si="137"/>
        <v>0</v>
      </c>
      <c r="AD429" s="165">
        <f t="shared" si="137"/>
        <v>0</v>
      </c>
      <c r="AE429" s="165">
        <f t="shared" si="137"/>
        <v>0</v>
      </c>
      <c r="AF429" s="165">
        <f t="shared" si="137"/>
        <v>0</v>
      </c>
      <c r="AG429" s="165">
        <f t="shared" si="137"/>
        <v>0</v>
      </c>
      <c r="AH429" s="165">
        <f t="shared" si="137"/>
        <v>0</v>
      </c>
      <c r="AI429" s="165">
        <f t="shared" si="137"/>
        <v>0</v>
      </c>
      <c r="AJ429" s="165">
        <f t="shared" si="137"/>
        <v>0</v>
      </c>
      <c r="AK429" s="165">
        <f t="shared" si="137"/>
        <v>0</v>
      </c>
      <c r="AL429" s="165">
        <f t="shared" si="137"/>
        <v>0</v>
      </c>
      <c r="AM429" s="165">
        <f t="shared" si="137"/>
        <v>0</v>
      </c>
      <c r="AN429" s="165">
        <f t="shared" si="137"/>
        <v>0</v>
      </c>
      <c r="AO429" s="165">
        <f t="shared" si="137"/>
        <v>0</v>
      </c>
      <c r="AP429" s="165">
        <f t="shared" si="137"/>
        <v>0</v>
      </c>
      <c r="AQ429" s="165">
        <f t="shared" si="137"/>
        <v>0</v>
      </c>
      <c r="AR429" s="165">
        <f t="shared" si="137"/>
        <v>0</v>
      </c>
    </row>
    <row r="430" spans="1:44" s="262" customFormat="1" ht="15.75" hidden="1" outlineLevel="2">
      <c r="A430" s="105"/>
      <c r="B430" s="162" t="s">
        <v>55</v>
      </c>
      <c r="C430" s="160" t="s">
        <v>73</v>
      </c>
      <c r="D430" s="165">
        <f>1-SUM(D417:D429)</f>
        <v>1</v>
      </c>
      <c r="E430" s="165">
        <f t="shared" ref="E430:AR430" si="139">1-SUM(E417:E429)</f>
        <v>1</v>
      </c>
      <c r="F430" s="165">
        <f t="shared" si="139"/>
        <v>1</v>
      </c>
      <c r="G430" s="165">
        <f t="shared" si="139"/>
        <v>1</v>
      </c>
      <c r="H430" s="165">
        <f t="shared" si="139"/>
        <v>1</v>
      </c>
      <c r="I430" s="165">
        <f t="shared" si="139"/>
        <v>1</v>
      </c>
      <c r="J430" s="165">
        <f t="shared" si="139"/>
        <v>1</v>
      </c>
      <c r="K430" s="165">
        <f t="shared" si="139"/>
        <v>1</v>
      </c>
      <c r="L430" s="165">
        <f t="shared" si="139"/>
        <v>1</v>
      </c>
      <c r="M430" s="165">
        <f t="shared" si="139"/>
        <v>1</v>
      </c>
      <c r="N430" s="165">
        <f t="shared" si="139"/>
        <v>1</v>
      </c>
      <c r="O430" s="165">
        <f t="shared" si="139"/>
        <v>1</v>
      </c>
      <c r="P430" s="165">
        <f t="shared" si="139"/>
        <v>1</v>
      </c>
      <c r="Q430" s="165">
        <f t="shared" si="139"/>
        <v>1</v>
      </c>
      <c r="R430" s="165">
        <f t="shared" si="139"/>
        <v>1</v>
      </c>
      <c r="S430" s="165">
        <f t="shared" si="139"/>
        <v>1</v>
      </c>
      <c r="T430" s="165">
        <f t="shared" si="139"/>
        <v>1</v>
      </c>
      <c r="U430" s="165">
        <f t="shared" si="139"/>
        <v>1</v>
      </c>
      <c r="V430" s="165">
        <f t="shared" si="139"/>
        <v>1</v>
      </c>
      <c r="W430" s="165">
        <f t="shared" si="139"/>
        <v>1</v>
      </c>
      <c r="X430" s="165">
        <f t="shared" si="139"/>
        <v>1</v>
      </c>
      <c r="Y430" s="165">
        <f t="shared" si="139"/>
        <v>1</v>
      </c>
      <c r="Z430" s="165">
        <f t="shared" si="139"/>
        <v>1</v>
      </c>
      <c r="AA430" s="165">
        <f t="shared" si="139"/>
        <v>1</v>
      </c>
      <c r="AB430" s="165">
        <f t="shared" si="139"/>
        <v>1</v>
      </c>
      <c r="AC430" s="165">
        <f t="shared" si="139"/>
        <v>1</v>
      </c>
      <c r="AD430" s="165">
        <f t="shared" si="139"/>
        <v>1</v>
      </c>
      <c r="AE430" s="165">
        <f t="shared" si="139"/>
        <v>1</v>
      </c>
      <c r="AF430" s="165">
        <f t="shared" si="139"/>
        <v>1</v>
      </c>
      <c r="AG430" s="165">
        <f t="shared" si="139"/>
        <v>1</v>
      </c>
      <c r="AH430" s="165">
        <f t="shared" si="139"/>
        <v>1</v>
      </c>
      <c r="AI430" s="165">
        <f t="shared" si="139"/>
        <v>1</v>
      </c>
      <c r="AJ430" s="165">
        <f t="shared" si="139"/>
        <v>1</v>
      </c>
      <c r="AK430" s="165">
        <f t="shared" si="139"/>
        <v>1</v>
      </c>
      <c r="AL430" s="165">
        <f t="shared" si="139"/>
        <v>1</v>
      </c>
      <c r="AM430" s="165">
        <f t="shared" si="139"/>
        <v>1</v>
      </c>
      <c r="AN430" s="165">
        <f t="shared" si="139"/>
        <v>1</v>
      </c>
      <c r="AO430" s="165">
        <f t="shared" si="139"/>
        <v>1</v>
      </c>
      <c r="AP430" s="165">
        <f t="shared" si="139"/>
        <v>1</v>
      </c>
      <c r="AQ430" s="165">
        <f t="shared" si="139"/>
        <v>1</v>
      </c>
      <c r="AR430" s="165">
        <f t="shared" si="139"/>
        <v>1</v>
      </c>
    </row>
    <row r="431" spans="1:44" s="262" customFormat="1" ht="15.75" hidden="1" outlineLevel="2">
      <c r="A431" s="105"/>
      <c r="B431" s="162" t="s">
        <v>56</v>
      </c>
      <c r="C431" s="160" t="s">
        <v>73</v>
      </c>
      <c r="D431" s="165">
        <f>SUM(D417:D430)</f>
        <v>1</v>
      </c>
      <c r="E431" s="165">
        <f t="shared" ref="E431:AR431" si="140">SUM(E417:E430)</f>
        <v>1</v>
      </c>
      <c r="F431" s="165">
        <f t="shared" si="140"/>
        <v>1</v>
      </c>
      <c r="G431" s="165">
        <f t="shared" si="140"/>
        <v>1</v>
      </c>
      <c r="H431" s="165">
        <f t="shared" si="140"/>
        <v>1</v>
      </c>
      <c r="I431" s="165">
        <f t="shared" si="140"/>
        <v>1</v>
      </c>
      <c r="J431" s="165">
        <f t="shared" si="140"/>
        <v>1</v>
      </c>
      <c r="K431" s="165">
        <f t="shared" si="140"/>
        <v>1</v>
      </c>
      <c r="L431" s="165">
        <f t="shared" si="140"/>
        <v>1</v>
      </c>
      <c r="M431" s="165">
        <f t="shared" si="140"/>
        <v>1</v>
      </c>
      <c r="N431" s="165">
        <f t="shared" si="140"/>
        <v>1</v>
      </c>
      <c r="O431" s="165">
        <f t="shared" si="140"/>
        <v>1</v>
      </c>
      <c r="P431" s="165">
        <f t="shared" si="140"/>
        <v>1</v>
      </c>
      <c r="Q431" s="165">
        <f t="shared" si="140"/>
        <v>1</v>
      </c>
      <c r="R431" s="165">
        <f t="shared" si="140"/>
        <v>1</v>
      </c>
      <c r="S431" s="165">
        <f t="shared" si="140"/>
        <v>1</v>
      </c>
      <c r="T431" s="165">
        <f t="shared" si="140"/>
        <v>1</v>
      </c>
      <c r="U431" s="165">
        <f t="shared" si="140"/>
        <v>1</v>
      </c>
      <c r="V431" s="165">
        <f t="shared" si="140"/>
        <v>1</v>
      </c>
      <c r="W431" s="165">
        <f t="shared" si="140"/>
        <v>1</v>
      </c>
      <c r="X431" s="165">
        <f t="shared" si="140"/>
        <v>1</v>
      </c>
      <c r="Y431" s="165">
        <f t="shared" si="140"/>
        <v>1</v>
      </c>
      <c r="Z431" s="165">
        <f t="shared" si="140"/>
        <v>1</v>
      </c>
      <c r="AA431" s="165">
        <f t="shared" si="140"/>
        <v>1</v>
      </c>
      <c r="AB431" s="165">
        <f t="shared" si="140"/>
        <v>1</v>
      </c>
      <c r="AC431" s="165">
        <f t="shared" si="140"/>
        <v>1</v>
      </c>
      <c r="AD431" s="165">
        <f t="shared" si="140"/>
        <v>1</v>
      </c>
      <c r="AE431" s="165">
        <f t="shared" si="140"/>
        <v>1</v>
      </c>
      <c r="AF431" s="165">
        <f t="shared" si="140"/>
        <v>1</v>
      </c>
      <c r="AG431" s="165">
        <f t="shared" si="140"/>
        <v>1</v>
      </c>
      <c r="AH431" s="165">
        <f t="shared" si="140"/>
        <v>1</v>
      </c>
      <c r="AI431" s="165">
        <f t="shared" si="140"/>
        <v>1</v>
      </c>
      <c r="AJ431" s="165">
        <f t="shared" si="140"/>
        <v>1</v>
      </c>
      <c r="AK431" s="165">
        <f t="shared" si="140"/>
        <v>1</v>
      </c>
      <c r="AL431" s="165">
        <f t="shared" si="140"/>
        <v>1</v>
      </c>
      <c r="AM431" s="165">
        <f t="shared" si="140"/>
        <v>1</v>
      </c>
      <c r="AN431" s="165">
        <f t="shared" si="140"/>
        <v>1</v>
      </c>
      <c r="AO431" s="165">
        <f t="shared" si="140"/>
        <v>1</v>
      </c>
      <c r="AP431" s="165">
        <f t="shared" si="140"/>
        <v>1</v>
      </c>
      <c r="AQ431" s="165">
        <f t="shared" si="140"/>
        <v>1</v>
      </c>
      <c r="AR431" s="165">
        <f t="shared" si="140"/>
        <v>1</v>
      </c>
    </row>
    <row r="432" spans="1:44" s="78" customFormat="1" ht="15.75" hidden="1" outlineLevel="1">
      <c r="A432" s="105"/>
      <c r="B432" s="82"/>
      <c r="C432" s="190">
        <f>AVERAGE(D381:AR381)/313</f>
        <v>0</v>
      </c>
      <c r="D432" s="191" t="s">
        <v>71</v>
      </c>
      <c r="E432" s="192"/>
      <c r="F432" s="192"/>
      <c r="G432" s="192"/>
      <c r="H432" s="192"/>
      <c r="I432" s="192"/>
      <c r="J432" s="192"/>
      <c r="K432" s="192"/>
      <c r="L432" s="192"/>
      <c r="M432" s="192"/>
      <c r="N432" s="192"/>
      <c r="O432" s="192"/>
      <c r="P432" s="192"/>
      <c r="Q432" s="192"/>
      <c r="R432" s="192"/>
      <c r="S432" s="192"/>
      <c r="T432" s="192"/>
      <c r="U432" s="192"/>
      <c r="V432" s="192"/>
      <c r="W432" s="192"/>
      <c r="X432" s="192"/>
      <c r="Y432" s="192"/>
      <c r="Z432" s="192"/>
      <c r="AA432" s="192"/>
      <c r="AB432" s="192"/>
      <c r="AC432" s="192"/>
      <c r="AD432" s="192"/>
      <c r="AE432" s="192"/>
      <c r="AF432" s="192"/>
      <c r="AG432" s="192"/>
      <c r="AH432" s="192"/>
      <c r="AI432" s="192"/>
      <c r="AJ432" s="192"/>
      <c r="AK432" s="192"/>
      <c r="AL432" s="192"/>
      <c r="AM432" s="192"/>
      <c r="AN432" s="192"/>
      <c r="AO432" s="192"/>
      <c r="AP432" s="192"/>
      <c r="AQ432" s="192"/>
      <c r="AR432" s="192"/>
    </row>
    <row r="433" spans="1:44" s="264" customFormat="1" ht="15.75" hidden="1" outlineLevel="1">
      <c r="A433" s="105" t="str">
        <f>'[7]5. Var. Index. Performance RTs'!D48</f>
        <v>NÃO</v>
      </c>
      <c r="B433" s="175" t="s">
        <v>157</v>
      </c>
      <c r="C433" s="173" t="s">
        <v>129</v>
      </c>
      <c r="D433" s="179">
        <f>IF($A$433="SIM",D454,0)</f>
        <v>0</v>
      </c>
      <c r="E433" s="179">
        <f t="shared" ref="E433:AR433" si="141">IF($A$433="SIM",E454,0)</f>
        <v>0</v>
      </c>
      <c r="F433" s="179">
        <f t="shared" si="141"/>
        <v>0</v>
      </c>
      <c r="G433" s="179">
        <f t="shared" si="141"/>
        <v>0</v>
      </c>
      <c r="H433" s="179">
        <f t="shared" si="141"/>
        <v>0</v>
      </c>
      <c r="I433" s="179">
        <f t="shared" si="141"/>
        <v>0</v>
      </c>
      <c r="J433" s="179">
        <f t="shared" si="141"/>
        <v>0</v>
      </c>
      <c r="K433" s="179">
        <f t="shared" si="141"/>
        <v>0</v>
      </c>
      <c r="L433" s="179">
        <f t="shared" si="141"/>
        <v>0</v>
      </c>
      <c r="M433" s="179">
        <f t="shared" si="141"/>
        <v>0</v>
      </c>
      <c r="N433" s="179">
        <f t="shared" si="141"/>
        <v>0</v>
      </c>
      <c r="O433" s="179">
        <f t="shared" si="141"/>
        <v>0</v>
      </c>
      <c r="P433" s="179">
        <f t="shared" si="141"/>
        <v>0</v>
      </c>
      <c r="Q433" s="179">
        <f t="shared" si="141"/>
        <v>0</v>
      </c>
      <c r="R433" s="179">
        <f t="shared" si="141"/>
        <v>0</v>
      </c>
      <c r="S433" s="179">
        <f t="shared" si="141"/>
        <v>0</v>
      </c>
      <c r="T433" s="179">
        <f t="shared" si="141"/>
        <v>0</v>
      </c>
      <c r="U433" s="179">
        <f t="shared" si="141"/>
        <v>0</v>
      </c>
      <c r="V433" s="179">
        <f t="shared" si="141"/>
        <v>0</v>
      </c>
      <c r="W433" s="179">
        <f t="shared" si="141"/>
        <v>0</v>
      </c>
      <c r="X433" s="179">
        <f t="shared" si="141"/>
        <v>0</v>
      </c>
      <c r="Y433" s="179">
        <f t="shared" si="141"/>
        <v>0</v>
      </c>
      <c r="Z433" s="179">
        <f t="shared" si="141"/>
        <v>0</v>
      </c>
      <c r="AA433" s="179">
        <f t="shared" si="141"/>
        <v>0</v>
      </c>
      <c r="AB433" s="179">
        <f t="shared" si="141"/>
        <v>0</v>
      </c>
      <c r="AC433" s="179">
        <f t="shared" si="141"/>
        <v>0</v>
      </c>
      <c r="AD433" s="179">
        <f t="shared" si="141"/>
        <v>0</v>
      </c>
      <c r="AE433" s="179">
        <f t="shared" si="141"/>
        <v>0</v>
      </c>
      <c r="AF433" s="179">
        <f t="shared" si="141"/>
        <v>0</v>
      </c>
      <c r="AG433" s="179">
        <f t="shared" si="141"/>
        <v>0</v>
      </c>
      <c r="AH433" s="179">
        <f t="shared" si="141"/>
        <v>0</v>
      </c>
      <c r="AI433" s="179">
        <f t="shared" si="141"/>
        <v>0</v>
      </c>
      <c r="AJ433" s="179">
        <f t="shared" si="141"/>
        <v>0</v>
      </c>
      <c r="AK433" s="179">
        <f t="shared" si="141"/>
        <v>0</v>
      </c>
      <c r="AL433" s="179">
        <f t="shared" si="141"/>
        <v>0</v>
      </c>
      <c r="AM433" s="179">
        <f t="shared" si="141"/>
        <v>0</v>
      </c>
      <c r="AN433" s="179">
        <f t="shared" si="141"/>
        <v>0</v>
      </c>
      <c r="AO433" s="179">
        <f t="shared" si="141"/>
        <v>0</v>
      </c>
      <c r="AP433" s="179">
        <f t="shared" si="141"/>
        <v>0</v>
      </c>
      <c r="AQ433" s="179">
        <f t="shared" si="141"/>
        <v>0</v>
      </c>
      <c r="AR433" s="179">
        <f t="shared" si="141"/>
        <v>0</v>
      </c>
    </row>
    <row r="434" spans="1:44" s="260" customFormat="1" ht="15.75" hidden="1" outlineLevel="1">
      <c r="A434" s="180" t="str">
        <f>IF(OR('[7]5. Var. Index. Performance RTs'!C45="RT Nível 3B",'[7]5. Var. Index. Performance RTs'!C45="RT Nível 4B",'[7]5. Var. Index. Performance RTs'!C45="RT Nível 5A",'[7]5. Var. Index. Performance RTs'!C45="RT Nível 5B"),"SIM","NÃO")</f>
        <v>NÃO</v>
      </c>
      <c r="B434" s="84" t="s">
        <v>154</v>
      </c>
      <c r="C434" s="80" t="s">
        <v>129</v>
      </c>
      <c r="D434" s="157">
        <f>IF($A$433="SIM",D212*(1-D214-D213),0)</f>
        <v>0</v>
      </c>
      <c r="E434" s="157">
        <f t="shared" ref="E434:AR434" si="142">IF($A$433="SIM",E212*(1-E214-E213),0)</f>
        <v>0</v>
      </c>
      <c r="F434" s="157">
        <f t="shared" si="142"/>
        <v>0</v>
      </c>
      <c r="G434" s="157">
        <f t="shared" si="142"/>
        <v>0</v>
      </c>
      <c r="H434" s="157">
        <f t="shared" si="142"/>
        <v>0</v>
      </c>
      <c r="I434" s="157">
        <f t="shared" si="142"/>
        <v>0</v>
      </c>
      <c r="J434" s="157">
        <f t="shared" si="142"/>
        <v>0</v>
      </c>
      <c r="K434" s="157">
        <f t="shared" si="142"/>
        <v>0</v>
      </c>
      <c r="L434" s="157">
        <f t="shared" si="142"/>
        <v>0</v>
      </c>
      <c r="M434" s="157">
        <f t="shared" si="142"/>
        <v>0</v>
      </c>
      <c r="N434" s="157">
        <f t="shared" si="142"/>
        <v>0</v>
      </c>
      <c r="O434" s="157">
        <f t="shared" si="142"/>
        <v>0</v>
      </c>
      <c r="P434" s="157">
        <f t="shared" si="142"/>
        <v>0</v>
      </c>
      <c r="Q434" s="157">
        <f t="shared" si="142"/>
        <v>0</v>
      </c>
      <c r="R434" s="157">
        <f t="shared" si="142"/>
        <v>0</v>
      </c>
      <c r="S434" s="157">
        <f t="shared" si="142"/>
        <v>0</v>
      </c>
      <c r="T434" s="157">
        <f t="shared" si="142"/>
        <v>0</v>
      </c>
      <c r="U434" s="157">
        <f t="shared" si="142"/>
        <v>0</v>
      </c>
      <c r="V434" s="157">
        <f t="shared" si="142"/>
        <v>0</v>
      </c>
      <c r="W434" s="157">
        <f t="shared" si="142"/>
        <v>0</v>
      </c>
      <c r="X434" s="157">
        <f t="shared" si="142"/>
        <v>0</v>
      </c>
      <c r="Y434" s="157">
        <f t="shared" si="142"/>
        <v>0</v>
      </c>
      <c r="Z434" s="157">
        <f t="shared" si="142"/>
        <v>0</v>
      </c>
      <c r="AA434" s="157">
        <f t="shared" si="142"/>
        <v>0</v>
      </c>
      <c r="AB434" s="157">
        <f t="shared" si="142"/>
        <v>0</v>
      </c>
      <c r="AC434" s="157">
        <f t="shared" si="142"/>
        <v>0</v>
      </c>
      <c r="AD434" s="157">
        <f t="shared" si="142"/>
        <v>0</v>
      </c>
      <c r="AE434" s="157">
        <f t="shared" si="142"/>
        <v>0</v>
      </c>
      <c r="AF434" s="157">
        <f t="shared" si="142"/>
        <v>0</v>
      </c>
      <c r="AG434" s="157">
        <f t="shared" si="142"/>
        <v>0</v>
      </c>
      <c r="AH434" s="157">
        <f t="shared" si="142"/>
        <v>0</v>
      </c>
      <c r="AI434" s="157">
        <f t="shared" si="142"/>
        <v>0</v>
      </c>
      <c r="AJ434" s="157">
        <f t="shared" si="142"/>
        <v>0</v>
      </c>
      <c r="AK434" s="157">
        <f t="shared" si="142"/>
        <v>0</v>
      </c>
      <c r="AL434" s="157">
        <f t="shared" si="142"/>
        <v>0</v>
      </c>
      <c r="AM434" s="157">
        <f t="shared" si="142"/>
        <v>0</v>
      </c>
      <c r="AN434" s="157">
        <f t="shared" si="142"/>
        <v>0</v>
      </c>
      <c r="AO434" s="157">
        <f t="shared" si="142"/>
        <v>0</v>
      </c>
      <c r="AP434" s="157">
        <f t="shared" si="142"/>
        <v>0</v>
      </c>
      <c r="AQ434" s="157">
        <f t="shared" si="142"/>
        <v>0</v>
      </c>
      <c r="AR434" s="157">
        <f t="shared" si="142"/>
        <v>0</v>
      </c>
    </row>
    <row r="435" spans="1:44" s="260" customFormat="1" ht="15.75" hidden="1" outlineLevel="1">
      <c r="A435" s="105"/>
      <c r="B435" s="84" t="s">
        <v>158</v>
      </c>
      <c r="C435" s="80" t="s">
        <v>129</v>
      </c>
      <c r="D435" s="157">
        <f>IF($A$302="Sim",D175-D303,0)</f>
        <v>0</v>
      </c>
      <c r="E435" s="157">
        <f t="shared" ref="E435:AR435" si="143">IF($A$302="Sim",E175-E303,0)</f>
        <v>0</v>
      </c>
      <c r="F435" s="157">
        <f t="shared" si="143"/>
        <v>0</v>
      </c>
      <c r="G435" s="157">
        <f t="shared" si="143"/>
        <v>0</v>
      </c>
      <c r="H435" s="157">
        <f t="shared" si="143"/>
        <v>0</v>
      </c>
      <c r="I435" s="157">
        <f t="shared" si="143"/>
        <v>0</v>
      </c>
      <c r="J435" s="157">
        <f t="shared" si="143"/>
        <v>0</v>
      </c>
      <c r="K435" s="157">
        <f t="shared" si="143"/>
        <v>0</v>
      </c>
      <c r="L435" s="157">
        <f t="shared" si="143"/>
        <v>0</v>
      </c>
      <c r="M435" s="157">
        <f t="shared" si="143"/>
        <v>0</v>
      </c>
      <c r="N435" s="157">
        <f t="shared" si="143"/>
        <v>0</v>
      </c>
      <c r="O435" s="157">
        <f t="shared" si="143"/>
        <v>0</v>
      </c>
      <c r="P435" s="157">
        <f t="shared" si="143"/>
        <v>0</v>
      </c>
      <c r="Q435" s="157">
        <f t="shared" si="143"/>
        <v>0</v>
      </c>
      <c r="R435" s="157">
        <f t="shared" si="143"/>
        <v>0</v>
      </c>
      <c r="S435" s="157">
        <f t="shared" si="143"/>
        <v>0</v>
      </c>
      <c r="T435" s="157">
        <f t="shared" si="143"/>
        <v>0</v>
      </c>
      <c r="U435" s="157">
        <f t="shared" si="143"/>
        <v>0</v>
      </c>
      <c r="V435" s="157">
        <f t="shared" si="143"/>
        <v>0</v>
      </c>
      <c r="W435" s="157">
        <f t="shared" si="143"/>
        <v>0</v>
      </c>
      <c r="X435" s="157">
        <f t="shared" si="143"/>
        <v>0</v>
      </c>
      <c r="Y435" s="157">
        <f t="shared" si="143"/>
        <v>0</v>
      </c>
      <c r="Z435" s="157">
        <f t="shared" si="143"/>
        <v>0</v>
      </c>
      <c r="AA435" s="157">
        <f t="shared" si="143"/>
        <v>0</v>
      </c>
      <c r="AB435" s="157">
        <f t="shared" si="143"/>
        <v>0</v>
      </c>
      <c r="AC435" s="157">
        <f t="shared" si="143"/>
        <v>0</v>
      </c>
      <c r="AD435" s="157">
        <f t="shared" si="143"/>
        <v>0</v>
      </c>
      <c r="AE435" s="157">
        <f t="shared" si="143"/>
        <v>0</v>
      </c>
      <c r="AF435" s="157">
        <f t="shared" si="143"/>
        <v>0</v>
      </c>
      <c r="AG435" s="157">
        <f t="shared" si="143"/>
        <v>0</v>
      </c>
      <c r="AH435" s="157">
        <f t="shared" si="143"/>
        <v>0</v>
      </c>
      <c r="AI435" s="157">
        <f t="shared" si="143"/>
        <v>0</v>
      </c>
      <c r="AJ435" s="157">
        <f t="shared" si="143"/>
        <v>0</v>
      </c>
      <c r="AK435" s="157">
        <f t="shared" si="143"/>
        <v>0</v>
      </c>
      <c r="AL435" s="157">
        <f t="shared" si="143"/>
        <v>0</v>
      </c>
      <c r="AM435" s="157">
        <f t="shared" si="143"/>
        <v>0</v>
      </c>
      <c r="AN435" s="157">
        <f t="shared" si="143"/>
        <v>0</v>
      </c>
      <c r="AO435" s="157">
        <f t="shared" si="143"/>
        <v>0</v>
      </c>
      <c r="AP435" s="157">
        <f t="shared" si="143"/>
        <v>0</v>
      </c>
      <c r="AQ435" s="157">
        <f t="shared" si="143"/>
        <v>0</v>
      </c>
      <c r="AR435" s="157">
        <f t="shared" si="143"/>
        <v>0</v>
      </c>
    </row>
    <row r="436" spans="1:44" s="260" customFormat="1" ht="15.75" hidden="1" outlineLevel="1">
      <c r="A436" s="105"/>
      <c r="B436" s="84" t="s">
        <v>159</v>
      </c>
      <c r="C436" s="80" t="s">
        <v>129</v>
      </c>
      <c r="D436" s="157">
        <f>D434+D435</f>
        <v>0</v>
      </c>
      <c r="E436" s="157">
        <f t="shared" ref="E436:AR436" si="144">E434+E435</f>
        <v>0</v>
      </c>
      <c r="F436" s="157">
        <f t="shared" si="144"/>
        <v>0</v>
      </c>
      <c r="G436" s="157">
        <f t="shared" si="144"/>
        <v>0</v>
      </c>
      <c r="H436" s="157">
        <f t="shared" si="144"/>
        <v>0</v>
      </c>
      <c r="I436" s="157">
        <f t="shared" si="144"/>
        <v>0</v>
      </c>
      <c r="J436" s="157">
        <f t="shared" si="144"/>
        <v>0</v>
      </c>
      <c r="K436" s="157">
        <f t="shared" si="144"/>
        <v>0</v>
      </c>
      <c r="L436" s="157">
        <f t="shared" si="144"/>
        <v>0</v>
      </c>
      <c r="M436" s="157">
        <f t="shared" si="144"/>
        <v>0</v>
      </c>
      <c r="N436" s="157">
        <f t="shared" si="144"/>
        <v>0</v>
      </c>
      <c r="O436" s="157">
        <f t="shared" si="144"/>
        <v>0</v>
      </c>
      <c r="P436" s="157">
        <f t="shared" si="144"/>
        <v>0</v>
      </c>
      <c r="Q436" s="157">
        <f t="shared" si="144"/>
        <v>0</v>
      </c>
      <c r="R436" s="157">
        <f t="shared" si="144"/>
        <v>0</v>
      </c>
      <c r="S436" s="157">
        <f t="shared" si="144"/>
        <v>0</v>
      </c>
      <c r="T436" s="157">
        <f t="shared" si="144"/>
        <v>0</v>
      </c>
      <c r="U436" s="157">
        <f t="shared" si="144"/>
        <v>0</v>
      </c>
      <c r="V436" s="157">
        <f t="shared" si="144"/>
        <v>0</v>
      </c>
      <c r="W436" s="157">
        <f t="shared" si="144"/>
        <v>0</v>
      </c>
      <c r="X436" s="157">
        <f t="shared" si="144"/>
        <v>0</v>
      </c>
      <c r="Y436" s="157">
        <f t="shared" si="144"/>
        <v>0</v>
      </c>
      <c r="Z436" s="157">
        <f t="shared" si="144"/>
        <v>0</v>
      </c>
      <c r="AA436" s="157">
        <f t="shared" si="144"/>
        <v>0</v>
      </c>
      <c r="AB436" s="157">
        <f t="shared" si="144"/>
        <v>0</v>
      </c>
      <c r="AC436" s="157">
        <f t="shared" si="144"/>
        <v>0</v>
      </c>
      <c r="AD436" s="157">
        <f t="shared" si="144"/>
        <v>0</v>
      </c>
      <c r="AE436" s="157">
        <f t="shared" si="144"/>
        <v>0</v>
      </c>
      <c r="AF436" s="157">
        <f t="shared" si="144"/>
        <v>0</v>
      </c>
      <c r="AG436" s="157">
        <f t="shared" si="144"/>
        <v>0</v>
      </c>
      <c r="AH436" s="157">
        <f t="shared" si="144"/>
        <v>0</v>
      </c>
      <c r="AI436" s="157">
        <f t="shared" si="144"/>
        <v>0</v>
      </c>
      <c r="AJ436" s="157">
        <f t="shared" si="144"/>
        <v>0</v>
      </c>
      <c r="AK436" s="157">
        <f t="shared" si="144"/>
        <v>0</v>
      </c>
      <c r="AL436" s="157">
        <f t="shared" si="144"/>
        <v>0</v>
      </c>
      <c r="AM436" s="157">
        <f t="shared" si="144"/>
        <v>0</v>
      </c>
      <c r="AN436" s="157">
        <f t="shared" si="144"/>
        <v>0</v>
      </c>
      <c r="AO436" s="157">
        <f t="shared" si="144"/>
        <v>0</v>
      </c>
      <c r="AP436" s="157">
        <f t="shared" si="144"/>
        <v>0</v>
      </c>
      <c r="AQ436" s="157">
        <f t="shared" si="144"/>
        <v>0</v>
      </c>
      <c r="AR436" s="157">
        <f t="shared" si="144"/>
        <v>0</v>
      </c>
    </row>
    <row r="437" spans="1:44" s="262" customFormat="1" ht="15.75" hidden="1" outlineLevel="2">
      <c r="A437" s="105"/>
      <c r="B437" s="162" t="s">
        <v>133</v>
      </c>
      <c r="C437" s="160"/>
      <c r="D437" s="160"/>
      <c r="E437" s="160"/>
      <c r="F437" s="160"/>
      <c r="G437" s="160"/>
      <c r="H437" s="160"/>
      <c r="I437" s="160"/>
      <c r="J437" s="160"/>
      <c r="K437" s="160"/>
      <c r="L437" s="160"/>
      <c r="M437" s="160"/>
      <c r="N437" s="160"/>
      <c r="O437" s="160"/>
      <c r="P437" s="160"/>
      <c r="Q437" s="160"/>
      <c r="R437" s="160"/>
      <c r="S437" s="160"/>
      <c r="T437" s="160"/>
      <c r="U437" s="160"/>
      <c r="V437" s="160"/>
      <c r="W437" s="160"/>
      <c r="X437" s="160"/>
      <c r="Y437" s="160"/>
      <c r="Z437" s="160"/>
      <c r="AA437" s="160"/>
      <c r="AB437" s="160"/>
      <c r="AC437" s="160"/>
      <c r="AD437" s="160"/>
      <c r="AE437" s="160"/>
      <c r="AF437" s="160"/>
      <c r="AG437" s="160"/>
      <c r="AH437" s="160"/>
      <c r="AI437" s="160"/>
      <c r="AJ437" s="160"/>
      <c r="AK437" s="160"/>
      <c r="AL437" s="160"/>
      <c r="AM437" s="160"/>
      <c r="AN437" s="160"/>
      <c r="AO437" s="160"/>
      <c r="AP437" s="160"/>
      <c r="AQ437" s="160"/>
      <c r="AR437" s="160"/>
    </row>
    <row r="438" spans="1:44" s="262" customFormat="1" ht="15.75" hidden="1" outlineLevel="2">
      <c r="A438" s="105"/>
      <c r="B438" s="162" t="s">
        <v>42</v>
      </c>
      <c r="C438" s="160" t="s">
        <v>73</v>
      </c>
      <c r="D438" s="166">
        <f>IF(D$436&gt;0,(D$212*(1-D$214-D$213)*D216+D$175*D$176*D178)/D$436,0)</f>
        <v>0</v>
      </c>
      <c r="E438" s="166">
        <f>IF(E$436&gt;0,(E$212*(1-E$214-E$213)*E216+E$175*E$176*E178)/E$436,0)</f>
        <v>0</v>
      </c>
      <c r="F438" s="166">
        <f t="shared" ref="D438:AR444" si="145">IF(F$436&gt;0,(F$212*(1-F$214-F$213)*F216+F$175*F$176*F178)/F$436,0)</f>
        <v>0</v>
      </c>
      <c r="G438" s="166">
        <f t="shared" si="145"/>
        <v>0</v>
      </c>
      <c r="H438" s="166">
        <f t="shared" si="145"/>
        <v>0</v>
      </c>
      <c r="I438" s="166">
        <f t="shared" si="145"/>
        <v>0</v>
      </c>
      <c r="J438" s="166">
        <f t="shared" si="145"/>
        <v>0</v>
      </c>
      <c r="K438" s="166">
        <f t="shared" si="145"/>
        <v>0</v>
      </c>
      <c r="L438" s="166">
        <f t="shared" si="145"/>
        <v>0</v>
      </c>
      <c r="M438" s="166">
        <f t="shared" si="145"/>
        <v>0</v>
      </c>
      <c r="N438" s="166">
        <f t="shared" si="145"/>
        <v>0</v>
      </c>
      <c r="O438" s="166">
        <f t="shared" si="145"/>
        <v>0</v>
      </c>
      <c r="P438" s="166">
        <f t="shared" si="145"/>
        <v>0</v>
      </c>
      <c r="Q438" s="166">
        <f t="shared" si="145"/>
        <v>0</v>
      </c>
      <c r="R438" s="166">
        <f t="shared" si="145"/>
        <v>0</v>
      </c>
      <c r="S438" s="166">
        <f t="shared" si="145"/>
        <v>0</v>
      </c>
      <c r="T438" s="166">
        <f t="shared" si="145"/>
        <v>0</v>
      </c>
      <c r="U438" s="166">
        <f t="shared" si="145"/>
        <v>0</v>
      </c>
      <c r="V438" s="166">
        <f t="shared" si="145"/>
        <v>0</v>
      </c>
      <c r="W438" s="166">
        <f t="shared" si="145"/>
        <v>0</v>
      </c>
      <c r="X438" s="166">
        <f t="shared" si="145"/>
        <v>0</v>
      </c>
      <c r="Y438" s="166">
        <f t="shared" si="145"/>
        <v>0</v>
      </c>
      <c r="Z438" s="166">
        <f t="shared" si="145"/>
        <v>0</v>
      </c>
      <c r="AA438" s="166">
        <f t="shared" si="145"/>
        <v>0</v>
      </c>
      <c r="AB438" s="166">
        <f t="shared" si="145"/>
        <v>0</v>
      </c>
      <c r="AC438" s="166">
        <f t="shared" si="145"/>
        <v>0</v>
      </c>
      <c r="AD438" s="166">
        <f t="shared" si="145"/>
        <v>0</v>
      </c>
      <c r="AE438" s="166">
        <f t="shared" si="145"/>
        <v>0</v>
      </c>
      <c r="AF438" s="166">
        <f t="shared" si="145"/>
        <v>0</v>
      </c>
      <c r="AG438" s="166">
        <f t="shared" si="145"/>
        <v>0</v>
      </c>
      <c r="AH438" s="166">
        <f t="shared" si="145"/>
        <v>0</v>
      </c>
      <c r="AI438" s="166">
        <f t="shared" si="145"/>
        <v>0</v>
      </c>
      <c r="AJ438" s="166">
        <f t="shared" si="145"/>
        <v>0</v>
      </c>
      <c r="AK438" s="166">
        <f t="shared" si="145"/>
        <v>0</v>
      </c>
      <c r="AL438" s="166">
        <f t="shared" si="145"/>
        <v>0</v>
      </c>
      <c r="AM438" s="166">
        <f t="shared" si="145"/>
        <v>0</v>
      </c>
      <c r="AN438" s="166">
        <f t="shared" si="145"/>
        <v>0</v>
      </c>
      <c r="AO438" s="166">
        <f t="shared" si="145"/>
        <v>0</v>
      </c>
      <c r="AP438" s="166">
        <f t="shared" si="145"/>
        <v>0</v>
      </c>
      <c r="AQ438" s="166">
        <f t="shared" si="145"/>
        <v>0</v>
      </c>
      <c r="AR438" s="166">
        <f t="shared" si="145"/>
        <v>0</v>
      </c>
    </row>
    <row r="439" spans="1:44" s="262" customFormat="1" ht="15.75" hidden="1" outlineLevel="2">
      <c r="A439" s="105"/>
      <c r="B439" s="162" t="s">
        <v>43</v>
      </c>
      <c r="C439" s="160" t="s">
        <v>73</v>
      </c>
      <c r="D439" s="166">
        <f t="shared" si="145"/>
        <v>0</v>
      </c>
      <c r="E439" s="166">
        <f t="shared" si="145"/>
        <v>0</v>
      </c>
      <c r="F439" s="166">
        <f t="shared" si="145"/>
        <v>0</v>
      </c>
      <c r="G439" s="166">
        <f t="shared" si="145"/>
        <v>0</v>
      </c>
      <c r="H439" s="166">
        <f t="shared" si="145"/>
        <v>0</v>
      </c>
      <c r="I439" s="166">
        <f t="shared" si="145"/>
        <v>0</v>
      </c>
      <c r="J439" s="166">
        <f t="shared" si="145"/>
        <v>0</v>
      </c>
      <c r="K439" s="166">
        <f t="shared" si="145"/>
        <v>0</v>
      </c>
      <c r="L439" s="166">
        <f t="shared" si="145"/>
        <v>0</v>
      </c>
      <c r="M439" s="166">
        <f t="shared" si="145"/>
        <v>0</v>
      </c>
      <c r="N439" s="166">
        <f t="shared" si="145"/>
        <v>0</v>
      </c>
      <c r="O439" s="166">
        <f t="shared" si="145"/>
        <v>0</v>
      </c>
      <c r="P439" s="166">
        <f t="shared" si="145"/>
        <v>0</v>
      </c>
      <c r="Q439" s="166">
        <f t="shared" si="145"/>
        <v>0</v>
      </c>
      <c r="R439" s="166">
        <f t="shared" si="145"/>
        <v>0</v>
      </c>
      <c r="S439" s="166">
        <f t="shared" si="145"/>
        <v>0</v>
      </c>
      <c r="T439" s="166">
        <f t="shared" si="145"/>
        <v>0</v>
      </c>
      <c r="U439" s="166">
        <f t="shared" si="145"/>
        <v>0</v>
      </c>
      <c r="V439" s="166">
        <f t="shared" si="145"/>
        <v>0</v>
      </c>
      <c r="W439" s="166">
        <f t="shared" si="145"/>
        <v>0</v>
      </c>
      <c r="X439" s="166">
        <f t="shared" si="145"/>
        <v>0</v>
      </c>
      <c r="Y439" s="166">
        <f t="shared" si="145"/>
        <v>0</v>
      </c>
      <c r="Z439" s="166">
        <f t="shared" si="145"/>
        <v>0</v>
      </c>
      <c r="AA439" s="166">
        <f t="shared" si="145"/>
        <v>0</v>
      </c>
      <c r="AB439" s="166">
        <f t="shared" si="145"/>
        <v>0</v>
      </c>
      <c r="AC439" s="166">
        <f t="shared" si="145"/>
        <v>0</v>
      </c>
      <c r="AD439" s="166">
        <f t="shared" si="145"/>
        <v>0</v>
      </c>
      <c r="AE439" s="166">
        <f t="shared" si="145"/>
        <v>0</v>
      </c>
      <c r="AF439" s="166">
        <f t="shared" si="145"/>
        <v>0</v>
      </c>
      <c r="AG439" s="166">
        <f t="shared" si="145"/>
        <v>0</v>
      </c>
      <c r="AH439" s="166">
        <f t="shared" si="145"/>
        <v>0</v>
      </c>
      <c r="AI439" s="166">
        <f t="shared" si="145"/>
        <v>0</v>
      </c>
      <c r="AJ439" s="166">
        <f t="shared" si="145"/>
        <v>0</v>
      </c>
      <c r="AK439" s="166">
        <f t="shared" si="145"/>
        <v>0</v>
      </c>
      <c r="AL439" s="166">
        <f t="shared" si="145"/>
        <v>0</v>
      </c>
      <c r="AM439" s="166">
        <f t="shared" si="145"/>
        <v>0</v>
      </c>
      <c r="AN439" s="166">
        <f t="shared" si="145"/>
        <v>0</v>
      </c>
      <c r="AO439" s="166">
        <f t="shared" si="145"/>
        <v>0</v>
      </c>
      <c r="AP439" s="166">
        <f t="shared" si="145"/>
        <v>0</v>
      </c>
      <c r="AQ439" s="166">
        <f t="shared" si="145"/>
        <v>0</v>
      </c>
      <c r="AR439" s="166">
        <f t="shared" si="145"/>
        <v>0</v>
      </c>
    </row>
    <row r="440" spans="1:44" s="262" customFormat="1" ht="15.75" hidden="1" outlineLevel="2">
      <c r="A440" s="105"/>
      <c r="B440" s="162" t="s">
        <v>44</v>
      </c>
      <c r="C440" s="160" t="s">
        <v>73</v>
      </c>
      <c r="D440" s="166">
        <f t="shared" si="145"/>
        <v>0</v>
      </c>
      <c r="E440" s="166">
        <f t="shared" si="145"/>
        <v>0</v>
      </c>
      <c r="F440" s="166">
        <f t="shared" si="145"/>
        <v>0</v>
      </c>
      <c r="G440" s="166">
        <f t="shared" si="145"/>
        <v>0</v>
      </c>
      <c r="H440" s="166">
        <f t="shared" si="145"/>
        <v>0</v>
      </c>
      <c r="I440" s="166">
        <f t="shared" si="145"/>
        <v>0</v>
      </c>
      <c r="J440" s="166">
        <f t="shared" si="145"/>
        <v>0</v>
      </c>
      <c r="K440" s="166">
        <f t="shared" si="145"/>
        <v>0</v>
      </c>
      <c r="L440" s="166">
        <f t="shared" si="145"/>
        <v>0</v>
      </c>
      <c r="M440" s="166">
        <f t="shared" si="145"/>
        <v>0</v>
      </c>
      <c r="N440" s="166">
        <f t="shared" si="145"/>
        <v>0</v>
      </c>
      <c r="O440" s="166">
        <f t="shared" si="145"/>
        <v>0</v>
      </c>
      <c r="P440" s="166">
        <f t="shared" si="145"/>
        <v>0</v>
      </c>
      <c r="Q440" s="166">
        <f t="shared" si="145"/>
        <v>0</v>
      </c>
      <c r="R440" s="166">
        <f t="shared" si="145"/>
        <v>0</v>
      </c>
      <c r="S440" s="166">
        <f t="shared" si="145"/>
        <v>0</v>
      </c>
      <c r="T440" s="166">
        <f t="shared" si="145"/>
        <v>0</v>
      </c>
      <c r="U440" s="166">
        <f t="shared" si="145"/>
        <v>0</v>
      </c>
      <c r="V440" s="166">
        <f t="shared" si="145"/>
        <v>0</v>
      </c>
      <c r="W440" s="166">
        <f t="shared" si="145"/>
        <v>0</v>
      </c>
      <c r="X440" s="166">
        <f t="shared" si="145"/>
        <v>0</v>
      </c>
      <c r="Y440" s="166">
        <f t="shared" si="145"/>
        <v>0</v>
      </c>
      <c r="Z440" s="166">
        <f t="shared" si="145"/>
        <v>0</v>
      </c>
      <c r="AA440" s="166">
        <f t="shared" si="145"/>
        <v>0</v>
      </c>
      <c r="AB440" s="166">
        <f t="shared" si="145"/>
        <v>0</v>
      </c>
      <c r="AC440" s="166">
        <f t="shared" si="145"/>
        <v>0</v>
      </c>
      <c r="AD440" s="166">
        <f t="shared" si="145"/>
        <v>0</v>
      </c>
      <c r="AE440" s="166">
        <f t="shared" si="145"/>
        <v>0</v>
      </c>
      <c r="AF440" s="166">
        <f t="shared" si="145"/>
        <v>0</v>
      </c>
      <c r="AG440" s="166">
        <f t="shared" si="145"/>
        <v>0</v>
      </c>
      <c r="AH440" s="166">
        <f t="shared" si="145"/>
        <v>0</v>
      </c>
      <c r="AI440" s="166">
        <f t="shared" si="145"/>
        <v>0</v>
      </c>
      <c r="AJ440" s="166">
        <f t="shared" si="145"/>
        <v>0</v>
      </c>
      <c r="AK440" s="166">
        <f t="shared" si="145"/>
        <v>0</v>
      </c>
      <c r="AL440" s="166">
        <f t="shared" si="145"/>
        <v>0</v>
      </c>
      <c r="AM440" s="166">
        <f t="shared" si="145"/>
        <v>0</v>
      </c>
      <c r="AN440" s="166">
        <f t="shared" si="145"/>
        <v>0</v>
      </c>
      <c r="AO440" s="166">
        <f t="shared" si="145"/>
        <v>0</v>
      </c>
      <c r="AP440" s="166">
        <f t="shared" si="145"/>
        <v>0</v>
      </c>
      <c r="AQ440" s="166">
        <f t="shared" si="145"/>
        <v>0</v>
      </c>
      <c r="AR440" s="166">
        <f t="shared" si="145"/>
        <v>0</v>
      </c>
    </row>
    <row r="441" spans="1:44" s="262" customFormat="1" ht="15.75" hidden="1" outlineLevel="2">
      <c r="A441" s="105"/>
      <c r="B441" s="162" t="s">
        <v>45</v>
      </c>
      <c r="C441" s="160" t="s">
        <v>73</v>
      </c>
      <c r="D441" s="166">
        <f t="shared" si="145"/>
        <v>0</v>
      </c>
      <c r="E441" s="166">
        <f t="shared" si="145"/>
        <v>0</v>
      </c>
      <c r="F441" s="166">
        <f t="shared" si="145"/>
        <v>0</v>
      </c>
      <c r="G441" s="166">
        <f t="shared" si="145"/>
        <v>0</v>
      </c>
      <c r="H441" s="166">
        <f t="shared" si="145"/>
        <v>0</v>
      </c>
      <c r="I441" s="166">
        <f t="shared" si="145"/>
        <v>0</v>
      </c>
      <c r="J441" s="166">
        <f t="shared" si="145"/>
        <v>0</v>
      </c>
      <c r="K441" s="166">
        <f t="shared" si="145"/>
        <v>0</v>
      </c>
      <c r="L441" s="166">
        <f t="shared" si="145"/>
        <v>0</v>
      </c>
      <c r="M441" s="166">
        <f t="shared" si="145"/>
        <v>0</v>
      </c>
      <c r="N441" s="166">
        <f t="shared" si="145"/>
        <v>0</v>
      </c>
      <c r="O441" s="166">
        <f t="shared" si="145"/>
        <v>0</v>
      </c>
      <c r="P441" s="166">
        <f t="shared" si="145"/>
        <v>0</v>
      </c>
      <c r="Q441" s="166">
        <f t="shared" si="145"/>
        <v>0</v>
      </c>
      <c r="R441" s="166">
        <f t="shared" si="145"/>
        <v>0</v>
      </c>
      <c r="S441" s="166">
        <f t="shared" si="145"/>
        <v>0</v>
      </c>
      <c r="T441" s="166">
        <f t="shared" si="145"/>
        <v>0</v>
      </c>
      <c r="U441" s="166">
        <f t="shared" si="145"/>
        <v>0</v>
      </c>
      <c r="V441" s="166">
        <f t="shared" si="145"/>
        <v>0</v>
      </c>
      <c r="W441" s="166">
        <f t="shared" si="145"/>
        <v>0</v>
      </c>
      <c r="X441" s="166">
        <f t="shared" si="145"/>
        <v>0</v>
      </c>
      <c r="Y441" s="166">
        <f t="shared" si="145"/>
        <v>0</v>
      </c>
      <c r="Z441" s="166">
        <f t="shared" si="145"/>
        <v>0</v>
      </c>
      <c r="AA441" s="166">
        <f t="shared" si="145"/>
        <v>0</v>
      </c>
      <c r="AB441" s="166">
        <f t="shared" si="145"/>
        <v>0</v>
      </c>
      <c r="AC441" s="166">
        <f t="shared" si="145"/>
        <v>0</v>
      </c>
      <c r="AD441" s="166">
        <f t="shared" si="145"/>
        <v>0</v>
      </c>
      <c r="AE441" s="166">
        <f t="shared" si="145"/>
        <v>0</v>
      </c>
      <c r="AF441" s="166">
        <f t="shared" si="145"/>
        <v>0</v>
      </c>
      <c r="AG441" s="166">
        <f t="shared" si="145"/>
        <v>0</v>
      </c>
      <c r="AH441" s="166">
        <f t="shared" si="145"/>
        <v>0</v>
      </c>
      <c r="AI441" s="166">
        <f t="shared" si="145"/>
        <v>0</v>
      </c>
      <c r="AJ441" s="166">
        <f t="shared" si="145"/>
        <v>0</v>
      </c>
      <c r="AK441" s="166">
        <f t="shared" si="145"/>
        <v>0</v>
      </c>
      <c r="AL441" s="166">
        <f t="shared" si="145"/>
        <v>0</v>
      </c>
      <c r="AM441" s="166">
        <f t="shared" si="145"/>
        <v>0</v>
      </c>
      <c r="AN441" s="166">
        <f t="shared" si="145"/>
        <v>0</v>
      </c>
      <c r="AO441" s="166">
        <f t="shared" si="145"/>
        <v>0</v>
      </c>
      <c r="AP441" s="166">
        <f t="shared" si="145"/>
        <v>0</v>
      </c>
      <c r="AQ441" s="166">
        <f t="shared" si="145"/>
        <v>0</v>
      </c>
      <c r="AR441" s="166">
        <f t="shared" si="145"/>
        <v>0</v>
      </c>
    </row>
    <row r="442" spans="1:44" s="262" customFormat="1" ht="15.75" hidden="1" outlineLevel="2">
      <c r="A442" s="105"/>
      <c r="B442" s="162" t="s">
        <v>46</v>
      </c>
      <c r="C442" s="160" t="s">
        <v>73</v>
      </c>
      <c r="D442" s="166">
        <f t="shared" si="145"/>
        <v>0</v>
      </c>
      <c r="E442" s="166">
        <f t="shared" si="145"/>
        <v>0</v>
      </c>
      <c r="F442" s="166">
        <f t="shared" si="145"/>
        <v>0</v>
      </c>
      <c r="G442" s="166">
        <f t="shared" si="145"/>
        <v>0</v>
      </c>
      <c r="H442" s="166">
        <f t="shared" si="145"/>
        <v>0</v>
      </c>
      <c r="I442" s="166">
        <f t="shared" si="145"/>
        <v>0</v>
      </c>
      <c r="J442" s="166">
        <f t="shared" si="145"/>
        <v>0</v>
      </c>
      <c r="K442" s="166">
        <f t="shared" si="145"/>
        <v>0</v>
      </c>
      <c r="L442" s="166">
        <f t="shared" si="145"/>
        <v>0</v>
      </c>
      <c r="M442" s="166">
        <f t="shared" si="145"/>
        <v>0</v>
      </c>
      <c r="N442" s="166">
        <f t="shared" si="145"/>
        <v>0</v>
      </c>
      <c r="O442" s="166">
        <f t="shared" si="145"/>
        <v>0</v>
      </c>
      <c r="P442" s="166">
        <f t="shared" si="145"/>
        <v>0</v>
      </c>
      <c r="Q442" s="166">
        <f t="shared" si="145"/>
        <v>0</v>
      </c>
      <c r="R442" s="166">
        <f t="shared" si="145"/>
        <v>0</v>
      </c>
      <c r="S442" s="166">
        <f t="shared" si="145"/>
        <v>0</v>
      </c>
      <c r="T442" s="166">
        <f t="shared" si="145"/>
        <v>0</v>
      </c>
      <c r="U442" s="166">
        <f t="shared" si="145"/>
        <v>0</v>
      </c>
      <c r="V442" s="166">
        <f t="shared" si="145"/>
        <v>0</v>
      </c>
      <c r="W442" s="166">
        <f t="shared" si="145"/>
        <v>0</v>
      </c>
      <c r="X442" s="166">
        <f t="shared" si="145"/>
        <v>0</v>
      </c>
      <c r="Y442" s="166">
        <f t="shared" si="145"/>
        <v>0</v>
      </c>
      <c r="Z442" s="166">
        <f t="shared" si="145"/>
        <v>0</v>
      </c>
      <c r="AA442" s="166">
        <f t="shared" si="145"/>
        <v>0</v>
      </c>
      <c r="AB442" s="166">
        <f t="shared" si="145"/>
        <v>0</v>
      </c>
      <c r="AC442" s="166">
        <f t="shared" si="145"/>
        <v>0</v>
      </c>
      <c r="AD442" s="166">
        <f t="shared" si="145"/>
        <v>0</v>
      </c>
      <c r="AE442" s="166">
        <f t="shared" si="145"/>
        <v>0</v>
      </c>
      <c r="AF442" s="166">
        <f t="shared" si="145"/>
        <v>0</v>
      </c>
      <c r="AG442" s="166">
        <f t="shared" si="145"/>
        <v>0</v>
      </c>
      <c r="AH442" s="166">
        <f t="shared" si="145"/>
        <v>0</v>
      </c>
      <c r="AI442" s="166">
        <f t="shared" si="145"/>
        <v>0</v>
      </c>
      <c r="AJ442" s="166">
        <f t="shared" si="145"/>
        <v>0</v>
      </c>
      <c r="AK442" s="166">
        <f t="shared" si="145"/>
        <v>0</v>
      </c>
      <c r="AL442" s="166">
        <f t="shared" si="145"/>
        <v>0</v>
      </c>
      <c r="AM442" s="166">
        <f t="shared" si="145"/>
        <v>0</v>
      </c>
      <c r="AN442" s="166">
        <f t="shared" si="145"/>
        <v>0</v>
      </c>
      <c r="AO442" s="166">
        <f t="shared" si="145"/>
        <v>0</v>
      </c>
      <c r="AP442" s="166">
        <f t="shared" si="145"/>
        <v>0</v>
      </c>
      <c r="AQ442" s="166">
        <f t="shared" si="145"/>
        <v>0</v>
      </c>
      <c r="AR442" s="166">
        <f t="shared" si="145"/>
        <v>0</v>
      </c>
    </row>
    <row r="443" spans="1:44" s="262" customFormat="1" ht="15.75" hidden="1" outlineLevel="2">
      <c r="A443" s="105"/>
      <c r="B443" s="162" t="s">
        <v>47</v>
      </c>
      <c r="C443" s="160" t="s">
        <v>73</v>
      </c>
      <c r="D443" s="166">
        <f t="shared" si="145"/>
        <v>0</v>
      </c>
      <c r="E443" s="166">
        <f t="shared" si="145"/>
        <v>0</v>
      </c>
      <c r="F443" s="166">
        <f t="shared" si="145"/>
        <v>0</v>
      </c>
      <c r="G443" s="166">
        <f t="shared" si="145"/>
        <v>0</v>
      </c>
      <c r="H443" s="166">
        <f t="shared" si="145"/>
        <v>0</v>
      </c>
      <c r="I443" s="166">
        <f t="shared" si="145"/>
        <v>0</v>
      </c>
      <c r="J443" s="166">
        <f t="shared" si="145"/>
        <v>0</v>
      </c>
      <c r="K443" s="166">
        <f t="shared" si="145"/>
        <v>0</v>
      </c>
      <c r="L443" s="166">
        <f t="shared" si="145"/>
        <v>0</v>
      </c>
      <c r="M443" s="166">
        <f t="shared" si="145"/>
        <v>0</v>
      </c>
      <c r="N443" s="166">
        <f t="shared" si="145"/>
        <v>0</v>
      </c>
      <c r="O443" s="166">
        <f t="shared" si="145"/>
        <v>0</v>
      </c>
      <c r="P443" s="166">
        <f t="shared" si="145"/>
        <v>0</v>
      </c>
      <c r="Q443" s="166">
        <f t="shared" si="145"/>
        <v>0</v>
      </c>
      <c r="R443" s="166">
        <f t="shared" si="145"/>
        <v>0</v>
      </c>
      <c r="S443" s="166">
        <f t="shared" si="145"/>
        <v>0</v>
      </c>
      <c r="T443" s="166">
        <f t="shared" si="145"/>
        <v>0</v>
      </c>
      <c r="U443" s="166">
        <f t="shared" si="145"/>
        <v>0</v>
      </c>
      <c r="V443" s="166">
        <f t="shared" si="145"/>
        <v>0</v>
      </c>
      <c r="W443" s="166">
        <f t="shared" si="145"/>
        <v>0</v>
      </c>
      <c r="X443" s="166">
        <f t="shared" si="145"/>
        <v>0</v>
      </c>
      <c r="Y443" s="166">
        <f t="shared" si="145"/>
        <v>0</v>
      </c>
      <c r="Z443" s="166">
        <f t="shared" si="145"/>
        <v>0</v>
      </c>
      <c r="AA443" s="166">
        <f t="shared" si="145"/>
        <v>0</v>
      </c>
      <c r="AB443" s="166">
        <f t="shared" si="145"/>
        <v>0</v>
      </c>
      <c r="AC443" s="166">
        <f t="shared" si="145"/>
        <v>0</v>
      </c>
      <c r="AD443" s="166">
        <f t="shared" si="145"/>
        <v>0</v>
      </c>
      <c r="AE443" s="166">
        <f t="shared" si="145"/>
        <v>0</v>
      </c>
      <c r="AF443" s="166">
        <f t="shared" si="145"/>
        <v>0</v>
      </c>
      <c r="AG443" s="166">
        <f t="shared" si="145"/>
        <v>0</v>
      </c>
      <c r="AH443" s="166">
        <f t="shared" si="145"/>
        <v>0</v>
      </c>
      <c r="AI443" s="166">
        <f t="shared" si="145"/>
        <v>0</v>
      </c>
      <c r="AJ443" s="166">
        <f t="shared" si="145"/>
        <v>0</v>
      </c>
      <c r="AK443" s="166">
        <f t="shared" si="145"/>
        <v>0</v>
      </c>
      <c r="AL443" s="166">
        <f t="shared" si="145"/>
        <v>0</v>
      </c>
      <c r="AM443" s="166">
        <f t="shared" si="145"/>
        <v>0</v>
      </c>
      <c r="AN443" s="166">
        <f t="shared" si="145"/>
        <v>0</v>
      </c>
      <c r="AO443" s="166">
        <f t="shared" si="145"/>
        <v>0</v>
      </c>
      <c r="AP443" s="166">
        <f t="shared" si="145"/>
        <v>0</v>
      </c>
      <c r="AQ443" s="166">
        <f t="shared" si="145"/>
        <v>0</v>
      </c>
      <c r="AR443" s="166">
        <f t="shared" si="145"/>
        <v>0</v>
      </c>
    </row>
    <row r="444" spans="1:44" s="262" customFormat="1" ht="15.75" hidden="1" outlineLevel="2">
      <c r="A444" s="105"/>
      <c r="B444" s="162" t="s">
        <v>48</v>
      </c>
      <c r="C444" s="160" t="s">
        <v>73</v>
      </c>
      <c r="D444" s="166">
        <f t="shared" si="145"/>
        <v>0</v>
      </c>
      <c r="E444" s="166">
        <f t="shared" si="145"/>
        <v>0</v>
      </c>
      <c r="F444" s="166">
        <f t="shared" si="145"/>
        <v>0</v>
      </c>
      <c r="G444" s="166">
        <f t="shared" si="145"/>
        <v>0</v>
      </c>
      <c r="H444" s="166">
        <f t="shared" si="145"/>
        <v>0</v>
      </c>
      <c r="I444" s="166">
        <f t="shared" si="145"/>
        <v>0</v>
      </c>
      <c r="J444" s="166">
        <f t="shared" si="145"/>
        <v>0</v>
      </c>
      <c r="K444" s="166">
        <f t="shared" si="145"/>
        <v>0</v>
      </c>
      <c r="L444" s="166">
        <f t="shared" si="145"/>
        <v>0</v>
      </c>
      <c r="M444" s="166">
        <f t="shared" si="145"/>
        <v>0</v>
      </c>
      <c r="N444" s="166">
        <f t="shared" si="145"/>
        <v>0</v>
      </c>
      <c r="O444" s="166">
        <f t="shared" ref="O444:AR450" si="146">IF(O$436&gt;0,(O$212*(1-O$214-O$213)*O222+O$175*O$176*O184)/O$436,0)</f>
        <v>0</v>
      </c>
      <c r="P444" s="166">
        <f t="shared" si="146"/>
        <v>0</v>
      </c>
      <c r="Q444" s="166">
        <f t="shared" si="146"/>
        <v>0</v>
      </c>
      <c r="R444" s="166">
        <f t="shared" si="146"/>
        <v>0</v>
      </c>
      <c r="S444" s="166">
        <f t="shared" si="146"/>
        <v>0</v>
      </c>
      <c r="T444" s="166">
        <f t="shared" si="146"/>
        <v>0</v>
      </c>
      <c r="U444" s="166">
        <f t="shared" si="146"/>
        <v>0</v>
      </c>
      <c r="V444" s="166">
        <f t="shared" si="146"/>
        <v>0</v>
      </c>
      <c r="W444" s="166">
        <f t="shared" si="146"/>
        <v>0</v>
      </c>
      <c r="X444" s="166">
        <f t="shared" si="146"/>
        <v>0</v>
      </c>
      <c r="Y444" s="166">
        <f t="shared" si="146"/>
        <v>0</v>
      </c>
      <c r="Z444" s="166">
        <f t="shared" si="146"/>
        <v>0</v>
      </c>
      <c r="AA444" s="166">
        <f t="shared" si="146"/>
        <v>0</v>
      </c>
      <c r="AB444" s="166">
        <f t="shared" si="146"/>
        <v>0</v>
      </c>
      <c r="AC444" s="166">
        <f t="shared" si="146"/>
        <v>0</v>
      </c>
      <c r="AD444" s="166">
        <f t="shared" si="146"/>
        <v>0</v>
      </c>
      <c r="AE444" s="166">
        <f t="shared" si="146"/>
        <v>0</v>
      </c>
      <c r="AF444" s="166">
        <f t="shared" si="146"/>
        <v>0</v>
      </c>
      <c r="AG444" s="166">
        <f t="shared" si="146"/>
        <v>0</v>
      </c>
      <c r="AH444" s="166">
        <f t="shared" si="146"/>
        <v>0</v>
      </c>
      <c r="AI444" s="166">
        <f t="shared" si="146"/>
        <v>0</v>
      </c>
      <c r="AJ444" s="166">
        <f t="shared" si="146"/>
        <v>0</v>
      </c>
      <c r="AK444" s="166">
        <f t="shared" si="146"/>
        <v>0</v>
      </c>
      <c r="AL444" s="166">
        <f t="shared" si="146"/>
        <v>0</v>
      </c>
      <c r="AM444" s="166">
        <f t="shared" si="146"/>
        <v>0</v>
      </c>
      <c r="AN444" s="166">
        <f t="shared" si="146"/>
        <v>0</v>
      </c>
      <c r="AO444" s="166">
        <f t="shared" si="146"/>
        <v>0</v>
      </c>
      <c r="AP444" s="166">
        <f t="shared" si="146"/>
        <v>0</v>
      </c>
      <c r="AQ444" s="166">
        <f t="shared" si="146"/>
        <v>0</v>
      </c>
      <c r="AR444" s="166">
        <f t="shared" si="146"/>
        <v>0</v>
      </c>
    </row>
    <row r="445" spans="1:44" s="262" customFormat="1" ht="15.75" hidden="1" outlineLevel="2">
      <c r="A445" s="105"/>
      <c r="B445" s="162" t="s">
        <v>49</v>
      </c>
      <c r="C445" s="160" t="s">
        <v>73</v>
      </c>
      <c r="D445" s="166">
        <f t="shared" ref="D445:S450" si="147">IF(D$436&gt;0,(D$212*(1-D$214-D$213)*D223+D$175*D$176*D185)/D$436,0)</f>
        <v>0</v>
      </c>
      <c r="E445" s="166">
        <f t="shared" si="147"/>
        <v>0</v>
      </c>
      <c r="F445" s="166">
        <f t="shared" si="147"/>
        <v>0</v>
      </c>
      <c r="G445" s="166">
        <f t="shared" si="147"/>
        <v>0</v>
      </c>
      <c r="H445" s="166">
        <f t="shared" si="147"/>
        <v>0</v>
      </c>
      <c r="I445" s="166">
        <f t="shared" si="147"/>
        <v>0</v>
      </c>
      <c r="J445" s="166">
        <f t="shared" si="147"/>
        <v>0</v>
      </c>
      <c r="K445" s="166">
        <f t="shared" si="147"/>
        <v>0</v>
      </c>
      <c r="L445" s="166">
        <f t="shared" si="147"/>
        <v>0</v>
      </c>
      <c r="M445" s="166">
        <f t="shared" si="147"/>
        <v>0</v>
      </c>
      <c r="N445" s="166">
        <f t="shared" si="147"/>
        <v>0</v>
      </c>
      <c r="O445" s="166">
        <f t="shared" si="147"/>
        <v>0</v>
      </c>
      <c r="P445" s="166">
        <f t="shared" si="147"/>
        <v>0</v>
      </c>
      <c r="Q445" s="166">
        <f t="shared" si="147"/>
        <v>0</v>
      </c>
      <c r="R445" s="166">
        <f t="shared" si="147"/>
        <v>0</v>
      </c>
      <c r="S445" s="166">
        <f t="shared" si="147"/>
        <v>0</v>
      </c>
      <c r="T445" s="166">
        <f t="shared" si="146"/>
        <v>0</v>
      </c>
      <c r="U445" s="166">
        <f t="shared" si="146"/>
        <v>0</v>
      </c>
      <c r="V445" s="166">
        <f t="shared" si="146"/>
        <v>0</v>
      </c>
      <c r="W445" s="166">
        <f t="shared" si="146"/>
        <v>0</v>
      </c>
      <c r="X445" s="166">
        <f t="shared" si="146"/>
        <v>0</v>
      </c>
      <c r="Y445" s="166">
        <f t="shared" si="146"/>
        <v>0</v>
      </c>
      <c r="Z445" s="166">
        <f t="shared" si="146"/>
        <v>0</v>
      </c>
      <c r="AA445" s="166">
        <f t="shared" si="146"/>
        <v>0</v>
      </c>
      <c r="AB445" s="166">
        <f t="shared" si="146"/>
        <v>0</v>
      </c>
      <c r="AC445" s="166">
        <f t="shared" si="146"/>
        <v>0</v>
      </c>
      <c r="AD445" s="166">
        <f t="shared" si="146"/>
        <v>0</v>
      </c>
      <c r="AE445" s="166">
        <f t="shared" si="146"/>
        <v>0</v>
      </c>
      <c r="AF445" s="166">
        <f t="shared" si="146"/>
        <v>0</v>
      </c>
      <c r="AG445" s="166">
        <f t="shared" si="146"/>
        <v>0</v>
      </c>
      <c r="AH445" s="166">
        <f t="shared" si="146"/>
        <v>0</v>
      </c>
      <c r="AI445" s="166">
        <f t="shared" si="146"/>
        <v>0</v>
      </c>
      <c r="AJ445" s="166">
        <f t="shared" si="146"/>
        <v>0</v>
      </c>
      <c r="AK445" s="166">
        <f t="shared" si="146"/>
        <v>0</v>
      </c>
      <c r="AL445" s="166">
        <f t="shared" si="146"/>
        <v>0</v>
      </c>
      <c r="AM445" s="166">
        <f t="shared" si="146"/>
        <v>0</v>
      </c>
      <c r="AN445" s="166">
        <f t="shared" si="146"/>
        <v>0</v>
      </c>
      <c r="AO445" s="166">
        <f t="shared" si="146"/>
        <v>0</v>
      </c>
      <c r="AP445" s="166">
        <f t="shared" si="146"/>
        <v>0</v>
      </c>
      <c r="AQ445" s="166">
        <f t="shared" si="146"/>
        <v>0</v>
      </c>
      <c r="AR445" s="166">
        <f t="shared" si="146"/>
        <v>0</v>
      </c>
    </row>
    <row r="446" spans="1:44" s="262" customFormat="1" ht="15.75" hidden="1" outlineLevel="2">
      <c r="A446" s="105"/>
      <c r="B446" s="162" t="s">
        <v>50</v>
      </c>
      <c r="C446" s="160" t="s">
        <v>73</v>
      </c>
      <c r="D446" s="166">
        <f t="shared" si="147"/>
        <v>0</v>
      </c>
      <c r="E446" s="166">
        <f t="shared" si="147"/>
        <v>0</v>
      </c>
      <c r="F446" s="166">
        <f t="shared" si="147"/>
        <v>0</v>
      </c>
      <c r="G446" s="166">
        <f t="shared" si="147"/>
        <v>0</v>
      </c>
      <c r="H446" s="166">
        <f t="shared" si="147"/>
        <v>0</v>
      </c>
      <c r="I446" s="166">
        <f t="shared" si="147"/>
        <v>0</v>
      </c>
      <c r="J446" s="166">
        <f t="shared" si="147"/>
        <v>0</v>
      </c>
      <c r="K446" s="166">
        <f t="shared" si="147"/>
        <v>0</v>
      </c>
      <c r="L446" s="166">
        <f t="shared" si="147"/>
        <v>0</v>
      </c>
      <c r="M446" s="166">
        <f t="shared" si="147"/>
        <v>0</v>
      </c>
      <c r="N446" s="166">
        <f t="shared" si="147"/>
        <v>0</v>
      </c>
      <c r="O446" s="166">
        <f t="shared" si="147"/>
        <v>0</v>
      </c>
      <c r="P446" s="166">
        <f t="shared" si="147"/>
        <v>0</v>
      </c>
      <c r="Q446" s="166">
        <f t="shared" si="147"/>
        <v>0</v>
      </c>
      <c r="R446" s="166">
        <f t="shared" si="147"/>
        <v>0</v>
      </c>
      <c r="S446" s="166">
        <f t="shared" si="147"/>
        <v>0</v>
      </c>
      <c r="T446" s="166">
        <f t="shared" si="146"/>
        <v>0</v>
      </c>
      <c r="U446" s="166">
        <f t="shared" si="146"/>
        <v>0</v>
      </c>
      <c r="V446" s="166">
        <f t="shared" si="146"/>
        <v>0</v>
      </c>
      <c r="W446" s="166">
        <f t="shared" si="146"/>
        <v>0</v>
      </c>
      <c r="X446" s="166">
        <f t="shared" si="146"/>
        <v>0</v>
      </c>
      <c r="Y446" s="166">
        <f t="shared" si="146"/>
        <v>0</v>
      </c>
      <c r="Z446" s="166">
        <f t="shared" si="146"/>
        <v>0</v>
      </c>
      <c r="AA446" s="166">
        <f t="shared" si="146"/>
        <v>0</v>
      </c>
      <c r="AB446" s="166">
        <f t="shared" si="146"/>
        <v>0</v>
      </c>
      <c r="AC446" s="166">
        <f t="shared" si="146"/>
        <v>0</v>
      </c>
      <c r="AD446" s="166">
        <f t="shared" si="146"/>
        <v>0</v>
      </c>
      <c r="AE446" s="166">
        <f t="shared" si="146"/>
        <v>0</v>
      </c>
      <c r="AF446" s="166">
        <f t="shared" si="146"/>
        <v>0</v>
      </c>
      <c r="AG446" s="166">
        <f t="shared" si="146"/>
        <v>0</v>
      </c>
      <c r="AH446" s="166">
        <f t="shared" si="146"/>
        <v>0</v>
      </c>
      <c r="AI446" s="166">
        <f t="shared" si="146"/>
        <v>0</v>
      </c>
      <c r="AJ446" s="166">
        <f t="shared" si="146"/>
        <v>0</v>
      </c>
      <c r="AK446" s="166">
        <f t="shared" si="146"/>
        <v>0</v>
      </c>
      <c r="AL446" s="166">
        <f t="shared" si="146"/>
        <v>0</v>
      </c>
      <c r="AM446" s="166">
        <f t="shared" si="146"/>
        <v>0</v>
      </c>
      <c r="AN446" s="166">
        <f t="shared" si="146"/>
        <v>0</v>
      </c>
      <c r="AO446" s="166">
        <f t="shared" si="146"/>
        <v>0</v>
      </c>
      <c r="AP446" s="166">
        <f t="shared" si="146"/>
        <v>0</v>
      </c>
      <c r="AQ446" s="166">
        <f t="shared" si="146"/>
        <v>0</v>
      </c>
      <c r="AR446" s="166">
        <f t="shared" si="146"/>
        <v>0</v>
      </c>
    </row>
    <row r="447" spans="1:44" s="262" customFormat="1" ht="15.75" hidden="1" outlineLevel="2">
      <c r="A447" s="105"/>
      <c r="B447" s="162" t="s">
        <v>51</v>
      </c>
      <c r="C447" s="160" t="s">
        <v>73</v>
      </c>
      <c r="D447" s="166">
        <f t="shared" si="147"/>
        <v>0</v>
      </c>
      <c r="E447" s="166">
        <f t="shared" si="147"/>
        <v>0</v>
      </c>
      <c r="F447" s="166">
        <f t="shared" si="147"/>
        <v>0</v>
      </c>
      <c r="G447" s="166">
        <f t="shared" si="147"/>
        <v>0</v>
      </c>
      <c r="H447" s="166">
        <f t="shared" si="147"/>
        <v>0</v>
      </c>
      <c r="I447" s="166">
        <f t="shared" si="147"/>
        <v>0</v>
      </c>
      <c r="J447" s="166">
        <f t="shared" si="147"/>
        <v>0</v>
      </c>
      <c r="K447" s="166">
        <f t="shared" si="147"/>
        <v>0</v>
      </c>
      <c r="L447" s="166">
        <f t="shared" si="147"/>
        <v>0</v>
      </c>
      <c r="M447" s="166">
        <f t="shared" si="147"/>
        <v>0</v>
      </c>
      <c r="N447" s="166">
        <f t="shared" si="147"/>
        <v>0</v>
      </c>
      <c r="O447" s="166">
        <f t="shared" si="147"/>
        <v>0</v>
      </c>
      <c r="P447" s="166">
        <f t="shared" si="147"/>
        <v>0</v>
      </c>
      <c r="Q447" s="166">
        <f t="shared" si="147"/>
        <v>0</v>
      </c>
      <c r="R447" s="166">
        <f t="shared" si="147"/>
        <v>0</v>
      </c>
      <c r="S447" s="166">
        <f t="shared" si="147"/>
        <v>0</v>
      </c>
      <c r="T447" s="166">
        <f t="shared" si="146"/>
        <v>0</v>
      </c>
      <c r="U447" s="166">
        <f t="shared" si="146"/>
        <v>0</v>
      </c>
      <c r="V447" s="166">
        <f t="shared" si="146"/>
        <v>0</v>
      </c>
      <c r="W447" s="166">
        <f t="shared" si="146"/>
        <v>0</v>
      </c>
      <c r="X447" s="166">
        <f t="shared" si="146"/>
        <v>0</v>
      </c>
      <c r="Y447" s="166">
        <f t="shared" si="146"/>
        <v>0</v>
      </c>
      <c r="Z447" s="166">
        <f t="shared" si="146"/>
        <v>0</v>
      </c>
      <c r="AA447" s="166">
        <f t="shared" si="146"/>
        <v>0</v>
      </c>
      <c r="AB447" s="166">
        <f t="shared" si="146"/>
        <v>0</v>
      </c>
      <c r="AC447" s="166">
        <f t="shared" si="146"/>
        <v>0</v>
      </c>
      <c r="AD447" s="166">
        <f t="shared" si="146"/>
        <v>0</v>
      </c>
      <c r="AE447" s="166">
        <f t="shared" si="146"/>
        <v>0</v>
      </c>
      <c r="AF447" s="166">
        <f t="shared" si="146"/>
        <v>0</v>
      </c>
      <c r="AG447" s="166">
        <f t="shared" si="146"/>
        <v>0</v>
      </c>
      <c r="AH447" s="166">
        <f t="shared" si="146"/>
        <v>0</v>
      </c>
      <c r="AI447" s="166">
        <f t="shared" si="146"/>
        <v>0</v>
      </c>
      <c r="AJ447" s="166">
        <f t="shared" si="146"/>
        <v>0</v>
      </c>
      <c r="AK447" s="166">
        <f t="shared" si="146"/>
        <v>0</v>
      </c>
      <c r="AL447" s="166">
        <f t="shared" si="146"/>
        <v>0</v>
      </c>
      <c r="AM447" s="166">
        <f t="shared" si="146"/>
        <v>0</v>
      </c>
      <c r="AN447" s="166">
        <f t="shared" si="146"/>
        <v>0</v>
      </c>
      <c r="AO447" s="166">
        <f t="shared" si="146"/>
        <v>0</v>
      </c>
      <c r="AP447" s="166">
        <f t="shared" si="146"/>
        <v>0</v>
      </c>
      <c r="AQ447" s="166">
        <f t="shared" si="146"/>
        <v>0</v>
      </c>
      <c r="AR447" s="166">
        <f t="shared" si="146"/>
        <v>0</v>
      </c>
    </row>
    <row r="448" spans="1:44" s="262" customFormat="1" ht="15.75" hidden="1" outlineLevel="2">
      <c r="A448" s="105"/>
      <c r="B448" s="162" t="s">
        <v>52</v>
      </c>
      <c r="C448" s="160" t="s">
        <v>73</v>
      </c>
      <c r="D448" s="166">
        <f t="shared" si="147"/>
        <v>0</v>
      </c>
      <c r="E448" s="166">
        <f t="shared" si="147"/>
        <v>0</v>
      </c>
      <c r="F448" s="166">
        <f t="shared" si="147"/>
        <v>0</v>
      </c>
      <c r="G448" s="166">
        <f t="shared" si="147"/>
        <v>0</v>
      </c>
      <c r="H448" s="166">
        <f t="shared" si="147"/>
        <v>0</v>
      </c>
      <c r="I448" s="166">
        <f t="shared" si="147"/>
        <v>0</v>
      </c>
      <c r="J448" s="166">
        <f t="shared" si="147"/>
        <v>0</v>
      </c>
      <c r="K448" s="166">
        <f t="shared" si="147"/>
        <v>0</v>
      </c>
      <c r="L448" s="166">
        <f t="shared" si="147"/>
        <v>0</v>
      </c>
      <c r="M448" s="166">
        <f t="shared" si="147"/>
        <v>0</v>
      </c>
      <c r="N448" s="166">
        <f t="shared" si="147"/>
        <v>0</v>
      </c>
      <c r="O448" s="166">
        <f t="shared" si="147"/>
        <v>0</v>
      </c>
      <c r="P448" s="166">
        <f t="shared" si="147"/>
        <v>0</v>
      </c>
      <c r="Q448" s="166">
        <f t="shared" si="147"/>
        <v>0</v>
      </c>
      <c r="R448" s="166">
        <f t="shared" si="147"/>
        <v>0</v>
      </c>
      <c r="S448" s="166">
        <f t="shared" si="147"/>
        <v>0</v>
      </c>
      <c r="T448" s="166">
        <f t="shared" si="146"/>
        <v>0</v>
      </c>
      <c r="U448" s="166">
        <f t="shared" si="146"/>
        <v>0</v>
      </c>
      <c r="V448" s="166">
        <f t="shared" si="146"/>
        <v>0</v>
      </c>
      <c r="W448" s="166">
        <f t="shared" si="146"/>
        <v>0</v>
      </c>
      <c r="X448" s="166">
        <f t="shared" si="146"/>
        <v>0</v>
      </c>
      <c r="Y448" s="166">
        <f t="shared" si="146"/>
        <v>0</v>
      </c>
      <c r="Z448" s="166">
        <f t="shared" si="146"/>
        <v>0</v>
      </c>
      <c r="AA448" s="166">
        <f t="shared" si="146"/>
        <v>0</v>
      </c>
      <c r="AB448" s="166">
        <f t="shared" si="146"/>
        <v>0</v>
      </c>
      <c r="AC448" s="166">
        <f t="shared" si="146"/>
        <v>0</v>
      </c>
      <c r="AD448" s="166">
        <f t="shared" si="146"/>
        <v>0</v>
      </c>
      <c r="AE448" s="166">
        <f t="shared" si="146"/>
        <v>0</v>
      </c>
      <c r="AF448" s="166">
        <f t="shared" si="146"/>
        <v>0</v>
      </c>
      <c r="AG448" s="166">
        <f t="shared" si="146"/>
        <v>0</v>
      </c>
      <c r="AH448" s="166">
        <f t="shared" si="146"/>
        <v>0</v>
      </c>
      <c r="AI448" s="166">
        <f t="shared" si="146"/>
        <v>0</v>
      </c>
      <c r="AJ448" s="166">
        <f t="shared" si="146"/>
        <v>0</v>
      </c>
      <c r="AK448" s="166">
        <f t="shared" si="146"/>
        <v>0</v>
      </c>
      <c r="AL448" s="166">
        <f t="shared" si="146"/>
        <v>0</v>
      </c>
      <c r="AM448" s="166">
        <f t="shared" si="146"/>
        <v>0</v>
      </c>
      <c r="AN448" s="166">
        <f t="shared" si="146"/>
        <v>0</v>
      </c>
      <c r="AO448" s="166">
        <f t="shared" si="146"/>
        <v>0</v>
      </c>
      <c r="AP448" s="166">
        <f t="shared" si="146"/>
        <v>0</v>
      </c>
      <c r="AQ448" s="166">
        <f t="shared" si="146"/>
        <v>0</v>
      </c>
      <c r="AR448" s="166">
        <f t="shared" si="146"/>
        <v>0</v>
      </c>
    </row>
    <row r="449" spans="1:44" s="262" customFormat="1" ht="15.75" hidden="1" outlineLevel="2">
      <c r="A449" s="105"/>
      <c r="B449" s="162" t="s">
        <v>53</v>
      </c>
      <c r="C449" s="160" t="s">
        <v>73</v>
      </c>
      <c r="D449" s="166">
        <f t="shared" si="147"/>
        <v>0</v>
      </c>
      <c r="E449" s="166">
        <f t="shared" si="147"/>
        <v>0</v>
      </c>
      <c r="F449" s="166">
        <f t="shared" si="147"/>
        <v>0</v>
      </c>
      <c r="G449" s="166">
        <f t="shared" si="147"/>
        <v>0</v>
      </c>
      <c r="H449" s="166">
        <f t="shared" si="147"/>
        <v>0</v>
      </c>
      <c r="I449" s="166">
        <f t="shared" si="147"/>
        <v>0</v>
      </c>
      <c r="J449" s="166">
        <f t="shared" si="147"/>
        <v>0</v>
      </c>
      <c r="K449" s="166">
        <f t="shared" si="147"/>
        <v>0</v>
      </c>
      <c r="L449" s="166">
        <f t="shared" si="147"/>
        <v>0</v>
      </c>
      <c r="M449" s="166">
        <f t="shared" si="147"/>
        <v>0</v>
      </c>
      <c r="N449" s="166">
        <f t="shared" si="147"/>
        <v>0</v>
      </c>
      <c r="O449" s="166">
        <f t="shared" si="147"/>
        <v>0</v>
      </c>
      <c r="P449" s="166">
        <f t="shared" si="147"/>
        <v>0</v>
      </c>
      <c r="Q449" s="166">
        <f t="shared" si="147"/>
        <v>0</v>
      </c>
      <c r="R449" s="166">
        <f t="shared" si="147"/>
        <v>0</v>
      </c>
      <c r="S449" s="166">
        <f t="shared" si="147"/>
        <v>0</v>
      </c>
      <c r="T449" s="166">
        <f t="shared" si="146"/>
        <v>0</v>
      </c>
      <c r="U449" s="166">
        <f t="shared" si="146"/>
        <v>0</v>
      </c>
      <c r="V449" s="166">
        <f t="shared" si="146"/>
        <v>0</v>
      </c>
      <c r="W449" s="166">
        <f t="shared" si="146"/>
        <v>0</v>
      </c>
      <c r="X449" s="166">
        <f t="shared" si="146"/>
        <v>0</v>
      </c>
      <c r="Y449" s="166">
        <f t="shared" si="146"/>
        <v>0</v>
      </c>
      <c r="Z449" s="166">
        <f t="shared" si="146"/>
        <v>0</v>
      </c>
      <c r="AA449" s="166">
        <f t="shared" si="146"/>
        <v>0</v>
      </c>
      <c r="AB449" s="166">
        <f t="shared" si="146"/>
        <v>0</v>
      </c>
      <c r="AC449" s="166">
        <f t="shared" si="146"/>
        <v>0</v>
      </c>
      <c r="AD449" s="166">
        <f t="shared" si="146"/>
        <v>0</v>
      </c>
      <c r="AE449" s="166">
        <f t="shared" si="146"/>
        <v>0</v>
      </c>
      <c r="AF449" s="166">
        <f t="shared" si="146"/>
        <v>0</v>
      </c>
      <c r="AG449" s="166">
        <f t="shared" si="146"/>
        <v>0</v>
      </c>
      <c r="AH449" s="166">
        <f t="shared" si="146"/>
        <v>0</v>
      </c>
      <c r="AI449" s="166">
        <f t="shared" si="146"/>
        <v>0</v>
      </c>
      <c r="AJ449" s="166">
        <f t="shared" si="146"/>
        <v>0</v>
      </c>
      <c r="AK449" s="166">
        <f t="shared" si="146"/>
        <v>0</v>
      </c>
      <c r="AL449" s="166">
        <f t="shared" si="146"/>
        <v>0</v>
      </c>
      <c r="AM449" s="166">
        <f t="shared" si="146"/>
        <v>0</v>
      </c>
      <c r="AN449" s="166">
        <f t="shared" si="146"/>
        <v>0</v>
      </c>
      <c r="AO449" s="166">
        <f t="shared" si="146"/>
        <v>0</v>
      </c>
      <c r="AP449" s="166">
        <f t="shared" si="146"/>
        <v>0</v>
      </c>
      <c r="AQ449" s="166">
        <f t="shared" si="146"/>
        <v>0</v>
      </c>
      <c r="AR449" s="166">
        <f t="shared" si="146"/>
        <v>0</v>
      </c>
    </row>
    <row r="450" spans="1:44" s="262" customFormat="1" ht="15.75" hidden="1" outlineLevel="2">
      <c r="A450" s="105"/>
      <c r="B450" s="162" t="s">
        <v>54</v>
      </c>
      <c r="C450" s="160" t="s">
        <v>73</v>
      </c>
      <c r="D450" s="166">
        <f t="shared" si="147"/>
        <v>0</v>
      </c>
      <c r="E450" s="166">
        <f t="shared" si="147"/>
        <v>0</v>
      </c>
      <c r="F450" s="166">
        <f t="shared" si="147"/>
        <v>0</v>
      </c>
      <c r="G450" s="166">
        <f t="shared" si="147"/>
        <v>0</v>
      </c>
      <c r="H450" s="166">
        <f t="shared" si="147"/>
        <v>0</v>
      </c>
      <c r="I450" s="166">
        <f t="shared" si="147"/>
        <v>0</v>
      </c>
      <c r="J450" s="166">
        <f t="shared" si="147"/>
        <v>0</v>
      </c>
      <c r="K450" s="166">
        <f t="shared" si="147"/>
        <v>0</v>
      </c>
      <c r="L450" s="166">
        <f t="shared" si="147"/>
        <v>0</v>
      </c>
      <c r="M450" s="166">
        <f t="shared" si="147"/>
        <v>0</v>
      </c>
      <c r="N450" s="166">
        <f t="shared" si="147"/>
        <v>0</v>
      </c>
      <c r="O450" s="166">
        <f t="shared" si="147"/>
        <v>0</v>
      </c>
      <c r="P450" s="166">
        <f t="shared" si="147"/>
        <v>0</v>
      </c>
      <c r="Q450" s="166">
        <f t="shared" si="147"/>
        <v>0</v>
      </c>
      <c r="R450" s="166">
        <f t="shared" si="147"/>
        <v>0</v>
      </c>
      <c r="S450" s="166">
        <f t="shared" si="147"/>
        <v>0</v>
      </c>
      <c r="T450" s="166">
        <f t="shared" si="146"/>
        <v>0</v>
      </c>
      <c r="U450" s="166">
        <f t="shared" si="146"/>
        <v>0</v>
      </c>
      <c r="V450" s="166">
        <f t="shared" si="146"/>
        <v>0</v>
      </c>
      <c r="W450" s="166">
        <f t="shared" si="146"/>
        <v>0</v>
      </c>
      <c r="X450" s="166">
        <f t="shared" si="146"/>
        <v>0</v>
      </c>
      <c r="Y450" s="166">
        <f t="shared" si="146"/>
        <v>0</v>
      </c>
      <c r="Z450" s="166">
        <f t="shared" si="146"/>
        <v>0</v>
      </c>
      <c r="AA450" s="166">
        <f t="shared" si="146"/>
        <v>0</v>
      </c>
      <c r="AB450" s="166">
        <f t="shared" si="146"/>
        <v>0</v>
      </c>
      <c r="AC450" s="166">
        <f t="shared" si="146"/>
        <v>0</v>
      </c>
      <c r="AD450" s="166">
        <f t="shared" si="146"/>
        <v>0</v>
      </c>
      <c r="AE450" s="166">
        <f t="shared" si="146"/>
        <v>0</v>
      </c>
      <c r="AF450" s="166">
        <f t="shared" si="146"/>
        <v>0</v>
      </c>
      <c r="AG450" s="166">
        <f t="shared" si="146"/>
        <v>0</v>
      </c>
      <c r="AH450" s="166">
        <f t="shared" si="146"/>
        <v>0</v>
      </c>
      <c r="AI450" s="166">
        <f t="shared" si="146"/>
        <v>0</v>
      </c>
      <c r="AJ450" s="166">
        <f t="shared" si="146"/>
        <v>0</v>
      </c>
      <c r="AK450" s="166">
        <f t="shared" si="146"/>
        <v>0</v>
      </c>
      <c r="AL450" s="166">
        <f t="shared" si="146"/>
        <v>0</v>
      </c>
      <c r="AM450" s="166">
        <f t="shared" si="146"/>
        <v>0</v>
      </c>
      <c r="AN450" s="166">
        <f t="shared" si="146"/>
        <v>0</v>
      </c>
      <c r="AO450" s="166">
        <f t="shared" si="146"/>
        <v>0</v>
      </c>
      <c r="AP450" s="166">
        <f t="shared" si="146"/>
        <v>0</v>
      </c>
      <c r="AQ450" s="166">
        <f t="shared" si="146"/>
        <v>0</v>
      </c>
      <c r="AR450" s="166">
        <f t="shared" si="146"/>
        <v>0</v>
      </c>
    </row>
    <row r="451" spans="1:44" s="262" customFormat="1" ht="15.75" hidden="1" outlineLevel="2">
      <c r="A451" s="105"/>
      <c r="B451" s="162" t="s">
        <v>55</v>
      </c>
      <c r="C451" s="160" t="s">
        <v>73</v>
      </c>
      <c r="D451" s="165">
        <f>1-SUM(D438:D450)</f>
        <v>1</v>
      </c>
      <c r="E451" s="165">
        <f t="shared" ref="E451:AR451" si="148">1-SUM(E438:E450)</f>
        <v>1</v>
      </c>
      <c r="F451" s="165">
        <f t="shared" si="148"/>
        <v>1</v>
      </c>
      <c r="G451" s="165">
        <f t="shared" si="148"/>
        <v>1</v>
      </c>
      <c r="H451" s="165">
        <f t="shared" si="148"/>
        <v>1</v>
      </c>
      <c r="I451" s="165">
        <f t="shared" si="148"/>
        <v>1</v>
      </c>
      <c r="J451" s="165">
        <f t="shared" si="148"/>
        <v>1</v>
      </c>
      <c r="K451" s="165">
        <f t="shared" si="148"/>
        <v>1</v>
      </c>
      <c r="L451" s="165">
        <f t="shared" si="148"/>
        <v>1</v>
      </c>
      <c r="M451" s="165">
        <f t="shared" si="148"/>
        <v>1</v>
      </c>
      <c r="N451" s="165">
        <f t="shared" si="148"/>
        <v>1</v>
      </c>
      <c r="O451" s="165">
        <f t="shared" si="148"/>
        <v>1</v>
      </c>
      <c r="P451" s="165">
        <f t="shared" si="148"/>
        <v>1</v>
      </c>
      <c r="Q451" s="165">
        <f t="shared" si="148"/>
        <v>1</v>
      </c>
      <c r="R451" s="165">
        <f t="shared" si="148"/>
        <v>1</v>
      </c>
      <c r="S451" s="165">
        <f t="shared" si="148"/>
        <v>1</v>
      </c>
      <c r="T451" s="165">
        <f t="shared" si="148"/>
        <v>1</v>
      </c>
      <c r="U451" s="165">
        <f t="shared" si="148"/>
        <v>1</v>
      </c>
      <c r="V451" s="165">
        <f t="shared" si="148"/>
        <v>1</v>
      </c>
      <c r="W451" s="165">
        <f t="shared" si="148"/>
        <v>1</v>
      </c>
      <c r="X451" s="165">
        <f t="shared" si="148"/>
        <v>1</v>
      </c>
      <c r="Y451" s="165">
        <f t="shared" si="148"/>
        <v>1</v>
      </c>
      <c r="Z451" s="165">
        <f t="shared" si="148"/>
        <v>1</v>
      </c>
      <c r="AA451" s="165">
        <f t="shared" si="148"/>
        <v>1</v>
      </c>
      <c r="AB451" s="165">
        <f t="shared" si="148"/>
        <v>1</v>
      </c>
      <c r="AC451" s="165">
        <f t="shared" si="148"/>
        <v>1</v>
      </c>
      <c r="AD451" s="165">
        <f t="shared" si="148"/>
        <v>1</v>
      </c>
      <c r="AE451" s="165">
        <f t="shared" si="148"/>
        <v>1</v>
      </c>
      <c r="AF451" s="165">
        <f t="shared" si="148"/>
        <v>1</v>
      </c>
      <c r="AG451" s="165">
        <f t="shared" si="148"/>
        <v>1</v>
      </c>
      <c r="AH451" s="165">
        <f t="shared" si="148"/>
        <v>1</v>
      </c>
      <c r="AI451" s="165">
        <f t="shared" si="148"/>
        <v>1</v>
      </c>
      <c r="AJ451" s="165">
        <f t="shared" si="148"/>
        <v>1</v>
      </c>
      <c r="AK451" s="165">
        <f t="shared" si="148"/>
        <v>1</v>
      </c>
      <c r="AL451" s="165">
        <f t="shared" si="148"/>
        <v>1</v>
      </c>
      <c r="AM451" s="165">
        <f t="shared" si="148"/>
        <v>1</v>
      </c>
      <c r="AN451" s="165">
        <f t="shared" si="148"/>
        <v>1</v>
      </c>
      <c r="AO451" s="165">
        <f t="shared" si="148"/>
        <v>1</v>
      </c>
      <c r="AP451" s="165">
        <f t="shared" si="148"/>
        <v>1</v>
      </c>
      <c r="AQ451" s="165">
        <f t="shared" si="148"/>
        <v>1</v>
      </c>
      <c r="AR451" s="165">
        <f t="shared" si="148"/>
        <v>1</v>
      </c>
    </row>
    <row r="452" spans="1:44" s="262" customFormat="1" ht="15.75" hidden="1" outlineLevel="2">
      <c r="A452" s="105"/>
      <c r="B452" s="162" t="s">
        <v>56</v>
      </c>
      <c r="C452" s="160" t="s">
        <v>73</v>
      </c>
      <c r="D452" s="166">
        <f>SUM(D438:D451)</f>
        <v>1</v>
      </c>
      <c r="E452" s="166">
        <f t="shared" ref="E452:AR452" si="149">SUM(E438:E451)</f>
        <v>1</v>
      </c>
      <c r="F452" s="166">
        <f t="shared" si="149"/>
        <v>1</v>
      </c>
      <c r="G452" s="166">
        <f t="shared" si="149"/>
        <v>1</v>
      </c>
      <c r="H452" s="166">
        <f t="shared" si="149"/>
        <v>1</v>
      </c>
      <c r="I452" s="166">
        <f t="shared" si="149"/>
        <v>1</v>
      </c>
      <c r="J452" s="166">
        <f t="shared" si="149"/>
        <v>1</v>
      </c>
      <c r="K452" s="166">
        <f t="shared" si="149"/>
        <v>1</v>
      </c>
      <c r="L452" s="166">
        <f t="shared" si="149"/>
        <v>1</v>
      </c>
      <c r="M452" s="166">
        <f t="shared" si="149"/>
        <v>1</v>
      </c>
      <c r="N452" s="166">
        <f t="shared" si="149"/>
        <v>1</v>
      </c>
      <c r="O452" s="166">
        <f t="shared" si="149"/>
        <v>1</v>
      </c>
      <c r="P452" s="166">
        <f t="shared" si="149"/>
        <v>1</v>
      </c>
      <c r="Q452" s="166">
        <f t="shared" si="149"/>
        <v>1</v>
      </c>
      <c r="R452" s="166">
        <f t="shared" si="149"/>
        <v>1</v>
      </c>
      <c r="S452" s="166">
        <f t="shared" si="149"/>
        <v>1</v>
      </c>
      <c r="T452" s="166">
        <f t="shared" si="149"/>
        <v>1</v>
      </c>
      <c r="U452" s="166">
        <f t="shared" si="149"/>
        <v>1</v>
      </c>
      <c r="V452" s="166">
        <f t="shared" si="149"/>
        <v>1</v>
      </c>
      <c r="W452" s="166">
        <f t="shared" si="149"/>
        <v>1</v>
      </c>
      <c r="X452" s="166">
        <f t="shared" si="149"/>
        <v>1</v>
      </c>
      <c r="Y452" s="166">
        <f t="shared" si="149"/>
        <v>1</v>
      </c>
      <c r="Z452" s="166">
        <f t="shared" si="149"/>
        <v>1</v>
      </c>
      <c r="AA452" s="166">
        <f t="shared" si="149"/>
        <v>1</v>
      </c>
      <c r="AB452" s="166">
        <f t="shared" si="149"/>
        <v>1</v>
      </c>
      <c r="AC452" s="166">
        <f t="shared" si="149"/>
        <v>1</v>
      </c>
      <c r="AD452" s="166">
        <f t="shared" si="149"/>
        <v>1</v>
      </c>
      <c r="AE452" s="166">
        <f t="shared" si="149"/>
        <v>1</v>
      </c>
      <c r="AF452" s="166">
        <f t="shared" si="149"/>
        <v>1</v>
      </c>
      <c r="AG452" s="166">
        <f t="shared" si="149"/>
        <v>1</v>
      </c>
      <c r="AH452" s="166">
        <f t="shared" si="149"/>
        <v>1</v>
      </c>
      <c r="AI452" s="166">
        <f t="shared" si="149"/>
        <v>1</v>
      </c>
      <c r="AJ452" s="166">
        <f t="shared" si="149"/>
        <v>1</v>
      </c>
      <c r="AK452" s="166">
        <f t="shared" si="149"/>
        <v>1</v>
      </c>
      <c r="AL452" s="166">
        <f t="shared" si="149"/>
        <v>1</v>
      </c>
      <c r="AM452" s="166">
        <f t="shared" si="149"/>
        <v>1</v>
      </c>
      <c r="AN452" s="166">
        <f t="shared" si="149"/>
        <v>1</v>
      </c>
      <c r="AO452" s="166">
        <f t="shared" si="149"/>
        <v>1</v>
      </c>
      <c r="AP452" s="166">
        <f t="shared" si="149"/>
        <v>1</v>
      </c>
      <c r="AQ452" s="166">
        <f t="shared" si="149"/>
        <v>1</v>
      </c>
      <c r="AR452" s="166">
        <f t="shared" si="149"/>
        <v>1</v>
      </c>
    </row>
    <row r="453" spans="1:44" s="262" customFormat="1" ht="5.0999999999999996" hidden="1" customHeight="1" outlineLevel="1">
      <c r="A453" s="105"/>
      <c r="B453" s="162"/>
      <c r="C453" s="160"/>
      <c r="D453" s="160"/>
      <c r="E453" s="160"/>
      <c r="F453" s="160"/>
      <c r="G453" s="160"/>
      <c r="H453" s="160"/>
      <c r="I453" s="160"/>
      <c r="J453" s="160"/>
      <c r="K453" s="160"/>
      <c r="L453" s="160"/>
      <c r="M453" s="160"/>
      <c r="N453" s="160"/>
      <c r="O453" s="160"/>
      <c r="P453" s="160"/>
      <c r="Q453" s="160"/>
      <c r="R453" s="160"/>
      <c r="S453" s="160"/>
      <c r="T453" s="160"/>
      <c r="U453" s="160"/>
      <c r="V453" s="160"/>
      <c r="W453" s="160"/>
      <c r="X453" s="160"/>
      <c r="Y453" s="160"/>
      <c r="Z453" s="160"/>
      <c r="AA453" s="160"/>
      <c r="AB453" s="160"/>
      <c r="AC453" s="160"/>
      <c r="AD453" s="160"/>
      <c r="AE453" s="160"/>
      <c r="AF453" s="160"/>
      <c r="AG453" s="160"/>
      <c r="AH453" s="160"/>
      <c r="AI453" s="160"/>
      <c r="AJ453" s="160"/>
      <c r="AK453" s="160"/>
      <c r="AL453" s="160"/>
      <c r="AM453" s="160"/>
      <c r="AN453" s="160"/>
      <c r="AO453" s="160"/>
      <c r="AP453" s="160"/>
      <c r="AQ453" s="160"/>
      <c r="AR453" s="160"/>
    </row>
    <row r="454" spans="1:44" s="260" customFormat="1" ht="15.75" hidden="1" outlineLevel="1">
      <c r="A454" s="105"/>
      <c r="B454" s="84" t="s">
        <v>151</v>
      </c>
      <c r="C454" s="193" t="s">
        <v>129</v>
      </c>
      <c r="D454" s="157">
        <f>IF($A$433="SIM",SUM(D471:D476),0)</f>
        <v>0</v>
      </c>
      <c r="E454" s="157">
        <f t="shared" ref="E454:AR454" si="150">IF($A$433="SIM",SUM(E471:E476),0)</f>
        <v>0</v>
      </c>
      <c r="F454" s="157">
        <f t="shared" si="150"/>
        <v>0</v>
      </c>
      <c r="G454" s="157">
        <f t="shared" si="150"/>
        <v>0</v>
      </c>
      <c r="H454" s="157">
        <f t="shared" si="150"/>
        <v>0</v>
      </c>
      <c r="I454" s="157">
        <f t="shared" si="150"/>
        <v>0</v>
      </c>
      <c r="J454" s="157">
        <f t="shared" si="150"/>
        <v>0</v>
      </c>
      <c r="K454" s="157">
        <f t="shared" si="150"/>
        <v>0</v>
      </c>
      <c r="L454" s="157">
        <f t="shared" si="150"/>
        <v>0</v>
      </c>
      <c r="M454" s="157">
        <f t="shared" si="150"/>
        <v>0</v>
      </c>
      <c r="N454" s="157">
        <f t="shared" si="150"/>
        <v>0</v>
      </c>
      <c r="O454" s="157">
        <f t="shared" si="150"/>
        <v>0</v>
      </c>
      <c r="P454" s="157">
        <f t="shared" si="150"/>
        <v>0</v>
      </c>
      <c r="Q454" s="157">
        <f t="shared" si="150"/>
        <v>0</v>
      </c>
      <c r="R454" s="157">
        <f t="shared" si="150"/>
        <v>0</v>
      </c>
      <c r="S454" s="157">
        <f t="shared" si="150"/>
        <v>0</v>
      </c>
      <c r="T454" s="157">
        <f t="shared" si="150"/>
        <v>0</v>
      </c>
      <c r="U454" s="157">
        <f t="shared" si="150"/>
        <v>0</v>
      </c>
      <c r="V454" s="157">
        <f t="shared" si="150"/>
        <v>0</v>
      </c>
      <c r="W454" s="157">
        <f t="shared" si="150"/>
        <v>0</v>
      </c>
      <c r="X454" s="157">
        <f t="shared" si="150"/>
        <v>0</v>
      </c>
      <c r="Y454" s="157">
        <f t="shared" si="150"/>
        <v>0</v>
      </c>
      <c r="Z454" s="157">
        <f t="shared" si="150"/>
        <v>0</v>
      </c>
      <c r="AA454" s="157">
        <f t="shared" si="150"/>
        <v>0</v>
      </c>
      <c r="AB454" s="157">
        <f t="shared" si="150"/>
        <v>0</v>
      </c>
      <c r="AC454" s="157">
        <f t="shared" si="150"/>
        <v>0</v>
      </c>
      <c r="AD454" s="157">
        <f t="shared" si="150"/>
        <v>0</v>
      </c>
      <c r="AE454" s="157">
        <f t="shared" si="150"/>
        <v>0</v>
      </c>
      <c r="AF454" s="157">
        <f t="shared" si="150"/>
        <v>0</v>
      </c>
      <c r="AG454" s="157">
        <f t="shared" si="150"/>
        <v>0</v>
      </c>
      <c r="AH454" s="157">
        <f t="shared" si="150"/>
        <v>0</v>
      </c>
      <c r="AI454" s="157">
        <f t="shared" si="150"/>
        <v>0</v>
      </c>
      <c r="AJ454" s="157">
        <f t="shared" si="150"/>
        <v>0</v>
      </c>
      <c r="AK454" s="157">
        <f t="shared" si="150"/>
        <v>0</v>
      </c>
      <c r="AL454" s="157">
        <f t="shared" si="150"/>
        <v>0</v>
      </c>
      <c r="AM454" s="157">
        <f t="shared" si="150"/>
        <v>0</v>
      </c>
      <c r="AN454" s="157">
        <f t="shared" si="150"/>
        <v>0</v>
      </c>
      <c r="AO454" s="157">
        <f t="shared" si="150"/>
        <v>0</v>
      </c>
      <c r="AP454" s="157">
        <f t="shared" si="150"/>
        <v>0</v>
      </c>
      <c r="AQ454" s="157">
        <f t="shared" si="150"/>
        <v>0</v>
      </c>
      <c r="AR454" s="157">
        <f t="shared" si="150"/>
        <v>0</v>
      </c>
    </row>
    <row r="455" spans="1:44" s="262" customFormat="1" ht="15.75" hidden="1" outlineLevel="2">
      <c r="A455" s="105"/>
      <c r="B455" s="162" t="s">
        <v>133</v>
      </c>
      <c r="C455" s="160"/>
      <c r="D455" s="160"/>
      <c r="E455" s="160"/>
      <c r="F455" s="160"/>
      <c r="G455" s="160"/>
      <c r="H455" s="160"/>
      <c r="I455" s="160"/>
      <c r="J455" s="160"/>
      <c r="K455" s="160"/>
      <c r="L455" s="160"/>
      <c r="M455" s="160"/>
      <c r="N455" s="160"/>
      <c r="O455" s="160"/>
      <c r="P455" s="160"/>
      <c r="Q455" s="160"/>
      <c r="R455" s="160"/>
      <c r="S455" s="160"/>
      <c r="T455" s="160"/>
      <c r="U455" s="160"/>
      <c r="V455" s="160"/>
      <c r="W455" s="160"/>
      <c r="X455" s="160"/>
      <c r="Y455" s="160"/>
      <c r="Z455" s="160"/>
      <c r="AA455" s="160"/>
      <c r="AB455" s="160"/>
      <c r="AC455" s="160"/>
      <c r="AD455" s="160"/>
      <c r="AE455" s="160"/>
      <c r="AF455" s="160"/>
      <c r="AG455" s="160"/>
      <c r="AH455" s="160"/>
      <c r="AI455" s="160"/>
      <c r="AJ455" s="160"/>
      <c r="AK455" s="160"/>
      <c r="AL455" s="160"/>
      <c r="AM455" s="160"/>
      <c r="AN455" s="160"/>
      <c r="AO455" s="160"/>
      <c r="AP455" s="160"/>
      <c r="AQ455" s="160"/>
      <c r="AR455" s="160"/>
    </row>
    <row r="456" spans="1:44" s="262" customFormat="1" ht="15.75" hidden="1" outlineLevel="2">
      <c r="A456" s="105"/>
      <c r="B456" s="162" t="s">
        <v>42</v>
      </c>
      <c r="C456" s="160" t="s">
        <v>73</v>
      </c>
      <c r="D456" s="166">
        <v>0</v>
      </c>
      <c r="E456" s="166">
        <v>0</v>
      </c>
      <c r="F456" s="166">
        <v>0</v>
      </c>
      <c r="G456" s="166">
        <v>0</v>
      </c>
      <c r="H456" s="166">
        <v>0</v>
      </c>
      <c r="I456" s="166">
        <v>0</v>
      </c>
      <c r="J456" s="166">
        <v>0</v>
      </c>
      <c r="K456" s="166">
        <v>0</v>
      </c>
      <c r="L456" s="166">
        <v>0</v>
      </c>
      <c r="M456" s="166">
        <v>0</v>
      </c>
      <c r="N456" s="166">
        <v>0</v>
      </c>
      <c r="O456" s="166">
        <v>0</v>
      </c>
      <c r="P456" s="166">
        <v>0</v>
      </c>
      <c r="Q456" s="166">
        <v>0</v>
      </c>
      <c r="R456" s="166">
        <v>0</v>
      </c>
      <c r="S456" s="166">
        <v>0</v>
      </c>
      <c r="T456" s="166">
        <v>0</v>
      </c>
      <c r="U456" s="166">
        <v>0</v>
      </c>
      <c r="V456" s="166">
        <v>0</v>
      </c>
      <c r="W456" s="166">
        <v>0</v>
      </c>
      <c r="X456" s="166">
        <v>0</v>
      </c>
      <c r="Y456" s="166">
        <v>0</v>
      </c>
      <c r="Z456" s="166">
        <v>0</v>
      </c>
      <c r="AA456" s="166">
        <v>0</v>
      </c>
      <c r="AB456" s="166">
        <v>0</v>
      </c>
      <c r="AC456" s="166">
        <v>0</v>
      </c>
      <c r="AD456" s="166">
        <v>0</v>
      </c>
      <c r="AE456" s="166">
        <v>0</v>
      </c>
      <c r="AF456" s="166">
        <v>0</v>
      </c>
      <c r="AG456" s="166">
        <v>0</v>
      </c>
      <c r="AH456" s="166">
        <v>0</v>
      </c>
      <c r="AI456" s="166">
        <v>0</v>
      </c>
      <c r="AJ456" s="166">
        <v>0</v>
      </c>
      <c r="AK456" s="166">
        <v>0</v>
      </c>
      <c r="AL456" s="166">
        <v>0</v>
      </c>
      <c r="AM456" s="166">
        <v>0</v>
      </c>
      <c r="AN456" s="166">
        <v>0</v>
      </c>
      <c r="AO456" s="166">
        <v>0</v>
      </c>
      <c r="AP456" s="166">
        <v>0</v>
      </c>
      <c r="AQ456" s="166">
        <v>0</v>
      </c>
      <c r="AR456" s="166">
        <v>0</v>
      </c>
    </row>
    <row r="457" spans="1:44" s="262" customFormat="1" ht="15.75" hidden="1" outlineLevel="2">
      <c r="A457" s="105"/>
      <c r="B457" s="162" t="s">
        <v>43</v>
      </c>
      <c r="C457" s="160" t="s">
        <v>73</v>
      </c>
      <c r="D457" s="166">
        <v>0</v>
      </c>
      <c r="E457" s="166">
        <v>0</v>
      </c>
      <c r="F457" s="166">
        <v>0</v>
      </c>
      <c r="G457" s="166">
        <v>0</v>
      </c>
      <c r="H457" s="166">
        <v>0</v>
      </c>
      <c r="I457" s="166">
        <v>0</v>
      </c>
      <c r="J457" s="166">
        <v>0</v>
      </c>
      <c r="K457" s="166">
        <v>0</v>
      </c>
      <c r="L457" s="166">
        <v>0</v>
      </c>
      <c r="M457" s="166">
        <v>0</v>
      </c>
      <c r="N457" s="166">
        <v>0</v>
      </c>
      <c r="O457" s="166">
        <v>0</v>
      </c>
      <c r="P457" s="166">
        <v>0</v>
      </c>
      <c r="Q457" s="166">
        <v>0</v>
      </c>
      <c r="R457" s="166">
        <v>0</v>
      </c>
      <c r="S457" s="166">
        <v>0</v>
      </c>
      <c r="T457" s="166">
        <v>0</v>
      </c>
      <c r="U457" s="166">
        <v>0</v>
      </c>
      <c r="V457" s="166">
        <v>0</v>
      </c>
      <c r="W457" s="166">
        <v>0</v>
      </c>
      <c r="X457" s="166">
        <v>0</v>
      </c>
      <c r="Y457" s="166">
        <v>0</v>
      </c>
      <c r="Z457" s="166">
        <v>0</v>
      </c>
      <c r="AA457" s="166">
        <v>0</v>
      </c>
      <c r="AB457" s="166">
        <v>0</v>
      </c>
      <c r="AC457" s="166">
        <v>0</v>
      </c>
      <c r="AD457" s="166">
        <v>0</v>
      </c>
      <c r="AE457" s="166">
        <v>0</v>
      </c>
      <c r="AF457" s="166">
        <v>0</v>
      </c>
      <c r="AG457" s="166">
        <v>0</v>
      </c>
      <c r="AH457" s="166">
        <v>0</v>
      </c>
      <c r="AI457" s="166">
        <v>0</v>
      </c>
      <c r="AJ457" s="166">
        <v>0</v>
      </c>
      <c r="AK457" s="166">
        <v>0</v>
      </c>
      <c r="AL457" s="166">
        <v>0</v>
      </c>
      <c r="AM457" s="166">
        <v>0</v>
      </c>
      <c r="AN457" s="166">
        <v>0</v>
      </c>
      <c r="AO457" s="166">
        <v>0</v>
      </c>
      <c r="AP457" s="166">
        <v>0</v>
      </c>
      <c r="AQ457" s="166">
        <v>0</v>
      </c>
      <c r="AR457" s="166">
        <v>0</v>
      </c>
    </row>
    <row r="458" spans="1:44" s="262" customFormat="1" ht="15.75" hidden="1" outlineLevel="2">
      <c r="A458" s="105"/>
      <c r="B458" s="162" t="s">
        <v>44</v>
      </c>
      <c r="C458" s="160" t="s">
        <v>73</v>
      </c>
      <c r="D458" s="166">
        <f t="shared" ref="D458:AR463" si="151">IF(D$454&gt;0,D471/D$454,0)</f>
        <v>0</v>
      </c>
      <c r="E458" s="166">
        <f t="shared" si="151"/>
        <v>0</v>
      </c>
      <c r="F458" s="166">
        <f t="shared" si="151"/>
        <v>0</v>
      </c>
      <c r="G458" s="166">
        <f t="shared" si="151"/>
        <v>0</v>
      </c>
      <c r="H458" s="166">
        <f t="shared" si="151"/>
        <v>0</v>
      </c>
      <c r="I458" s="166">
        <f t="shared" si="151"/>
        <v>0</v>
      </c>
      <c r="J458" s="166">
        <f t="shared" si="151"/>
        <v>0</v>
      </c>
      <c r="K458" s="166">
        <f t="shared" si="151"/>
        <v>0</v>
      </c>
      <c r="L458" s="166">
        <f t="shared" si="151"/>
        <v>0</v>
      </c>
      <c r="M458" s="166">
        <f t="shared" si="151"/>
        <v>0</v>
      </c>
      <c r="N458" s="166">
        <f t="shared" si="151"/>
        <v>0</v>
      </c>
      <c r="O458" s="166">
        <f t="shared" si="151"/>
        <v>0</v>
      </c>
      <c r="P458" s="166">
        <f t="shared" si="151"/>
        <v>0</v>
      </c>
      <c r="Q458" s="166">
        <f t="shared" si="151"/>
        <v>0</v>
      </c>
      <c r="R458" s="166">
        <f t="shared" si="151"/>
        <v>0</v>
      </c>
      <c r="S458" s="166">
        <f t="shared" si="151"/>
        <v>0</v>
      </c>
      <c r="T458" s="166">
        <f t="shared" si="151"/>
        <v>0</v>
      </c>
      <c r="U458" s="166">
        <f t="shared" si="151"/>
        <v>0</v>
      </c>
      <c r="V458" s="166">
        <f t="shared" si="151"/>
        <v>0</v>
      </c>
      <c r="W458" s="166">
        <f t="shared" si="151"/>
        <v>0</v>
      </c>
      <c r="X458" s="166">
        <f t="shared" si="151"/>
        <v>0</v>
      </c>
      <c r="Y458" s="166">
        <f t="shared" si="151"/>
        <v>0</v>
      </c>
      <c r="Z458" s="166">
        <f t="shared" si="151"/>
        <v>0</v>
      </c>
      <c r="AA458" s="166">
        <f t="shared" si="151"/>
        <v>0</v>
      </c>
      <c r="AB458" s="166">
        <f t="shared" si="151"/>
        <v>0</v>
      </c>
      <c r="AC458" s="166">
        <f t="shared" si="151"/>
        <v>0</v>
      </c>
      <c r="AD458" s="166">
        <f t="shared" si="151"/>
        <v>0</v>
      </c>
      <c r="AE458" s="166">
        <f t="shared" si="151"/>
        <v>0</v>
      </c>
      <c r="AF458" s="166">
        <f t="shared" si="151"/>
        <v>0</v>
      </c>
      <c r="AG458" s="166">
        <f t="shared" si="151"/>
        <v>0</v>
      </c>
      <c r="AH458" s="166">
        <f t="shared" si="151"/>
        <v>0</v>
      </c>
      <c r="AI458" s="166">
        <f t="shared" si="151"/>
        <v>0</v>
      </c>
      <c r="AJ458" s="166">
        <f t="shared" si="151"/>
        <v>0</v>
      </c>
      <c r="AK458" s="166">
        <f t="shared" si="151"/>
        <v>0</v>
      </c>
      <c r="AL458" s="166">
        <f t="shared" si="151"/>
        <v>0</v>
      </c>
      <c r="AM458" s="166">
        <f t="shared" si="151"/>
        <v>0</v>
      </c>
      <c r="AN458" s="166">
        <f t="shared" si="151"/>
        <v>0</v>
      </c>
      <c r="AO458" s="166">
        <f t="shared" si="151"/>
        <v>0</v>
      </c>
      <c r="AP458" s="166">
        <f t="shared" si="151"/>
        <v>0</v>
      </c>
      <c r="AQ458" s="166">
        <f t="shared" si="151"/>
        <v>0</v>
      </c>
      <c r="AR458" s="166">
        <f t="shared" si="151"/>
        <v>0</v>
      </c>
    </row>
    <row r="459" spans="1:44" s="262" customFormat="1" ht="15.75" hidden="1" outlineLevel="2">
      <c r="A459" s="105"/>
      <c r="B459" s="162" t="s">
        <v>45</v>
      </c>
      <c r="C459" s="160" t="s">
        <v>73</v>
      </c>
      <c r="D459" s="166">
        <f t="shared" si="151"/>
        <v>0</v>
      </c>
      <c r="E459" s="166">
        <f t="shared" si="151"/>
        <v>0</v>
      </c>
      <c r="F459" s="166">
        <f t="shared" si="151"/>
        <v>0</v>
      </c>
      <c r="G459" s="166">
        <f t="shared" si="151"/>
        <v>0</v>
      </c>
      <c r="H459" s="166">
        <f t="shared" si="151"/>
        <v>0</v>
      </c>
      <c r="I459" s="166">
        <f t="shared" si="151"/>
        <v>0</v>
      </c>
      <c r="J459" s="166">
        <f t="shared" si="151"/>
        <v>0</v>
      </c>
      <c r="K459" s="166">
        <f t="shared" si="151"/>
        <v>0</v>
      </c>
      <c r="L459" s="166">
        <f t="shared" si="151"/>
        <v>0</v>
      </c>
      <c r="M459" s="166">
        <f t="shared" si="151"/>
        <v>0</v>
      </c>
      <c r="N459" s="166">
        <f t="shared" si="151"/>
        <v>0</v>
      </c>
      <c r="O459" s="166">
        <f t="shared" si="151"/>
        <v>0</v>
      </c>
      <c r="P459" s="166">
        <f t="shared" si="151"/>
        <v>0</v>
      </c>
      <c r="Q459" s="166">
        <f t="shared" si="151"/>
        <v>0</v>
      </c>
      <c r="R459" s="166">
        <f t="shared" si="151"/>
        <v>0</v>
      </c>
      <c r="S459" s="166">
        <f t="shared" si="151"/>
        <v>0</v>
      </c>
      <c r="T459" s="166">
        <f t="shared" si="151"/>
        <v>0</v>
      </c>
      <c r="U459" s="166">
        <f t="shared" si="151"/>
        <v>0</v>
      </c>
      <c r="V459" s="166">
        <f t="shared" si="151"/>
        <v>0</v>
      </c>
      <c r="W459" s="166">
        <f t="shared" si="151"/>
        <v>0</v>
      </c>
      <c r="X459" s="166">
        <f t="shared" si="151"/>
        <v>0</v>
      </c>
      <c r="Y459" s="166">
        <f t="shared" si="151"/>
        <v>0</v>
      </c>
      <c r="Z459" s="166">
        <f t="shared" si="151"/>
        <v>0</v>
      </c>
      <c r="AA459" s="166">
        <f t="shared" si="151"/>
        <v>0</v>
      </c>
      <c r="AB459" s="166">
        <f t="shared" si="151"/>
        <v>0</v>
      </c>
      <c r="AC459" s="166">
        <f t="shared" si="151"/>
        <v>0</v>
      </c>
      <c r="AD459" s="166">
        <f t="shared" si="151"/>
        <v>0</v>
      </c>
      <c r="AE459" s="166">
        <f t="shared" si="151"/>
        <v>0</v>
      </c>
      <c r="AF459" s="166">
        <f t="shared" si="151"/>
        <v>0</v>
      </c>
      <c r="AG459" s="166">
        <f t="shared" si="151"/>
        <v>0</v>
      </c>
      <c r="AH459" s="166">
        <f t="shared" si="151"/>
        <v>0</v>
      </c>
      <c r="AI459" s="166">
        <f t="shared" si="151"/>
        <v>0</v>
      </c>
      <c r="AJ459" s="166">
        <f t="shared" si="151"/>
        <v>0</v>
      </c>
      <c r="AK459" s="166">
        <f t="shared" si="151"/>
        <v>0</v>
      </c>
      <c r="AL459" s="166">
        <f t="shared" si="151"/>
        <v>0</v>
      </c>
      <c r="AM459" s="166">
        <f t="shared" si="151"/>
        <v>0</v>
      </c>
      <c r="AN459" s="166">
        <f t="shared" si="151"/>
        <v>0</v>
      </c>
      <c r="AO459" s="166">
        <f t="shared" si="151"/>
        <v>0</v>
      </c>
      <c r="AP459" s="166">
        <f t="shared" si="151"/>
        <v>0</v>
      </c>
      <c r="AQ459" s="166">
        <f t="shared" si="151"/>
        <v>0</v>
      </c>
      <c r="AR459" s="166">
        <f t="shared" si="151"/>
        <v>0</v>
      </c>
    </row>
    <row r="460" spans="1:44" s="262" customFormat="1" ht="15.75" hidden="1" outlineLevel="2">
      <c r="A460" s="105"/>
      <c r="B460" s="162" t="s">
        <v>46</v>
      </c>
      <c r="C460" s="160" t="s">
        <v>73</v>
      </c>
      <c r="D460" s="166">
        <f t="shared" si="151"/>
        <v>0</v>
      </c>
      <c r="E460" s="166">
        <f t="shared" si="151"/>
        <v>0</v>
      </c>
      <c r="F460" s="166">
        <f t="shared" si="151"/>
        <v>0</v>
      </c>
      <c r="G460" s="166">
        <f t="shared" si="151"/>
        <v>0</v>
      </c>
      <c r="H460" s="166">
        <f t="shared" si="151"/>
        <v>0</v>
      </c>
      <c r="I460" s="166">
        <f t="shared" si="151"/>
        <v>0</v>
      </c>
      <c r="J460" s="166">
        <f t="shared" si="151"/>
        <v>0</v>
      </c>
      <c r="K460" s="166">
        <f t="shared" si="151"/>
        <v>0</v>
      </c>
      <c r="L460" s="166">
        <f t="shared" si="151"/>
        <v>0</v>
      </c>
      <c r="M460" s="166">
        <f t="shared" si="151"/>
        <v>0</v>
      </c>
      <c r="N460" s="166">
        <f t="shared" si="151"/>
        <v>0</v>
      </c>
      <c r="O460" s="166">
        <f t="shared" si="151"/>
        <v>0</v>
      </c>
      <c r="P460" s="166">
        <f t="shared" si="151"/>
        <v>0</v>
      </c>
      <c r="Q460" s="166">
        <f t="shared" si="151"/>
        <v>0</v>
      </c>
      <c r="R460" s="166">
        <f t="shared" si="151"/>
        <v>0</v>
      </c>
      <c r="S460" s="166">
        <f t="shared" si="151"/>
        <v>0</v>
      </c>
      <c r="T460" s="166">
        <f t="shared" si="151"/>
        <v>0</v>
      </c>
      <c r="U460" s="166">
        <f t="shared" si="151"/>
        <v>0</v>
      </c>
      <c r="V460" s="166">
        <f t="shared" si="151"/>
        <v>0</v>
      </c>
      <c r="W460" s="166">
        <f t="shared" si="151"/>
        <v>0</v>
      </c>
      <c r="X460" s="166">
        <f t="shared" si="151"/>
        <v>0</v>
      </c>
      <c r="Y460" s="166">
        <f t="shared" si="151"/>
        <v>0</v>
      </c>
      <c r="Z460" s="166">
        <f t="shared" si="151"/>
        <v>0</v>
      </c>
      <c r="AA460" s="166">
        <f t="shared" si="151"/>
        <v>0</v>
      </c>
      <c r="AB460" s="166">
        <f t="shared" si="151"/>
        <v>0</v>
      </c>
      <c r="AC460" s="166">
        <f t="shared" si="151"/>
        <v>0</v>
      </c>
      <c r="AD460" s="166">
        <f t="shared" si="151"/>
        <v>0</v>
      </c>
      <c r="AE460" s="166">
        <f t="shared" si="151"/>
        <v>0</v>
      </c>
      <c r="AF460" s="166">
        <f t="shared" si="151"/>
        <v>0</v>
      </c>
      <c r="AG460" s="166">
        <f t="shared" si="151"/>
        <v>0</v>
      </c>
      <c r="AH460" s="166">
        <f t="shared" si="151"/>
        <v>0</v>
      </c>
      <c r="AI460" s="166">
        <f t="shared" si="151"/>
        <v>0</v>
      </c>
      <c r="AJ460" s="166">
        <f t="shared" si="151"/>
        <v>0</v>
      </c>
      <c r="AK460" s="166">
        <f t="shared" si="151"/>
        <v>0</v>
      </c>
      <c r="AL460" s="166">
        <f t="shared" si="151"/>
        <v>0</v>
      </c>
      <c r="AM460" s="166">
        <f t="shared" si="151"/>
        <v>0</v>
      </c>
      <c r="AN460" s="166">
        <f t="shared" si="151"/>
        <v>0</v>
      </c>
      <c r="AO460" s="166">
        <f t="shared" si="151"/>
        <v>0</v>
      </c>
      <c r="AP460" s="166">
        <f t="shared" si="151"/>
        <v>0</v>
      </c>
      <c r="AQ460" s="166">
        <f t="shared" si="151"/>
        <v>0</v>
      </c>
      <c r="AR460" s="166">
        <f t="shared" si="151"/>
        <v>0</v>
      </c>
    </row>
    <row r="461" spans="1:44" s="262" customFormat="1" ht="15.75" hidden="1" outlineLevel="2">
      <c r="A461" s="105"/>
      <c r="B461" s="162" t="s">
        <v>47</v>
      </c>
      <c r="C461" s="160" t="s">
        <v>73</v>
      </c>
      <c r="D461" s="166">
        <f t="shared" si="151"/>
        <v>0</v>
      </c>
      <c r="E461" s="166">
        <f t="shared" si="151"/>
        <v>0</v>
      </c>
      <c r="F461" s="166">
        <f t="shared" si="151"/>
        <v>0</v>
      </c>
      <c r="G461" s="166">
        <f t="shared" si="151"/>
        <v>0</v>
      </c>
      <c r="H461" s="166">
        <f t="shared" si="151"/>
        <v>0</v>
      </c>
      <c r="I461" s="166">
        <f t="shared" si="151"/>
        <v>0</v>
      </c>
      <c r="J461" s="166">
        <f t="shared" si="151"/>
        <v>0</v>
      </c>
      <c r="K461" s="166">
        <f t="shared" si="151"/>
        <v>0</v>
      </c>
      <c r="L461" s="166">
        <f t="shared" si="151"/>
        <v>0</v>
      </c>
      <c r="M461" s="166">
        <f t="shared" si="151"/>
        <v>0</v>
      </c>
      <c r="N461" s="166">
        <f t="shared" si="151"/>
        <v>0</v>
      </c>
      <c r="O461" s="166">
        <f t="shared" si="151"/>
        <v>0</v>
      </c>
      <c r="P461" s="166">
        <f t="shared" si="151"/>
        <v>0</v>
      </c>
      <c r="Q461" s="166">
        <f t="shared" si="151"/>
        <v>0</v>
      </c>
      <c r="R461" s="166">
        <f t="shared" si="151"/>
        <v>0</v>
      </c>
      <c r="S461" s="166">
        <f t="shared" si="151"/>
        <v>0</v>
      </c>
      <c r="T461" s="166">
        <f t="shared" si="151"/>
        <v>0</v>
      </c>
      <c r="U461" s="166">
        <f t="shared" si="151"/>
        <v>0</v>
      </c>
      <c r="V461" s="166">
        <f t="shared" si="151"/>
        <v>0</v>
      </c>
      <c r="W461" s="166">
        <f t="shared" si="151"/>
        <v>0</v>
      </c>
      <c r="X461" s="166">
        <f t="shared" si="151"/>
        <v>0</v>
      </c>
      <c r="Y461" s="166">
        <f t="shared" si="151"/>
        <v>0</v>
      </c>
      <c r="Z461" s="166">
        <f t="shared" si="151"/>
        <v>0</v>
      </c>
      <c r="AA461" s="166">
        <f t="shared" si="151"/>
        <v>0</v>
      </c>
      <c r="AB461" s="166">
        <f t="shared" si="151"/>
        <v>0</v>
      </c>
      <c r="AC461" s="166">
        <f t="shared" si="151"/>
        <v>0</v>
      </c>
      <c r="AD461" s="166">
        <f t="shared" si="151"/>
        <v>0</v>
      </c>
      <c r="AE461" s="166">
        <f t="shared" si="151"/>
        <v>0</v>
      </c>
      <c r="AF461" s="166">
        <f t="shared" si="151"/>
        <v>0</v>
      </c>
      <c r="AG461" s="166">
        <f t="shared" si="151"/>
        <v>0</v>
      </c>
      <c r="AH461" s="166">
        <f t="shared" si="151"/>
        <v>0</v>
      </c>
      <c r="AI461" s="166">
        <f t="shared" si="151"/>
        <v>0</v>
      </c>
      <c r="AJ461" s="166">
        <f t="shared" si="151"/>
        <v>0</v>
      </c>
      <c r="AK461" s="166">
        <f t="shared" si="151"/>
        <v>0</v>
      </c>
      <c r="AL461" s="166">
        <f t="shared" si="151"/>
        <v>0</v>
      </c>
      <c r="AM461" s="166">
        <f t="shared" si="151"/>
        <v>0</v>
      </c>
      <c r="AN461" s="166">
        <f t="shared" si="151"/>
        <v>0</v>
      </c>
      <c r="AO461" s="166">
        <f t="shared" si="151"/>
        <v>0</v>
      </c>
      <c r="AP461" s="166">
        <f t="shared" si="151"/>
        <v>0</v>
      </c>
      <c r="AQ461" s="166">
        <f t="shared" si="151"/>
        <v>0</v>
      </c>
      <c r="AR461" s="166">
        <f t="shared" si="151"/>
        <v>0</v>
      </c>
    </row>
    <row r="462" spans="1:44" s="262" customFormat="1" ht="15.75" hidden="1" outlineLevel="2">
      <c r="A462" s="105"/>
      <c r="B462" s="162" t="s">
        <v>48</v>
      </c>
      <c r="C462" s="160" t="s">
        <v>73</v>
      </c>
      <c r="D462" s="166">
        <f t="shared" si="151"/>
        <v>0</v>
      </c>
      <c r="E462" s="166">
        <f t="shared" si="151"/>
        <v>0</v>
      </c>
      <c r="F462" s="166">
        <f t="shared" si="151"/>
        <v>0</v>
      </c>
      <c r="G462" s="166">
        <f t="shared" si="151"/>
        <v>0</v>
      </c>
      <c r="H462" s="166">
        <f t="shared" si="151"/>
        <v>0</v>
      </c>
      <c r="I462" s="166">
        <f t="shared" si="151"/>
        <v>0</v>
      </c>
      <c r="J462" s="166">
        <f t="shared" si="151"/>
        <v>0</v>
      </c>
      <c r="K462" s="166">
        <f t="shared" si="151"/>
        <v>0</v>
      </c>
      <c r="L462" s="166">
        <f t="shared" si="151"/>
        <v>0</v>
      </c>
      <c r="M462" s="166">
        <f t="shared" si="151"/>
        <v>0</v>
      </c>
      <c r="N462" s="166">
        <f t="shared" si="151"/>
        <v>0</v>
      </c>
      <c r="O462" s="166">
        <f t="shared" si="151"/>
        <v>0</v>
      </c>
      <c r="P462" s="166">
        <f t="shared" si="151"/>
        <v>0</v>
      </c>
      <c r="Q462" s="166">
        <f t="shared" si="151"/>
        <v>0</v>
      </c>
      <c r="R462" s="166">
        <f t="shared" si="151"/>
        <v>0</v>
      </c>
      <c r="S462" s="166">
        <f t="shared" si="151"/>
        <v>0</v>
      </c>
      <c r="T462" s="166">
        <f t="shared" si="151"/>
        <v>0</v>
      </c>
      <c r="U462" s="166">
        <f t="shared" si="151"/>
        <v>0</v>
      </c>
      <c r="V462" s="166">
        <f t="shared" si="151"/>
        <v>0</v>
      </c>
      <c r="W462" s="166">
        <f t="shared" si="151"/>
        <v>0</v>
      </c>
      <c r="X462" s="166">
        <f t="shared" si="151"/>
        <v>0</v>
      </c>
      <c r="Y462" s="166">
        <f t="shared" si="151"/>
        <v>0</v>
      </c>
      <c r="Z462" s="166">
        <f t="shared" si="151"/>
        <v>0</v>
      </c>
      <c r="AA462" s="166">
        <f t="shared" si="151"/>
        <v>0</v>
      </c>
      <c r="AB462" s="166">
        <f t="shared" si="151"/>
        <v>0</v>
      </c>
      <c r="AC462" s="166">
        <f t="shared" si="151"/>
        <v>0</v>
      </c>
      <c r="AD462" s="166">
        <f t="shared" si="151"/>
        <v>0</v>
      </c>
      <c r="AE462" s="166">
        <f t="shared" si="151"/>
        <v>0</v>
      </c>
      <c r="AF462" s="166">
        <f t="shared" si="151"/>
        <v>0</v>
      </c>
      <c r="AG462" s="166">
        <f t="shared" si="151"/>
        <v>0</v>
      </c>
      <c r="AH462" s="166">
        <f t="shared" si="151"/>
        <v>0</v>
      </c>
      <c r="AI462" s="166">
        <f t="shared" si="151"/>
        <v>0</v>
      </c>
      <c r="AJ462" s="166">
        <f t="shared" si="151"/>
        <v>0</v>
      </c>
      <c r="AK462" s="166">
        <f t="shared" si="151"/>
        <v>0</v>
      </c>
      <c r="AL462" s="166">
        <f t="shared" si="151"/>
        <v>0</v>
      </c>
      <c r="AM462" s="166">
        <f t="shared" si="151"/>
        <v>0</v>
      </c>
      <c r="AN462" s="166">
        <f t="shared" si="151"/>
        <v>0</v>
      </c>
      <c r="AO462" s="166">
        <f t="shared" si="151"/>
        <v>0</v>
      </c>
      <c r="AP462" s="166">
        <f t="shared" si="151"/>
        <v>0</v>
      </c>
      <c r="AQ462" s="166">
        <f t="shared" si="151"/>
        <v>0</v>
      </c>
      <c r="AR462" s="166">
        <f t="shared" si="151"/>
        <v>0</v>
      </c>
    </row>
    <row r="463" spans="1:44" s="262" customFormat="1" ht="15.75" hidden="1" outlineLevel="2">
      <c r="A463" s="105"/>
      <c r="B463" s="162" t="s">
        <v>49</v>
      </c>
      <c r="C463" s="160" t="s">
        <v>73</v>
      </c>
      <c r="D463" s="166">
        <f t="shared" si="151"/>
        <v>0</v>
      </c>
      <c r="E463" s="166">
        <f t="shared" si="151"/>
        <v>0</v>
      </c>
      <c r="F463" s="166">
        <f t="shared" si="151"/>
        <v>0</v>
      </c>
      <c r="G463" s="166">
        <f t="shared" si="151"/>
        <v>0</v>
      </c>
      <c r="H463" s="166">
        <f t="shared" si="151"/>
        <v>0</v>
      </c>
      <c r="I463" s="166">
        <f t="shared" si="151"/>
        <v>0</v>
      </c>
      <c r="J463" s="166">
        <f t="shared" si="151"/>
        <v>0</v>
      </c>
      <c r="K463" s="166">
        <f t="shared" si="151"/>
        <v>0</v>
      </c>
      <c r="L463" s="166">
        <f t="shared" si="151"/>
        <v>0</v>
      </c>
      <c r="M463" s="166">
        <f t="shared" si="151"/>
        <v>0</v>
      </c>
      <c r="N463" s="166">
        <f t="shared" si="151"/>
        <v>0</v>
      </c>
      <c r="O463" s="166">
        <f t="shared" si="151"/>
        <v>0</v>
      </c>
      <c r="P463" s="166">
        <f t="shared" si="151"/>
        <v>0</v>
      </c>
      <c r="Q463" s="166">
        <f t="shared" si="151"/>
        <v>0</v>
      </c>
      <c r="R463" s="166">
        <f t="shared" si="151"/>
        <v>0</v>
      </c>
      <c r="S463" s="166">
        <f t="shared" si="151"/>
        <v>0</v>
      </c>
      <c r="T463" s="166">
        <f t="shared" si="151"/>
        <v>0</v>
      </c>
      <c r="U463" s="166">
        <f t="shared" si="151"/>
        <v>0</v>
      </c>
      <c r="V463" s="166">
        <f t="shared" si="151"/>
        <v>0</v>
      </c>
      <c r="W463" s="166">
        <f t="shared" si="151"/>
        <v>0</v>
      </c>
      <c r="X463" s="166">
        <f t="shared" si="151"/>
        <v>0</v>
      </c>
      <c r="Y463" s="166">
        <f t="shared" si="151"/>
        <v>0</v>
      </c>
      <c r="Z463" s="166">
        <f t="shared" si="151"/>
        <v>0</v>
      </c>
      <c r="AA463" s="166">
        <f t="shared" si="151"/>
        <v>0</v>
      </c>
      <c r="AB463" s="166">
        <f t="shared" si="151"/>
        <v>0</v>
      </c>
      <c r="AC463" s="166">
        <f t="shared" si="151"/>
        <v>0</v>
      </c>
      <c r="AD463" s="166">
        <f t="shared" si="151"/>
        <v>0</v>
      </c>
      <c r="AE463" s="166">
        <f t="shared" si="151"/>
        <v>0</v>
      </c>
      <c r="AF463" s="166">
        <f t="shared" si="151"/>
        <v>0</v>
      </c>
      <c r="AG463" s="166">
        <f t="shared" si="151"/>
        <v>0</v>
      </c>
      <c r="AH463" s="166">
        <f t="shared" si="151"/>
        <v>0</v>
      </c>
      <c r="AI463" s="166">
        <f t="shared" si="151"/>
        <v>0</v>
      </c>
      <c r="AJ463" s="166">
        <f t="shared" si="151"/>
        <v>0</v>
      </c>
      <c r="AK463" s="166">
        <f t="shared" si="151"/>
        <v>0</v>
      </c>
      <c r="AL463" s="166">
        <f t="shared" si="151"/>
        <v>0</v>
      </c>
      <c r="AM463" s="166">
        <f t="shared" si="151"/>
        <v>0</v>
      </c>
      <c r="AN463" s="166">
        <f t="shared" si="151"/>
        <v>0</v>
      </c>
      <c r="AO463" s="166">
        <f t="shared" si="151"/>
        <v>0</v>
      </c>
      <c r="AP463" s="166">
        <f t="shared" si="151"/>
        <v>0</v>
      </c>
      <c r="AQ463" s="166">
        <f t="shared" si="151"/>
        <v>0</v>
      </c>
      <c r="AR463" s="166">
        <f t="shared" si="151"/>
        <v>0</v>
      </c>
    </row>
    <row r="464" spans="1:44" s="262" customFormat="1" ht="15.75" hidden="1" outlineLevel="2">
      <c r="A464" s="105"/>
      <c r="B464" s="162" t="s">
        <v>50</v>
      </c>
      <c r="C464" s="160" t="s">
        <v>73</v>
      </c>
      <c r="D464" s="166">
        <v>0</v>
      </c>
      <c r="E464" s="166">
        <v>0</v>
      </c>
      <c r="F464" s="166">
        <v>0</v>
      </c>
      <c r="G464" s="166">
        <v>0</v>
      </c>
      <c r="H464" s="166">
        <v>0</v>
      </c>
      <c r="I464" s="166">
        <v>0</v>
      </c>
      <c r="J464" s="166">
        <v>0</v>
      </c>
      <c r="K464" s="166">
        <v>0</v>
      </c>
      <c r="L464" s="166">
        <v>0</v>
      </c>
      <c r="M464" s="166">
        <v>0</v>
      </c>
      <c r="N464" s="166">
        <v>0</v>
      </c>
      <c r="O464" s="166">
        <v>0</v>
      </c>
      <c r="P464" s="166">
        <v>0</v>
      </c>
      <c r="Q464" s="166">
        <v>0</v>
      </c>
      <c r="R464" s="166">
        <v>0</v>
      </c>
      <c r="S464" s="166">
        <v>0</v>
      </c>
      <c r="T464" s="166">
        <v>0</v>
      </c>
      <c r="U464" s="166">
        <v>0</v>
      </c>
      <c r="V464" s="166">
        <v>0</v>
      </c>
      <c r="W464" s="166">
        <v>0</v>
      </c>
      <c r="X464" s="166">
        <v>0</v>
      </c>
      <c r="Y464" s="166">
        <v>0</v>
      </c>
      <c r="Z464" s="166">
        <v>0</v>
      </c>
      <c r="AA464" s="166">
        <v>0</v>
      </c>
      <c r="AB464" s="166">
        <v>0</v>
      </c>
      <c r="AC464" s="166">
        <v>0</v>
      </c>
      <c r="AD464" s="166">
        <v>0</v>
      </c>
      <c r="AE464" s="166">
        <v>0</v>
      </c>
      <c r="AF464" s="166">
        <v>0</v>
      </c>
      <c r="AG464" s="166">
        <v>0</v>
      </c>
      <c r="AH464" s="166">
        <v>0</v>
      </c>
      <c r="AI464" s="166">
        <v>0</v>
      </c>
      <c r="AJ464" s="166">
        <v>0</v>
      </c>
      <c r="AK464" s="166">
        <v>0</v>
      </c>
      <c r="AL464" s="166">
        <v>0</v>
      </c>
      <c r="AM464" s="166">
        <v>0</v>
      </c>
      <c r="AN464" s="166">
        <v>0</v>
      </c>
      <c r="AO464" s="166">
        <v>0</v>
      </c>
      <c r="AP464" s="166">
        <v>0</v>
      </c>
      <c r="AQ464" s="166">
        <v>0</v>
      </c>
      <c r="AR464" s="166">
        <v>0</v>
      </c>
    </row>
    <row r="465" spans="1:44" s="262" customFormat="1" ht="15.75" hidden="1" outlineLevel="2">
      <c r="A465" s="105"/>
      <c r="B465" s="162" t="s">
        <v>51</v>
      </c>
      <c r="C465" s="160" t="s">
        <v>73</v>
      </c>
      <c r="D465" s="166">
        <v>0</v>
      </c>
      <c r="E465" s="166">
        <v>0</v>
      </c>
      <c r="F465" s="166">
        <v>0</v>
      </c>
      <c r="G465" s="166">
        <v>0</v>
      </c>
      <c r="H465" s="166">
        <v>0</v>
      </c>
      <c r="I465" s="166">
        <v>0</v>
      </c>
      <c r="J465" s="166">
        <v>0</v>
      </c>
      <c r="K465" s="166">
        <v>0</v>
      </c>
      <c r="L465" s="166">
        <v>0</v>
      </c>
      <c r="M465" s="166">
        <v>0</v>
      </c>
      <c r="N465" s="166">
        <v>0</v>
      </c>
      <c r="O465" s="166">
        <v>0</v>
      </c>
      <c r="P465" s="166">
        <v>0</v>
      </c>
      <c r="Q465" s="166">
        <v>0</v>
      </c>
      <c r="R465" s="166">
        <v>0</v>
      </c>
      <c r="S465" s="166">
        <v>0</v>
      </c>
      <c r="T465" s="166">
        <v>0</v>
      </c>
      <c r="U465" s="166">
        <v>0</v>
      </c>
      <c r="V465" s="166">
        <v>0</v>
      </c>
      <c r="W465" s="166">
        <v>0</v>
      </c>
      <c r="X465" s="166">
        <v>0</v>
      </c>
      <c r="Y465" s="166">
        <v>0</v>
      </c>
      <c r="Z465" s="166">
        <v>0</v>
      </c>
      <c r="AA465" s="166">
        <v>0</v>
      </c>
      <c r="AB465" s="166">
        <v>0</v>
      </c>
      <c r="AC465" s="166">
        <v>0</v>
      </c>
      <c r="AD465" s="166">
        <v>0</v>
      </c>
      <c r="AE465" s="166">
        <v>0</v>
      </c>
      <c r="AF465" s="166">
        <v>0</v>
      </c>
      <c r="AG465" s="166">
        <v>0</v>
      </c>
      <c r="AH465" s="166">
        <v>0</v>
      </c>
      <c r="AI465" s="166">
        <v>0</v>
      </c>
      <c r="AJ465" s="166">
        <v>0</v>
      </c>
      <c r="AK465" s="166">
        <v>0</v>
      </c>
      <c r="AL465" s="166">
        <v>0</v>
      </c>
      <c r="AM465" s="166">
        <v>0</v>
      </c>
      <c r="AN465" s="166">
        <v>0</v>
      </c>
      <c r="AO465" s="166">
        <v>0</v>
      </c>
      <c r="AP465" s="166">
        <v>0</v>
      </c>
      <c r="AQ465" s="166">
        <v>0</v>
      </c>
      <c r="AR465" s="166">
        <v>0</v>
      </c>
    </row>
    <row r="466" spans="1:44" s="262" customFormat="1" ht="15.75" hidden="1" outlineLevel="2">
      <c r="A466" s="105"/>
      <c r="B466" s="162" t="s">
        <v>52</v>
      </c>
      <c r="C466" s="160" t="s">
        <v>73</v>
      </c>
      <c r="D466" s="166">
        <v>0</v>
      </c>
      <c r="E466" s="166">
        <v>0</v>
      </c>
      <c r="F466" s="166">
        <v>0</v>
      </c>
      <c r="G466" s="166">
        <v>0</v>
      </c>
      <c r="H466" s="166">
        <v>0</v>
      </c>
      <c r="I466" s="166">
        <v>0</v>
      </c>
      <c r="J466" s="166">
        <v>0</v>
      </c>
      <c r="K466" s="166">
        <v>0</v>
      </c>
      <c r="L466" s="166">
        <v>0</v>
      </c>
      <c r="M466" s="166">
        <v>0</v>
      </c>
      <c r="N466" s="166">
        <v>0</v>
      </c>
      <c r="O466" s="166">
        <v>0</v>
      </c>
      <c r="P466" s="166">
        <v>0</v>
      </c>
      <c r="Q466" s="166">
        <v>0</v>
      </c>
      <c r="R466" s="166">
        <v>0</v>
      </c>
      <c r="S466" s="166">
        <v>0</v>
      </c>
      <c r="T466" s="166">
        <v>0</v>
      </c>
      <c r="U466" s="166">
        <v>0</v>
      </c>
      <c r="V466" s="166">
        <v>0</v>
      </c>
      <c r="W466" s="166">
        <v>0</v>
      </c>
      <c r="X466" s="166">
        <v>0</v>
      </c>
      <c r="Y466" s="166">
        <v>0</v>
      </c>
      <c r="Z466" s="166">
        <v>0</v>
      </c>
      <c r="AA466" s="166">
        <v>0</v>
      </c>
      <c r="AB466" s="166">
        <v>0</v>
      </c>
      <c r="AC466" s="166">
        <v>0</v>
      </c>
      <c r="AD466" s="166">
        <v>0</v>
      </c>
      <c r="AE466" s="166">
        <v>0</v>
      </c>
      <c r="AF466" s="166">
        <v>0</v>
      </c>
      <c r="AG466" s="166">
        <v>0</v>
      </c>
      <c r="AH466" s="166">
        <v>0</v>
      </c>
      <c r="AI466" s="166">
        <v>0</v>
      </c>
      <c r="AJ466" s="166">
        <v>0</v>
      </c>
      <c r="AK466" s="166">
        <v>0</v>
      </c>
      <c r="AL466" s="166">
        <v>0</v>
      </c>
      <c r="AM466" s="166">
        <v>0</v>
      </c>
      <c r="AN466" s="166">
        <v>0</v>
      </c>
      <c r="AO466" s="166">
        <v>0</v>
      </c>
      <c r="AP466" s="166">
        <v>0</v>
      </c>
      <c r="AQ466" s="166">
        <v>0</v>
      </c>
      <c r="AR466" s="166">
        <v>0</v>
      </c>
    </row>
    <row r="467" spans="1:44" s="262" customFormat="1" ht="15.75" hidden="1" outlineLevel="2">
      <c r="A467" s="105"/>
      <c r="B467" s="162" t="s">
        <v>53</v>
      </c>
      <c r="C467" s="160" t="s">
        <v>73</v>
      </c>
      <c r="D467" s="166">
        <v>0</v>
      </c>
      <c r="E467" s="166">
        <v>0</v>
      </c>
      <c r="F467" s="166">
        <v>0</v>
      </c>
      <c r="G467" s="166">
        <v>0</v>
      </c>
      <c r="H467" s="166">
        <v>0</v>
      </c>
      <c r="I467" s="166">
        <v>0</v>
      </c>
      <c r="J467" s="166">
        <v>0</v>
      </c>
      <c r="K467" s="166">
        <v>0</v>
      </c>
      <c r="L467" s="166">
        <v>0</v>
      </c>
      <c r="M467" s="166">
        <v>0</v>
      </c>
      <c r="N467" s="166">
        <v>0</v>
      </c>
      <c r="O467" s="166">
        <v>0</v>
      </c>
      <c r="P467" s="166">
        <v>0</v>
      </c>
      <c r="Q467" s="166">
        <v>0</v>
      </c>
      <c r="R467" s="166">
        <v>0</v>
      </c>
      <c r="S467" s="166">
        <v>0</v>
      </c>
      <c r="T467" s="166">
        <v>0</v>
      </c>
      <c r="U467" s="166">
        <v>0</v>
      </c>
      <c r="V467" s="166">
        <v>0</v>
      </c>
      <c r="W467" s="166">
        <v>0</v>
      </c>
      <c r="X467" s="166">
        <v>0</v>
      </c>
      <c r="Y467" s="166">
        <v>0</v>
      </c>
      <c r="Z467" s="166">
        <v>0</v>
      </c>
      <c r="AA467" s="166">
        <v>0</v>
      </c>
      <c r="AB467" s="166">
        <v>0</v>
      </c>
      <c r="AC467" s="166">
        <v>0</v>
      </c>
      <c r="AD467" s="166">
        <v>0</v>
      </c>
      <c r="AE467" s="166">
        <v>0</v>
      </c>
      <c r="AF467" s="166">
        <v>0</v>
      </c>
      <c r="AG467" s="166">
        <v>0</v>
      </c>
      <c r="AH467" s="166">
        <v>0</v>
      </c>
      <c r="AI467" s="166">
        <v>0</v>
      </c>
      <c r="AJ467" s="166">
        <v>0</v>
      </c>
      <c r="AK467" s="166">
        <v>0</v>
      </c>
      <c r="AL467" s="166">
        <v>0</v>
      </c>
      <c r="AM467" s="166">
        <v>0</v>
      </c>
      <c r="AN467" s="166">
        <v>0</v>
      </c>
      <c r="AO467" s="166">
        <v>0</v>
      </c>
      <c r="AP467" s="166">
        <v>0</v>
      </c>
      <c r="AQ467" s="166">
        <v>0</v>
      </c>
      <c r="AR467" s="166">
        <v>0</v>
      </c>
    </row>
    <row r="468" spans="1:44" s="262" customFormat="1" ht="15.75" hidden="1" outlineLevel="2">
      <c r="A468" s="105"/>
      <c r="B468" s="162" t="s">
        <v>54</v>
      </c>
      <c r="C468" s="160" t="s">
        <v>73</v>
      </c>
      <c r="D468" s="166">
        <v>0</v>
      </c>
      <c r="E468" s="166">
        <v>0</v>
      </c>
      <c r="F468" s="166">
        <v>0</v>
      </c>
      <c r="G468" s="166">
        <v>0</v>
      </c>
      <c r="H468" s="166">
        <v>0</v>
      </c>
      <c r="I468" s="166">
        <v>0</v>
      </c>
      <c r="J468" s="166">
        <v>0</v>
      </c>
      <c r="K468" s="166">
        <v>0</v>
      </c>
      <c r="L468" s="166">
        <v>0</v>
      </c>
      <c r="M468" s="166">
        <v>0</v>
      </c>
      <c r="N468" s="166">
        <v>0</v>
      </c>
      <c r="O468" s="166">
        <v>0</v>
      </c>
      <c r="P468" s="166">
        <v>0</v>
      </c>
      <c r="Q468" s="166">
        <v>0</v>
      </c>
      <c r="R468" s="166">
        <v>0</v>
      </c>
      <c r="S468" s="166">
        <v>0</v>
      </c>
      <c r="T468" s="166">
        <v>0</v>
      </c>
      <c r="U468" s="166">
        <v>0</v>
      </c>
      <c r="V468" s="166">
        <v>0</v>
      </c>
      <c r="W468" s="166">
        <v>0</v>
      </c>
      <c r="X468" s="166">
        <v>0</v>
      </c>
      <c r="Y468" s="166">
        <v>0</v>
      </c>
      <c r="Z468" s="166">
        <v>0</v>
      </c>
      <c r="AA468" s="166">
        <v>0</v>
      </c>
      <c r="AB468" s="166">
        <v>0</v>
      </c>
      <c r="AC468" s="166">
        <v>0</v>
      </c>
      <c r="AD468" s="166">
        <v>0</v>
      </c>
      <c r="AE468" s="166">
        <v>0</v>
      </c>
      <c r="AF468" s="166">
        <v>0</v>
      </c>
      <c r="AG468" s="166">
        <v>0</v>
      </c>
      <c r="AH468" s="166">
        <v>0</v>
      </c>
      <c r="AI468" s="166">
        <v>0</v>
      </c>
      <c r="AJ468" s="166">
        <v>0</v>
      </c>
      <c r="AK468" s="166">
        <v>0</v>
      </c>
      <c r="AL468" s="166">
        <v>0</v>
      </c>
      <c r="AM468" s="166">
        <v>0</v>
      </c>
      <c r="AN468" s="166">
        <v>0</v>
      </c>
      <c r="AO468" s="166">
        <v>0</v>
      </c>
      <c r="AP468" s="166">
        <v>0</v>
      </c>
      <c r="AQ468" s="166">
        <v>0</v>
      </c>
      <c r="AR468" s="166">
        <v>0</v>
      </c>
    </row>
    <row r="469" spans="1:44" s="262" customFormat="1" ht="15.75" hidden="1" outlineLevel="2">
      <c r="A469" s="105"/>
      <c r="B469" s="162" t="s">
        <v>55</v>
      </c>
      <c r="C469" s="160" t="s">
        <v>73</v>
      </c>
      <c r="D469" s="165">
        <f>1-SUM(D456:D468)</f>
        <v>1</v>
      </c>
      <c r="E469" s="165">
        <f t="shared" ref="E469:AR469" si="152">1-SUM(E456:E468)</f>
        <v>1</v>
      </c>
      <c r="F469" s="165">
        <f t="shared" si="152"/>
        <v>1</v>
      </c>
      <c r="G469" s="165">
        <f t="shared" si="152"/>
        <v>1</v>
      </c>
      <c r="H469" s="165">
        <f t="shared" si="152"/>
        <v>1</v>
      </c>
      <c r="I469" s="165">
        <f t="shared" si="152"/>
        <v>1</v>
      </c>
      <c r="J469" s="165">
        <f t="shared" si="152"/>
        <v>1</v>
      </c>
      <c r="K469" s="165">
        <f t="shared" si="152"/>
        <v>1</v>
      </c>
      <c r="L469" s="165">
        <f t="shared" si="152"/>
        <v>1</v>
      </c>
      <c r="M469" s="165">
        <f t="shared" si="152"/>
        <v>1</v>
      </c>
      <c r="N469" s="165">
        <f t="shared" si="152"/>
        <v>1</v>
      </c>
      <c r="O469" s="165">
        <f t="shared" si="152"/>
        <v>1</v>
      </c>
      <c r="P469" s="165">
        <f t="shared" si="152"/>
        <v>1</v>
      </c>
      <c r="Q469" s="165">
        <f t="shared" si="152"/>
        <v>1</v>
      </c>
      <c r="R469" s="165">
        <f t="shared" si="152"/>
        <v>1</v>
      </c>
      <c r="S469" s="165">
        <f t="shared" si="152"/>
        <v>1</v>
      </c>
      <c r="T469" s="165">
        <f t="shared" si="152"/>
        <v>1</v>
      </c>
      <c r="U469" s="165">
        <f t="shared" si="152"/>
        <v>1</v>
      </c>
      <c r="V469" s="165">
        <f t="shared" si="152"/>
        <v>1</v>
      </c>
      <c r="W469" s="165">
        <f t="shared" si="152"/>
        <v>1</v>
      </c>
      <c r="X469" s="165">
        <f t="shared" si="152"/>
        <v>1</v>
      </c>
      <c r="Y469" s="165">
        <f t="shared" si="152"/>
        <v>1</v>
      </c>
      <c r="Z469" s="165">
        <f t="shared" si="152"/>
        <v>1</v>
      </c>
      <c r="AA469" s="165">
        <f t="shared" si="152"/>
        <v>1</v>
      </c>
      <c r="AB469" s="165">
        <f t="shared" si="152"/>
        <v>1</v>
      </c>
      <c r="AC469" s="165">
        <f t="shared" si="152"/>
        <v>1</v>
      </c>
      <c r="AD469" s="165">
        <f t="shared" si="152"/>
        <v>1</v>
      </c>
      <c r="AE469" s="165">
        <f t="shared" si="152"/>
        <v>1</v>
      </c>
      <c r="AF469" s="165">
        <f t="shared" si="152"/>
        <v>1</v>
      </c>
      <c r="AG469" s="165">
        <f t="shared" si="152"/>
        <v>1</v>
      </c>
      <c r="AH469" s="165">
        <f t="shared" si="152"/>
        <v>1</v>
      </c>
      <c r="AI469" s="165">
        <f t="shared" si="152"/>
        <v>1</v>
      </c>
      <c r="AJ469" s="165">
        <f t="shared" si="152"/>
        <v>1</v>
      </c>
      <c r="AK469" s="165">
        <f t="shared" si="152"/>
        <v>1</v>
      </c>
      <c r="AL469" s="165">
        <f t="shared" si="152"/>
        <v>1</v>
      </c>
      <c r="AM469" s="165">
        <f t="shared" si="152"/>
        <v>1</v>
      </c>
      <c r="AN469" s="165">
        <f t="shared" si="152"/>
        <v>1</v>
      </c>
      <c r="AO469" s="165">
        <f t="shared" si="152"/>
        <v>1</v>
      </c>
      <c r="AP469" s="165">
        <f t="shared" si="152"/>
        <v>1</v>
      </c>
      <c r="AQ469" s="165">
        <f t="shared" si="152"/>
        <v>1</v>
      </c>
      <c r="AR469" s="165">
        <f t="shared" si="152"/>
        <v>1</v>
      </c>
    </row>
    <row r="470" spans="1:44" s="262" customFormat="1" ht="15.75" hidden="1" outlineLevel="2">
      <c r="A470" s="105"/>
      <c r="B470" s="162" t="s">
        <v>56</v>
      </c>
      <c r="C470" s="160" t="s">
        <v>73</v>
      </c>
      <c r="D470" s="166">
        <f>SUM(D456:D469)</f>
        <v>1</v>
      </c>
      <c r="E470" s="166">
        <f t="shared" ref="E470:AR470" si="153">SUM(E456:E469)</f>
        <v>1</v>
      </c>
      <c r="F470" s="166">
        <f t="shared" si="153"/>
        <v>1</v>
      </c>
      <c r="G470" s="166">
        <f t="shared" si="153"/>
        <v>1</v>
      </c>
      <c r="H470" s="166">
        <f t="shared" si="153"/>
        <v>1</v>
      </c>
      <c r="I470" s="166">
        <f t="shared" si="153"/>
        <v>1</v>
      </c>
      <c r="J470" s="166">
        <f t="shared" si="153"/>
        <v>1</v>
      </c>
      <c r="K470" s="166">
        <f t="shared" si="153"/>
        <v>1</v>
      </c>
      <c r="L470" s="166">
        <f t="shared" si="153"/>
        <v>1</v>
      </c>
      <c r="M470" s="166">
        <f t="shared" si="153"/>
        <v>1</v>
      </c>
      <c r="N470" s="166">
        <f t="shared" si="153"/>
        <v>1</v>
      </c>
      <c r="O470" s="166">
        <f t="shared" si="153"/>
        <v>1</v>
      </c>
      <c r="P470" s="166">
        <f t="shared" si="153"/>
        <v>1</v>
      </c>
      <c r="Q470" s="166">
        <f t="shared" si="153"/>
        <v>1</v>
      </c>
      <c r="R470" s="166">
        <f t="shared" si="153"/>
        <v>1</v>
      </c>
      <c r="S470" s="166">
        <f t="shared" si="153"/>
        <v>1</v>
      </c>
      <c r="T470" s="166">
        <f t="shared" si="153"/>
        <v>1</v>
      </c>
      <c r="U470" s="166">
        <f t="shared" si="153"/>
        <v>1</v>
      </c>
      <c r="V470" s="166">
        <f t="shared" si="153"/>
        <v>1</v>
      </c>
      <c r="W470" s="166">
        <f t="shared" si="153"/>
        <v>1</v>
      </c>
      <c r="X470" s="166">
        <f t="shared" si="153"/>
        <v>1</v>
      </c>
      <c r="Y470" s="166">
        <f t="shared" si="153"/>
        <v>1</v>
      </c>
      <c r="Z470" s="166">
        <f t="shared" si="153"/>
        <v>1</v>
      </c>
      <c r="AA470" s="166">
        <f t="shared" si="153"/>
        <v>1</v>
      </c>
      <c r="AB470" s="166">
        <f t="shared" si="153"/>
        <v>1</v>
      </c>
      <c r="AC470" s="166">
        <f t="shared" si="153"/>
        <v>1</v>
      </c>
      <c r="AD470" s="166">
        <f t="shared" si="153"/>
        <v>1</v>
      </c>
      <c r="AE470" s="166">
        <f t="shared" si="153"/>
        <v>1</v>
      </c>
      <c r="AF470" s="166">
        <f t="shared" si="153"/>
        <v>1</v>
      </c>
      <c r="AG470" s="166">
        <f t="shared" si="153"/>
        <v>1</v>
      </c>
      <c r="AH470" s="166">
        <f t="shared" si="153"/>
        <v>1</v>
      </c>
      <c r="AI470" s="166">
        <f t="shared" si="153"/>
        <v>1</v>
      </c>
      <c r="AJ470" s="166">
        <f t="shared" si="153"/>
        <v>1</v>
      </c>
      <c r="AK470" s="166">
        <f t="shared" si="153"/>
        <v>1</v>
      </c>
      <c r="AL470" s="166">
        <f t="shared" si="153"/>
        <v>1</v>
      </c>
      <c r="AM470" s="166">
        <f t="shared" si="153"/>
        <v>1</v>
      </c>
      <c r="AN470" s="166">
        <f t="shared" si="153"/>
        <v>1</v>
      </c>
      <c r="AO470" s="166">
        <f t="shared" si="153"/>
        <v>1</v>
      </c>
      <c r="AP470" s="166">
        <f t="shared" si="153"/>
        <v>1</v>
      </c>
      <c r="AQ470" s="166">
        <f t="shared" si="153"/>
        <v>1</v>
      </c>
      <c r="AR470" s="166">
        <f t="shared" si="153"/>
        <v>1</v>
      </c>
    </row>
    <row r="471" spans="1:44" s="265" customFormat="1" ht="15.75" hidden="1" outlineLevel="2">
      <c r="A471" s="105"/>
      <c r="B471" s="184" t="s">
        <v>44</v>
      </c>
      <c r="C471" s="182" t="s">
        <v>129</v>
      </c>
      <c r="D471" s="185">
        <f>'[7]5. Var. Index. Performance RTs'!$D$71*D$434*D218+'[7]5. Var. Index. Performance RTs'!$D$72*D$435*D180</f>
        <v>0</v>
      </c>
      <c r="E471" s="185">
        <f>'[7]5. Var. Index. Performance RTs'!$D$71*E$434*E218+'[7]5. Var. Index. Performance RTs'!$D$72*E$435*E180</f>
        <v>0</v>
      </c>
      <c r="F471" s="185">
        <f>'[7]5. Var. Index. Performance RTs'!$D$71*F$434*F218+'[7]5. Var. Index. Performance RTs'!$D$72*F$435*F180</f>
        <v>0</v>
      </c>
      <c r="G471" s="185">
        <f>'[7]5. Var. Index. Performance RTs'!$D$71*G$434*G218+'[7]5. Var. Index. Performance RTs'!$D$72*G$435*G180</f>
        <v>0</v>
      </c>
      <c r="H471" s="185">
        <f>'[7]5. Var. Index. Performance RTs'!$D$71*H$434*H218+'[7]5. Var. Index. Performance RTs'!$D$72*H$435*H180</f>
        <v>0</v>
      </c>
      <c r="I471" s="185">
        <f>'[7]5. Var. Index. Performance RTs'!$D$71*I$434*I218+'[7]5. Var. Index. Performance RTs'!$D$72*I$435*I180</f>
        <v>0</v>
      </c>
      <c r="J471" s="185">
        <f>'[7]5. Var. Index. Performance RTs'!$D$71*J$434*J218+'[7]5. Var. Index. Performance RTs'!$D$72*J$435*J180</f>
        <v>0</v>
      </c>
      <c r="K471" s="185">
        <f>'[7]5. Var. Index. Performance RTs'!$D$71*K$434*K218+'[7]5. Var. Index. Performance RTs'!$D$72*K$435*K180</f>
        <v>0</v>
      </c>
      <c r="L471" s="185">
        <f>'[7]5. Var. Index. Performance RTs'!$D$71*L$434*L218+'[7]5. Var. Index. Performance RTs'!$D$72*L$435*L180</f>
        <v>0</v>
      </c>
      <c r="M471" s="185">
        <f>'[7]5. Var. Index. Performance RTs'!$D$71*M$434*M218+'[7]5. Var. Index. Performance RTs'!$D$72*M$435*M180</f>
        <v>0</v>
      </c>
      <c r="N471" s="185">
        <f>'[7]5. Var. Index. Performance RTs'!$D$71*N$434*N218+'[7]5. Var. Index. Performance RTs'!$D$72*N$435*N180</f>
        <v>0</v>
      </c>
      <c r="O471" s="185">
        <f>'[7]5. Var. Index. Performance RTs'!$D$71*O$434*O218+'[7]5. Var. Index. Performance RTs'!$D$72*O$435*O180</f>
        <v>0</v>
      </c>
      <c r="P471" s="185">
        <f>'[7]5. Var. Index. Performance RTs'!$D$71*P$434*P218+'[7]5. Var. Index. Performance RTs'!$D$72*P$435*P180</f>
        <v>0</v>
      </c>
      <c r="Q471" s="185">
        <f>'[7]5. Var. Index. Performance RTs'!$D$71*Q$434*Q218+'[7]5. Var. Index. Performance RTs'!$D$72*Q$435*Q180</f>
        <v>0</v>
      </c>
      <c r="R471" s="185">
        <f>'[7]5. Var. Index. Performance RTs'!$D$71*R$434*R218+'[7]5. Var. Index. Performance RTs'!$D$72*R$435*R180</f>
        <v>0</v>
      </c>
      <c r="S471" s="185">
        <f>'[7]5. Var. Index. Performance RTs'!$D$71*S$434*S218+'[7]5. Var. Index. Performance RTs'!$D$72*S$435*S180</f>
        <v>0</v>
      </c>
      <c r="T471" s="185">
        <f>'[7]5. Var. Index. Performance RTs'!$D$71*T$434*T218+'[7]5. Var. Index. Performance RTs'!$D$72*T$435*T180</f>
        <v>0</v>
      </c>
      <c r="U471" s="185">
        <f>'[7]5. Var. Index. Performance RTs'!$D$71*U$434*U218+'[7]5. Var. Index. Performance RTs'!$D$72*U$435*U180</f>
        <v>0</v>
      </c>
      <c r="V471" s="185">
        <f>'[7]5. Var. Index. Performance RTs'!$D$71*V$434*V218+'[7]5. Var. Index. Performance RTs'!$D$72*V$435*V180</f>
        <v>0</v>
      </c>
      <c r="W471" s="185">
        <f>'[7]5. Var. Index. Performance RTs'!$D$71*W$434*W218+'[7]5. Var. Index. Performance RTs'!$D$72*W$435*W180</f>
        <v>0</v>
      </c>
      <c r="X471" s="185">
        <f>'[7]5. Var. Index. Performance RTs'!$D$71*X$434*X218+'[7]5. Var. Index. Performance RTs'!$D$72*X$435*X180</f>
        <v>0</v>
      </c>
      <c r="Y471" s="185">
        <f>'[7]5. Var. Index. Performance RTs'!$D$71*Y$434*Y218+'[7]5. Var. Index. Performance RTs'!$D$72*Y$435*Y180</f>
        <v>0</v>
      </c>
      <c r="Z471" s="185">
        <f>'[7]5. Var. Index. Performance RTs'!$D$71*Z$434*Z218+'[7]5. Var. Index. Performance RTs'!$D$72*Z$435*Z180</f>
        <v>0</v>
      </c>
      <c r="AA471" s="185">
        <f>'[7]5. Var. Index. Performance RTs'!$D$71*AA$434*AA218+'[7]5. Var. Index. Performance RTs'!$D$72*AA$435*AA180</f>
        <v>0</v>
      </c>
      <c r="AB471" s="185">
        <f>'[7]5. Var. Index. Performance RTs'!$D$71*AB$434*AB218+'[7]5. Var. Index. Performance RTs'!$D$72*AB$435*AB180</f>
        <v>0</v>
      </c>
      <c r="AC471" s="185">
        <f>'[7]5. Var. Index. Performance RTs'!$D$71*AC$434*AC218+'[7]5. Var. Index. Performance RTs'!$D$72*AC$435*AC180</f>
        <v>0</v>
      </c>
      <c r="AD471" s="185">
        <f>'[7]5. Var. Index. Performance RTs'!$D$71*AD$434*AD218+'[7]5. Var. Index. Performance RTs'!$D$72*AD$435*AD180</f>
        <v>0</v>
      </c>
      <c r="AE471" s="185">
        <f>'[7]5. Var. Index. Performance RTs'!$D$71*AE$434*AE218+'[7]5. Var. Index. Performance RTs'!$D$72*AE$435*AE180</f>
        <v>0</v>
      </c>
      <c r="AF471" s="185">
        <f>'[7]5. Var. Index. Performance RTs'!$D$71*AF$434*AF218+'[7]5. Var. Index. Performance RTs'!$D$72*AF$435*AF180</f>
        <v>0</v>
      </c>
      <c r="AG471" s="185">
        <f>'[7]5. Var. Index. Performance RTs'!$D$71*AG$434*AG218+'[7]5. Var. Index. Performance RTs'!$D$72*AG$435*AG180</f>
        <v>0</v>
      </c>
      <c r="AH471" s="185">
        <f>'[7]5. Var. Index. Performance RTs'!$D$71*AH$434*AH218+'[7]5. Var. Index. Performance RTs'!$D$72*AH$435*AH180</f>
        <v>0</v>
      </c>
      <c r="AI471" s="185">
        <f>'[7]5. Var. Index. Performance RTs'!$D$71*AI$434*AI218+'[7]5. Var. Index. Performance RTs'!$D$72*AI$435*AI180</f>
        <v>0</v>
      </c>
      <c r="AJ471" s="185">
        <f>'[7]5. Var. Index. Performance RTs'!$D$71*AJ$434*AJ218+'[7]5. Var. Index. Performance RTs'!$D$72*AJ$435*AJ180</f>
        <v>0</v>
      </c>
      <c r="AK471" s="185">
        <f>'[7]5. Var. Index. Performance RTs'!$D$71*AK$434*AK218+'[7]5. Var. Index. Performance RTs'!$D$72*AK$435*AK180</f>
        <v>0</v>
      </c>
      <c r="AL471" s="185">
        <f>'[7]5. Var. Index. Performance RTs'!$D$71*AL$434*AL218+'[7]5. Var. Index. Performance RTs'!$D$72*AL$435*AL180</f>
        <v>0</v>
      </c>
      <c r="AM471" s="185">
        <f>'[7]5. Var. Index. Performance RTs'!$D$71*AM$434*AM218+'[7]5. Var. Index. Performance RTs'!$D$72*AM$435*AM180</f>
        <v>0</v>
      </c>
      <c r="AN471" s="185">
        <f>'[7]5. Var. Index. Performance RTs'!$D$71*AN$434*AN218+'[7]5. Var. Index. Performance RTs'!$D$72*AN$435*AN180</f>
        <v>0</v>
      </c>
      <c r="AO471" s="185">
        <f>'[7]5. Var. Index. Performance RTs'!$D$71*AO$434*AO218+'[7]5. Var. Index. Performance RTs'!$D$72*AO$435*AO180</f>
        <v>0</v>
      </c>
      <c r="AP471" s="185">
        <f>'[7]5. Var. Index. Performance RTs'!$D$71*AP$434*AP218+'[7]5. Var. Index. Performance RTs'!$D$72*AP$435*AP180</f>
        <v>0</v>
      </c>
      <c r="AQ471" s="185">
        <f>'[7]5. Var. Index. Performance RTs'!$D$71*AQ$434*AQ218+'[7]5. Var. Index. Performance RTs'!$D$72*AQ$435*AQ180</f>
        <v>0</v>
      </c>
      <c r="AR471" s="185">
        <f>'[7]5. Var. Index. Performance RTs'!$D$71*AR$434*AR218+'[7]5. Var. Index. Performance RTs'!$D$72*AR$435*AR180</f>
        <v>0</v>
      </c>
    </row>
    <row r="472" spans="1:44" s="265" customFormat="1" ht="15.75" hidden="1" outlineLevel="2">
      <c r="A472" s="105"/>
      <c r="B472" s="184" t="s">
        <v>45</v>
      </c>
      <c r="C472" s="182" t="s">
        <v>129</v>
      </c>
      <c r="D472" s="185">
        <f>'[7]5. Var. Index. Performance RTs'!$D$71*D$434*D219+'[7]5. Var. Index. Performance RTs'!$D$72*D$435*D181</f>
        <v>0</v>
      </c>
      <c r="E472" s="185">
        <f>'[7]5. Var. Index. Performance RTs'!$D$71*E$434*E219+'[7]5. Var. Index. Performance RTs'!$D$72*E$435*E181</f>
        <v>0</v>
      </c>
      <c r="F472" s="185">
        <f>'[7]5. Var. Index. Performance RTs'!$D$71*F$434*F219+'[7]5. Var. Index. Performance RTs'!$D$72*F$435*F181</f>
        <v>0</v>
      </c>
      <c r="G472" s="185">
        <f>'[7]5. Var. Index. Performance RTs'!$D$71*G$434*G219+'[7]5. Var. Index. Performance RTs'!$D$72*G$435*G181</f>
        <v>0</v>
      </c>
      <c r="H472" s="185">
        <f>'[7]5. Var. Index. Performance RTs'!$D$71*H$434*H219+'[7]5. Var. Index. Performance RTs'!$D$72*H$435*H181</f>
        <v>0</v>
      </c>
      <c r="I472" s="185">
        <f>'[7]5. Var. Index. Performance RTs'!$D$71*I$434*I219+'[7]5. Var. Index. Performance RTs'!$D$72*I$435*I181</f>
        <v>0</v>
      </c>
      <c r="J472" s="185">
        <f>'[7]5. Var. Index. Performance RTs'!$D$71*J$434*J219+'[7]5. Var. Index. Performance RTs'!$D$72*J$435*J181</f>
        <v>0</v>
      </c>
      <c r="K472" s="185">
        <f>'[7]5. Var. Index. Performance RTs'!$D$71*K$434*K219+'[7]5. Var. Index. Performance RTs'!$D$72*K$435*K181</f>
        <v>0</v>
      </c>
      <c r="L472" s="185">
        <f>'[7]5. Var. Index. Performance RTs'!$D$71*L$434*L219+'[7]5. Var. Index. Performance RTs'!$D$72*L$435*L181</f>
        <v>0</v>
      </c>
      <c r="M472" s="185">
        <f>'[7]5. Var. Index. Performance RTs'!$D$71*M$434*M219+'[7]5. Var. Index. Performance RTs'!$D$72*M$435*M181</f>
        <v>0</v>
      </c>
      <c r="N472" s="185">
        <f>'[7]5. Var. Index. Performance RTs'!$D$71*N$434*N219+'[7]5. Var. Index. Performance RTs'!$D$72*N$435*N181</f>
        <v>0</v>
      </c>
      <c r="O472" s="185">
        <f>'[7]5. Var. Index. Performance RTs'!$D$71*O$434*O219+'[7]5. Var. Index. Performance RTs'!$D$72*O$435*O181</f>
        <v>0</v>
      </c>
      <c r="P472" s="185">
        <f>'[7]5. Var. Index. Performance RTs'!$D$71*P$434*P219+'[7]5. Var. Index. Performance RTs'!$D$72*P$435*P181</f>
        <v>0</v>
      </c>
      <c r="Q472" s="185">
        <f>'[7]5. Var. Index. Performance RTs'!$D$71*Q$434*Q219+'[7]5. Var. Index. Performance RTs'!$D$72*Q$435*Q181</f>
        <v>0</v>
      </c>
      <c r="R472" s="185">
        <f>'[7]5. Var. Index. Performance RTs'!$D$71*R$434*R219+'[7]5. Var. Index. Performance RTs'!$D$72*R$435*R181</f>
        <v>0</v>
      </c>
      <c r="S472" s="185">
        <f>'[7]5. Var. Index. Performance RTs'!$D$71*S$434*S219+'[7]5. Var. Index. Performance RTs'!$D$72*S$435*S181</f>
        <v>0</v>
      </c>
      <c r="T472" s="185">
        <f>'[7]5. Var. Index. Performance RTs'!$D$71*T$434*T219+'[7]5. Var. Index. Performance RTs'!$D$72*T$435*T181</f>
        <v>0</v>
      </c>
      <c r="U472" s="185">
        <f>'[7]5. Var. Index. Performance RTs'!$D$71*U$434*U219+'[7]5. Var. Index. Performance RTs'!$D$72*U$435*U181</f>
        <v>0</v>
      </c>
      <c r="V472" s="185">
        <f>'[7]5. Var. Index. Performance RTs'!$D$71*V$434*V219+'[7]5. Var. Index. Performance RTs'!$D$72*V$435*V181</f>
        <v>0</v>
      </c>
      <c r="W472" s="185">
        <f>'[7]5. Var. Index. Performance RTs'!$D$71*W$434*W219+'[7]5. Var. Index. Performance RTs'!$D$72*W$435*W181</f>
        <v>0</v>
      </c>
      <c r="X472" s="185">
        <f>'[7]5. Var. Index. Performance RTs'!$D$71*X$434*X219+'[7]5. Var. Index. Performance RTs'!$D$72*X$435*X181</f>
        <v>0</v>
      </c>
      <c r="Y472" s="185">
        <f>'[7]5. Var. Index. Performance RTs'!$D$71*Y$434*Y219+'[7]5. Var. Index. Performance RTs'!$D$72*Y$435*Y181</f>
        <v>0</v>
      </c>
      <c r="Z472" s="185">
        <f>'[7]5. Var. Index. Performance RTs'!$D$71*Z$434*Z219+'[7]5. Var. Index. Performance RTs'!$D$72*Z$435*Z181</f>
        <v>0</v>
      </c>
      <c r="AA472" s="185">
        <f>'[7]5. Var. Index. Performance RTs'!$D$71*AA$434*AA219+'[7]5. Var. Index. Performance RTs'!$D$72*AA$435*AA181</f>
        <v>0</v>
      </c>
      <c r="AB472" s="185">
        <f>'[7]5. Var. Index. Performance RTs'!$D$71*AB$434*AB219+'[7]5. Var. Index. Performance RTs'!$D$72*AB$435*AB181</f>
        <v>0</v>
      </c>
      <c r="AC472" s="185">
        <f>'[7]5. Var. Index. Performance RTs'!$D$71*AC$434*AC219+'[7]5. Var. Index. Performance RTs'!$D$72*AC$435*AC181</f>
        <v>0</v>
      </c>
      <c r="AD472" s="185">
        <f>'[7]5. Var. Index. Performance RTs'!$D$71*AD$434*AD219+'[7]5. Var. Index. Performance RTs'!$D$72*AD$435*AD181</f>
        <v>0</v>
      </c>
      <c r="AE472" s="185">
        <f>'[7]5. Var. Index. Performance RTs'!$D$71*AE$434*AE219+'[7]5. Var. Index. Performance RTs'!$D$72*AE$435*AE181</f>
        <v>0</v>
      </c>
      <c r="AF472" s="185">
        <f>'[7]5. Var. Index. Performance RTs'!$D$71*AF$434*AF219+'[7]5. Var. Index. Performance RTs'!$D$72*AF$435*AF181</f>
        <v>0</v>
      </c>
      <c r="AG472" s="185">
        <f>'[7]5. Var. Index. Performance RTs'!$D$71*AG$434*AG219+'[7]5. Var. Index. Performance RTs'!$D$72*AG$435*AG181</f>
        <v>0</v>
      </c>
      <c r="AH472" s="185">
        <f>'[7]5. Var. Index. Performance RTs'!$D$71*AH$434*AH219+'[7]5. Var. Index. Performance RTs'!$D$72*AH$435*AH181</f>
        <v>0</v>
      </c>
      <c r="AI472" s="185">
        <f>'[7]5. Var. Index. Performance RTs'!$D$71*AI$434*AI219+'[7]5. Var. Index. Performance RTs'!$D$72*AI$435*AI181</f>
        <v>0</v>
      </c>
      <c r="AJ472" s="185">
        <f>'[7]5. Var. Index. Performance RTs'!$D$71*AJ$434*AJ219+'[7]5. Var. Index. Performance RTs'!$D$72*AJ$435*AJ181</f>
        <v>0</v>
      </c>
      <c r="AK472" s="185">
        <f>'[7]5. Var. Index. Performance RTs'!$D$71*AK$434*AK219+'[7]5. Var. Index. Performance RTs'!$D$72*AK$435*AK181</f>
        <v>0</v>
      </c>
      <c r="AL472" s="185">
        <f>'[7]5. Var. Index. Performance RTs'!$D$71*AL$434*AL219+'[7]5. Var. Index. Performance RTs'!$D$72*AL$435*AL181</f>
        <v>0</v>
      </c>
      <c r="AM472" s="185">
        <f>'[7]5. Var. Index. Performance RTs'!$D$71*AM$434*AM219+'[7]5. Var. Index. Performance RTs'!$D$72*AM$435*AM181</f>
        <v>0</v>
      </c>
      <c r="AN472" s="185">
        <f>'[7]5. Var. Index. Performance RTs'!$D$71*AN$434*AN219+'[7]5. Var. Index. Performance RTs'!$D$72*AN$435*AN181</f>
        <v>0</v>
      </c>
      <c r="AO472" s="185">
        <f>'[7]5. Var. Index. Performance RTs'!$D$71*AO$434*AO219+'[7]5. Var. Index. Performance RTs'!$D$72*AO$435*AO181</f>
        <v>0</v>
      </c>
      <c r="AP472" s="185">
        <f>'[7]5. Var. Index. Performance RTs'!$D$71*AP$434*AP219+'[7]5. Var. Index. Performance RTs'!$D$72*AP$435*AP181</f>
        <v>0</v>
      </c>
      <c r="AQ472" s="185">
        <f>'[7]5. Var. Index. Performance RTs'!$D$71*AQ$434*AQ219+'[7]5. Var. Index. Performance RTs'!$D$72*AQ$435*AQ181</f>
        <v>0</v>
      </c>
      <c r="AR472" s="185">
        <f>'[7]5. Var. Index. Performance RTs'!$D$71*AR$434*AR219+'[7]5. Var. Index. Performance RTs'!$D$72*AR$435*AR181</f>
        <v>0</v>
      </c>
    </row>
    <row r="473" spans="1:44" s="265" customFormat="1" ht="15.75" hidden="1" outlineLevel="2">
      <c r="A473" s="105"/>
      <c r="B473" s="184" t="s">
        <v>46</v>
      </c>
      <c r="C473" s="182" t="s">
        <v>129</v>
      </c>
      <c r="D473" s="185">
        <f>'[7]5. Var. Index. Performance RTs'!$D$71*D$434*D220+'[7]5. Var. Index. Performance RTs'!$D$72*D$435*D182</f>
        <v>0</v>
      </c>
      <c r="E473" s="185">
        <f>'[7]5. Var. Index. Performance RTs'!$D$71*E$434*E220+'[7]5. Var. Index. Performance RTs'!$D$72*E$435*E182</f>
        <v>0</v>
      </c>
      <c r="F473" s="185">
        <f>'[7]5. Var. Index. Performance RTs'!$D$71*F$434*F220+'[7]5. Var. Index. Performance RTs'!$D$72*F$435*F182</f>
        <v>0</v>
      </c>
      <c r="G473" s="185">
        <f>'[7]5. Var. Index. Performance RTs'!$D$71*G$434*G220+'[7]5. Var. Index. Performance RTs'!$D$72*G$435*G182</f>
        <v>0</v>
      </c>
      <c r="H473" s="185">
        <f>'[7]5. Var. Index. Performance RTs'!$D$71*H$434*H220+'[7]5. Var. Index. Performance RTs'!$D$72*H$435*H182</f>
        <v>0</v>
      </c>
      <c r="I473" s="185">
        <f>'[7]5. Var. Index. Performance RTs'!$D$71*I$434*I220+'[7]5. Var. Index. Performance RTs'!$D$72*I$435*I182</f>
        <v>0</v>
      </c>
      <c r="J473" s="185">
        <f>'[7]5. Var. Index. Performance RTs'!$D$71*J$434*J220+'[7]5. Var. Index. Performance RTs'!$D$72*J$435*J182</f>
        <v>0</v>
      </c>
      <c r="K473" s="185">
        <f>'[7]5. Var. Index. Performance RTs'!$D$71*K$434*K220+'[7]5. Var. Index. Performance RTs'!$D$72*K$435*K182</f>
        <v>0</v>
      </c>
      <c r="L473" s="185">
        <f>'[7]5. Var. Index. Performance RTs'!$D$71*L$434*L220+'[7]5. Var. Index. Performance RTs'!$D$72*L$435*L182</f>
        <v>0</v>
      </c>
      <c r="M473" s="185">
        <f>'[7]5. Var. Index. Performance RTs'!$D$71*M$434*M220+'[7]5. Var. Index. Performance RTs'!$D$72*M$435*M182</f>
        <v>0</v>
      </c>
      <c r="N473" s="185">
        <f>'[7]5. Var. Index. Performance RTs'!$D$71*N$434*N220+'[7]5. Var. Index. Performance RTs'!$D$72*N$435*N182</f>
        <v>0</v>
      </c>
      <c r="O473" s="185">
        <f>'[7]5. Var. Index. Performance RTs'!$D$71*O$434*O220+'[7]5. Var. Index. Performance RTs'!$D$72*O$435*O182</f>
        <v>0</v>
      </c>
      <c r="P473" s="185">
        <f>'[7]5. Var. Index. Performance RTs'!$D$71*P$434*P220+'[7]5. Var. Index. Performance RTs'!$D$72*P$435*P182</f>
        <v>0</v>
      </c>
      <c r="Q473" s="185">
        <f>'[7]5. Var. Index. Performance RTs'!$D$71*Q$434*Q220+'[7]5. Var. Index. Performance RTs'!$D$72*Q$435*Q182</f>
        <v>0</v>
      </c>
      <c r="R473" s="185">
        <f>'[7]5. Var. Index. Performance RTs'!$D$71*R$434*R220+'[7]5. Var. Index. Performance RTs'!$D$72*R$435*R182</f>
        <v>0</v>
      </c>
      <c r="S473" s="185">
        <f>'[7]5. Var. Index. Performance RTs'!$D$71*S$434*S220+'[7]5. Var. Index. Performance RTs'!$D$72*S$435*S182</f>
        <v>0</v>
      </c>
      <c r="T473" s="185">
        <f>'[7]5. Var. Index. Performance RTs'!$D$71*T$434*T220+'[7]5. Var. Index. Performance RTs'!$D$72*T$435*T182</f>
        <v>0</v>
      </c>
      <c r="U473" s="185">
        <f>'[7]5. Var. Index. Performance RTs'!$D$71*U$434*U220+'[7]5. Var. Index. Performance RTs'!$D$72*U$435*U182</f>
        <v>0</v>
      </c>
      <c r="V473" s="185">
        <f>'[7]5. Var. Index. Performance RTs'!$D$71*V$434*V220+'[7]5. Var. Index. Performance RTs'!$D$72*V$435*V182</f>
        <v>0</v>
      </c>
      <c r="W473" s="185">
        <f>'[7]5. Var. Index. Performance RTs'!$D$71*W$434*W220+'[7]5. Var. Index. Performance RTs'!$D$72*W$435*W182</f>
        <v>0</v>
      </c>
      <c r="X473" s="185">
        <f>'[7]5. Var. Index. Performance RTs'!$D$71*X$434*X220+'[7]5. Var. Index. Performance RTs'!$D$72*X$435*X182</f>
        <v>0</v>
      </c>
      <c r="Y473" s="185">
        <f>'[7]5. Var. Index. Performance RTs'!$D$71*Y$434*Y220+'[7]5. Var. Index. Performance RTs'!$D$72*Y$435*Y182</f>
        <v>0</v>
      </c>
      <c r="Z473" s="185">
        <f>'[7]5. Var. Index. Performance RTs'!$D$71*Z$434*Z220+'[7]5. Var. Index. Performance RTs'!$D$72*Z$435*Z182</f>
        <v>0</v>
      </c>
      <c r="AA473" s="185">
        <f>'[7]5. Var. Index. Performance RTs'!$D$71*AA$434*AA220+'[7]5. Var. Index. Performance RTs'!$D$72*AA$435*AA182</f>
        <v>0</v>
      </c>
      <c r="AB473" s="185">
        <f>'[7]5. Var. Index. Performance RTs'!$D$71*AB$434*AB220+'[7]5. Var. Index. Performance RTs'!$D$72*AB$435*AB182</f>
        <v>0</v>
      </c>
      <c r="AC473" s="185">
        <f>'[7]5. Var. Index. Performance RTs'!$D$71*AC$434*AC220+'[7]5. Var. Index. Performance RTs'!$D$72*AC$435*AC182</f>
        <v>0</v>
      </c>
      <c r="AD473" s="185">
        <f>'[7]5. Var. Index. Performance RTs'!$D$71*AD$434*AD220+'[7]5. Var. Index. Performance RTs'!$D$72*AD$435*AD182</f>
        <v>0</v>
      </c>
      <c r="AE473" s="185">
        <f>'[7]5. Var. Index. Performance RTs'!$D$71*AE$434*AE220+'[7]5. Var. Index. Performance RTs'!$D$72*AE$435*AE182</f>
        <v>0</v>
      </c>
      <c r="AF473" s="185">
        <f>'[7]5. Var. Index. Performance RTs'!$D$71*AF$434*AF220+'[7]5. Var. Index. Performance RTs'!$D$72*AF$435*AF182</f>
        <v>0</v>
      </c>
      <c r="AG473" s="185">
        <f>'[7]5. Var. Index. Performance RTs'!$D$71*AG$434*AG220+'[7]5. Var. Index. Performance RTs'!$D$72*AG$435*AG182</f>
        <v>0</v>
      </c>
      <c r="AH473" s="185">
        <f>'[7]5. Var. Index. Performance RTs'!$D$71*AH$434*AH220+'[7]5. Var. Index. Performance RTs'!$D$72*AH$435*AH182</f>
        <v>0</v>
      </c>
      <c r="AI473" s="185">
        <f>'[7]5. Var. Index. Performance RTs'!$D$71*AI$434*AI220+'[7]5. Var. Index. Performance RTs'!$D$72*AI$435*AI182</f>
        <v>0</v>
      </c>
      <c r="AJ473" s="185">
        <f>'[7]5. Var. Index. Performance RTs'!$D$71*AJ$434*AJ220+'[7]5. Var. Index. Performance RTs'!$D$72*AJ$435*AJ182</f>
        <v>0</v>
      </c>
      <c r="AK473" s="185">
        <f>'[7]5. Var. Index. Performance RTs'!$D$71*AK$434*AK220+'[7]5. Var. Index. Performance RTs'!$D$72*AK$435*AK182</f>
        <v>0</v>
      </c>
      <c r="AL473" s="185">
        <f>'[7]5. Var. Index. Performance RTs'!$D$71*AL$434*AL220+'[7]5. Var. Index. Performance RTs'!$D$72*AL$435*AL182</f>
        <v>0</v>
      </c>
      <c r="AM473" s="185">
        <f>'[7]5. Var. Index. Performance RTs'!$D$71*AM$434*AM220+'[7]5. Var. Index. Performance RTs'!$D$72*AM$435*AM182</f>
        <v>0</v>
      </c>
      <c r="AN473" s="185">
        <f>'[7]5. Var. Index. Performance RTs'!$D$71*AN$434*AN220+'[7]5. Var. Index. Performance RTs'!$D$72*AN$435*AN182</f>
        <v>0</v>
      </c>
      <c r="AO473" s="185">
        <f>'[7]5. Var. Index. Performance RTs'!$D$71*AO$434*AO220+'[7]5. Var. Index. Performance RTs'!$D$72*AO$435*AO182</f>
        <v>0</v>
      </c>
      <c r="AP473" s="185">
        <f>'[7]5. Var. Index. Performance RTs'!$D$71*AP$434*AP220+'[7]5. Var. Index. Performance RTs'!$D$72*AP$435*AP182</f>
        <v>0</v>
      </c>
      <c r="AQ473" s="185">
        <f>'[7]5. Var. Index. Performance RTs'!$D$71*AQ$434*AQ220+'[7]5. Var. Index. Performance RTs'!$D$72*AQ$435*AQ182</f>
        <v>0</v>
      </c>
      <c r="AR473" s="185">
        <f>'[7]5. Var. Index. Performance RTs'!$D$71*AR$434*AR220+'[7]5. Var. Index. Performance RTs'!$D$72*AR$435*AR182</f>
        <v>0</v>
      </c>
    </row>
    <row r="474" spans="1:44" s="265" customFormat="1" ht="15.75" hidden="1" outlineLevel="2">
      <c r="A474" s="105"/>
      <c r="B474" s="184" t="s">
        <v>47</v>
      </c>
      <c r="C474" s="182" t="s">
        <v>129</v>
      </c>
      <c r="D474" s="185">
        <f>'[7]5. Var. Index. Performance RTs'!$D$71*D$434*D221+'[7]5. Var. Index. Performance RTs'!$D$72*D$435*D183</f>
        <v>0</v>
      </c>
      <c r="E474" s="185">
        <f>'[7]5. Var. Index. Performance RTs'!$D$71*E$434*E221+'[7]5. Var. Index. Performance RTs'!$D$72*E$435*E183</f>
        <v>0</v>
      </c>
      <c r="F474" s="185">
        <f>'[7]5. Var. Index. Performance RTs'!$D$71*F$434*F221+'[7]5. Var. Index. Performance RTs'!$D$72*F$435*F183</f>
        <v>0</v>
      </c>
      <c r="G474" s="185">
        <f>'[7]5. Var. Index. Performance RTs'!$D$71*G$434*G221+'[7]5. Var. Index. Performance RTs'!$D$72*G$435*G183</f>
        <v>0</v>
      </c>
      <c r="H474" s="185">
        <f>'[7]5. Var. Index. Performance RTs'!$D$71*H$434*H221+'[7]5. Var. Index. Performance RTs'!$D$72*H$435*H183</f>
        <v>0</v>
      </c>
      <c r="I474" s="185">
        <f>'[7]5. Var. Index. Performance RTs'!$D$71*I$434*I221+'[7]5. Var. Index. Performance RTs'!$D$72*I$435*I183</f>
        <v>0</v>
      </c>
      <c r="J474" s="185">
        <f>'[7]5. Var. Index. Performance RTs'!$D$71*J$434*J221+'[7]5. Var. Index. Performance RTs'!$D$72*J$435*J183</f>
        <v>0</v>
      </c>
      <c r="K474" s="185">
        <f>'[7]5. Var. Index. Performance RTs'!$D$71*K$434*K221+'[7]5. Var. Index. Performance RTs'!$D$72*K$435*K183</f>
        <v>0</v>
      </c>
      <c r="L474" s="185">
        <f>'[7]5. Var. Index. Performance RTs'!$D$71*L$434*L221+'[7]5. Var. Index. Performance RTs'!$D$72*L$435*L183</f>
        <v>0</v>
      </c>
      <c r="M474" s="185">
        <f>'[7]5. Var. Index. Performance RTs'!$D$71*M$434*M221+'[7]5. Var. Index. Performance RTs'!$D$72*M$435*M183</f>
        <v>0</v>
      </c>
      <c r="N474" s="185">
        <f>'[7]5. Var. Index. Performance RTs'!$D$71*N$434*N221+'[7]5. Var. Index. Performance RTs'!$D$72*N$435*N183</f>
        <v>0</v>
      </c>
      <c r="O474" s="185">
        <f>'[7]5. Var. Index. Performance RTs'!$D$71*O$434*O221+'[7]5. Var. Index. Performance RTs'!$D$72*O$435*O183</f>
        <v>0</v>
      </c>
      <c r="P474" s="185">
        <f>'[7]5. Var. Index. Performance RTs'!$D$71*P$434*P221+'[7]5. Var. Index. Performance RTs'!$D$72*P$435*P183</f>
        <v>0</v>
      </c>
      <c r="Q474" s="185">
        <f>'[7]5. Var. Index. Performance RTs'!$D$71*Q$434*Q221+'[7]5. Var. Index. Performance RTs'!$D$72*Q$435*Q183</f>
        <v>0</v>
      </c>
      <c r="R474" s="185">
        <f>'[7]5. Var. Index. Performance RTs'!$D$71*R$434*R221+'[7]5. Var. Index. Performance RTs'!$D$72*R$435*R183</f>
        <v>0</v>
      </c>
      <c r="S474" s="185">
        <f>'[7]5. Var. Index. Performance RTs'!$D$71*S$434*S221+'[7]5. Var. Index. Performance RTs'!$D$72*S$435*S183</f>
        <v>0</v>
      </c>
      <c r="T474" s="185">
        <f>'[7]5. Var. Index. Performance RTs'!$D$71*T$434*T221+'[7]5. Var. Index. Performance RTs'!$D$72*T$435*T183</f>
        <v>0</v>
      </c>
      <c r="U474" s="185">
        <f>'[7]5. Var. Index. Performance RTs'!$D$71*U$434*U221+'[7]5. Var. Index. Performance RTs'!$D$72*U$435*U183</f>
        <v>0</v>
      </c>
      <c r="V474" s="185">
        <f>'[7]5. Var. Index. Performance RTs'!$D$71*V$434*V221+'[7]5. Var. Index. Performance RTs'!$D$72*V$435*V183</f>
        <v>0</v>
      </c>
      <c r="W474" s="185">
        <f>'[7]5. Var. Index. Performance RTs'!$D$71*W$434*W221+'[7]5. Var. Index. Performance RTs'!$D$72*W$435*W183</f>
        <v>0</v>
      </c>
      <c r="X474" s="185">
        <f>'[7]5. Var. Index. Performance RTs'!$D$71*X$434*X221+'[7]5. Var. Index. Performance RTs'!$D$72*X$435*X183</f>
        <v>0</v>
      </c>
      <c r="Y474" s="185">
        <f>'[7]5. Var. Index. Performance RTs'!$D$71*Y$434*Y221+'[7]5. Var. Index. Performance RTs'!$D$72*Y$435*Y183</f>
        <v>0</v>
      </c>
      <c r="Z474" s="185">
        <f>'[7]5. Var. Index. Performance RTs'!$D$71*Z$434*Z221+'[7]5. Var. Index. Performance RTs'!$D$72*Z$435*Z183</f>
        <v>0</v>
      </c>
      <c r="AA474" s="185">
        <f>'[7]5. Var. Index. Performance RTs'!$D$71*AA$434*AA221+'[7]5. Var. Index. Performance RTs'!$D$72*AA$435*AA183</f>
        <v>0</v>
      </c>
      <c r="AB474" s="185">
        <f>'[7]5. Var. Index. Performance RTs'!$D$71*AB$434*AB221+'[7]5. Var. Index. Performance RTs'!$D$72*AB$435*AB183</f>
        <v>0</v>
      </c>
      <c r="AC474" s="185">
        <f>'[7]5. Var. Index. Performance RTs'!$D$71*AC$434*AC221+'[7]5. Var. Index. Performance RTs'!$D$72*AC$435*AC183</f>
        <v>0</v>
      </c>
      <c r="AD474" s="185">
        <f>'[7]5. Var. Index. Performance RTs'!$D$71*AD$434*AD221+'[7]5. Var. Index. Performance RTs'!$D$72*AD$435*AD183</f>
        <v>0</v>
      </c>
      <c r="AE474" s="185">
        <f>'[7]5. Var. Index. Performance RTs'!$D$71*AE$434*AE221+'[7]5. Var. Index. Performance RTs'!$D$72*AE$435*AE183</f>
        <v>0</v>
      </c>
      <c r="AF474" s="185">
        <f>'[7]5. Var. Index. Performance RTs'!$D$71*AF$434*AF221+'[7]5. Var. Index. Performance RTs'!$D$72*AF$435*AF183</f>
        <v>0</v>
      </c>
      <c r="AG474" s="185">
        <f>'[7]5. Var. Index. Performance RTs'!$D$71*AG$434*AG221+'[7]5. Var. Index. Performance RTs'!$D$72*AG$435*AG183</f>
        <v>0</v>
      </c>
      <c r="AH474" s="185">
        <f>'[7]5. Var. Index. Performance RTs'!$D$71*AH$434*AH221+'[7]5. Var. Index. Performance RTs'!$D$72*AH$435*AH183</f>
        <v>0</v>
      </c>
      <c r="AI474" s="185">
        <f>'[7]5. Var. Index. Performance RTs'!$D$71*AI$434*AI221+'[7]5. Var. Index. Performance RTs'!$D$72*AI$435*AI183</f>
        <v>0</v>
      </c>
      <c r="AJ474" s="185">
        <f>'[7]5. Var. Index. Performance RTs'!$D$71*AJ$434*AJ221+'[7]5. Var. Index. Performance RTs'!$D$72*AJ$435*AJ183</f>
        <v>0</v>
      </c>
      <c r="AK474" s="185">
        <f>'[7]5. Var. Index. Performance RTs'!$D$71*AK$434*AK221+'[7]5. Var. Index. Performance RTs'!$D$72*AK$435*AK183</f>
        <v>0</v>
      </c>
      <c r="AL474" s="185">
        <f>'[7]5. Var. Index. Performance RTs'!$D$71*AL$434*AL221+'[7]5. Var. Index. Performance RTs'!$D$72*AL$435*AL183</f>
        <v>0</v>
      </c>
      <c r="AM474" s="185">
        <f>'[7]5. Var. Index. Performance RTs'!$D$71*AM$434*AM221+'[7]5. Var. Index. Performance RTs'!$D$72*AM$435*AM183</f>
        <v>0</v>
      </c>
      <c r="AN474" s="185">
        <f>'[7]5. Var. Index. Performance RTs'!$D$71*AN$434*AN221+'[7]5. Var. Index. Performance RTs'!$D$72*AN$435*AN183</f>
        <v>0</v>
      </c>
      <c r="AO474" s="185">
        <f>'[7]5. Var. Index. Performance RTs'!$D$71*AO$434*AO221+'[7]5. Var. Index. Performance RTs'!$D$72*AO$435*AO183</f>
        <v>0</v>
      </c>
      <c r="AP474" s="185">
        <f>'[7]5. Var. Index. Performance RTs'!$D$71*AP$434*AP221+'[7]5. Var. Index. Performance RTs'!$D$72*AP$435*AP183</f>
        <v>0</v>
      </c>
      <c r="AQ474" s="185">
        <f>'[7]5. Var. Index. Performance RTs'!$D$71*AQ$434*AQ221+'[7]5. Var. Index. Performance RTs'!$D$72*AQ$435*AQ183</f>
        <v>0</v>
      </c>
      <c r="AR474" s="185">
        <f>'[7]5. Var. Index. Performance RTs'!$D$71*AR$434*AR221+'[7]5. Var. Index. Performance RTs'!$D$72*AR$435*AR183</f>
        <v>0</v>
      </c>
    </row>
    <row r="475" spans="1:44" s="265" customFormat="1" ht="15.75" hidden="1" outlineLevel="2">
      <c r="A475" s="105"/>
      <c r="B475" s="184" t="s">
        <v>48</v>
      </c>
      <c r="C475" s="182" t="s">
        <v>129</v>
      </c>
      <c r="D475" s="185">
        <f>'[7]5. Var. Index. Performance RTs'!$D$71*D$434*D222+'[7]5. Var. Index. Performance RTs'!$D$72*D$435*D184</f>
        <v>0</v>
      </c>
      <c r="E475" s="185">
        <f>'[7]5. Var. Index. Performance RTs'!$D$71*E$434*E222+'[7]5. Var. Index. Performance RTs'!$D$72*E$435*E184</f>
        <v>0</v>
      </c>
      <c r="F475" s="185">
        <f>'[7]5. Var. Index. Performance RTs'!$D$71*F$434*F222+'[7]5. Var. Index. Performance RTs'!$D$72*F$435*F184</f>
        <v>0</v>
      </c>
      <c r="G475" s="185">
        <f>'[7]5. Var. Index. Performance RTs'!$D$71*G$434*G222+'[7]5. Var. Index. Performance RTs'!$D$72*G$435*G184</f>
        <v>0</v>
      </c>
      <c r="H475" s="185">
        <f>'[7]5. Var. Index. Performance RTs'!$D$71*H$434*H222+'[7]5. Var. Index. Performance RTs'!$D$72*H$435*H184</f>
        <v>0</v>
      </c>
      <c r="I475" s="185">
        <f>'[7]5. Var. Index. Performance RTs'!$D$71*I$434*I222+'[7]5. Var. Index. Performance RTs'!$D$72*I$435*I184</f>
        <v>0</v>
      </c>
      <c r="J475" s="185">
        <f>'[7]5. Var. Index. Performance RTs'!$D$71*J$434*J222+'[7]5. Var. Index. Performance RTs'!$D$72*J$435*J184</f>
        <v>0</v>
      </c>
      <c r="K475" s="185">
        <f>'[7]5. Var. Index. Performance RTs'!$D$71*K$434*K222+'[7]5. Var. Index. Performance RTs'!$D$72*K$435*K184</f>
        <v>0</v>
      </c>
      <c r="L475" s="185">
        <f>'[7]5. Var. Index. Performance RTs'!$D$71*L$434*L222+'[7]5. Var. Index. Performance RTs'!$D$72*L$435*L184</f>
        <v>0</v>
      </c>
      <c r="M475" s="185">
        <f>'[7]5. Var. Index. Performance RTs'!$D$71*M$434*M222+'[7]5. Var. Index. Performance RTs'!$D$72*M$435*M184</f>
        <v>0</v>
      </c>
      <c r="N475" s="185">
        <f>'[7]5. Var. Index. Performance RTs'!$D$71*N$434*N222+'[7]5. Var. Index. Performance RTs'!$D$72*N$435*N184</f>
        <v>0</v>
      </c>
      <c r="O475" s="185">
        <f>'[7]5. Var. Index. Performance RTs'!$D$71*O$434*O222+'[7]5. Var. Index. Performance RTs'!$D$72*O$435*O184</f>
        <v>0</v>
      </c>
      <c r="P475" s="185">
        <f>'[7]5. Var. Index. Performance RTs'!$D$71*P$434*P222+'[7]5. Var. Index. Performance RTs'!$D$72*P$435*P184</f>
        <v>0</v>
      </c>
      <c r="Q475" s="185">
        <f>'[7]5. Var. Index. Performance RTs'!$D$71*Q$434*Q222+'[7]5. Var. Index. Performance RTs'!$D$72*Q$435*Q184</f>
        <v>0</v>
      </c>
      <c r="R475" s="185">
        <f>'[7]5. Var. Index. Performance RTs'!$D$71*R$434*R222+'[7]5. Var. Index. Performance RTs'!$D$72*R$435*R184</f>
        <v>0</v>
      </c>
      <c r="S475" s="185">
        <f>'[7]5. Var. Index. Performance RTs'!$D$71*S$434*S222+'[7]5. Var. Index. Performance RTs'!$D$72*S$435*S184</f>
        <v>0</v>
      </c>
      <c r="T475" s="185">
        <f>'[7]5. Var. Index. Performance RTs'!$D$71*T$434*T222+'[7]5. Var. Index. Performance RTs'!$D$72*T$435*T184</f>
        <v>0</v>
      </c>
      <c r="U475" s="185">
        <f>'[7]5. Var. Index. Performance RTs'!$D$71*U$434*U222+'[7]5. Var. Index. Performance RTs'!$D$72*U$435*U184</f>
        <v>0</v>
      </c>
      <c r="V475" s="185">
        <f>'[7]5. Var. Index. Performance RTs'!$D$71*V$434*V222+'[7]5. Var. Index. Performance RTs'!$D$72*V$435*V184</f>
        <v>0</v>
      </c>
      <c r="W475" s="185">
        <f>'[7]5. Var. Index. Performance RTs'!$D$71*W$434*W222+'[7]5. Var. Index. Performance RTs'!$D$72*W$435*W184</f>
        <v>0</v>
      </c>
      <c r="X475" s="185">
        <f>'[7]5. Var. Index. Performance RTs'!$D$71*X$434*X222+'[7]5. Var. Index. Performance RTs'!$D$72*X$435*X184</f>
        <v>0</v>
      </c>
      <c r="Y475" s="185">
        <f>'[7]5. Var. Index. Performance RTs'!$D$71*Y$434*Y222+'[7]5. Var. Index. Performance RTs'!$D$72*Y$435*Y184</f>
        <v>0</v>
      </c>
      <c r="Z475" s="185">
        <f>'[7]5. Var. Index. Performance RTs'!$D$71*Z$434*Z222+'[7]5. Var. Index. Performance RTs'!$D$72*Z$435*Z184</f>
        <v>0</v>
      </c>
      <c r="AA475" s="185">
        <f>'[7]5. Var. Index. Performance RTs'!$D$71*AA$434*AA222+'[7]5. Var. Index. Performance RTs'!$D$72*AA$435*AA184</f>
        <v>0</v>
      </c>
      <c r="AB475" s="185">
        <f>'[7]5. Var. Index. Performance RTs'!$D$71*AB$434*AB222+'[7]5. Var. Index. Performance RTs'!$D$72*AB$435*AB184</f>
        <v>0</v>
      </c>
      <c r="AC475" s="185">
        <f>'[7]5. Var. Index. Performance RTs'!$D$71*AC$434*AC222+'[7]5. Var. Index. Performance RTs'!$D$72*AC$435*AC184</f>
        <v>0</v>
      </c>
      <c r="AD475" s="185">
        <f>'[7]5. Var. Index. Performance RTs'!$D$71*AD$434*AD222+'[7]5. Var. Index. Performance RTs'!$D$72*AD$435*AD184</f>
        <v>0</v>
      </c>
      <c r="AE475" s="185">
        <f>'[7]5. Var. Index. Performance RTs'!$D$71*AE$434*AE222+'[7]5. Var. Index. Performance RTs'!$D$72*AE$435*AE184</f>
        <v>0</v>
      </c>
      <c r="AF475" s="185">
        <f>'[7]5. Var. Index. Performance RTs'!$D$71*AF$434*AF222+'[7]5. Var. Index. Performance RTs'!$D$72*AF$435*AF184</f>
        <v>0</v>
      </c>
      <c r="AG475" s="185">
        <f>'[7]5. Var. Index. Performance RTs'!$D$71*AG$434*AG222+'[7]5. Var. Index. Performance RTs'!$D$72*AG$435*AG184</f>
        <v>0</v>
      </c>
      <c r="AH475" s="185">
        <f>'[7]5. Var. Index. Performance RTs'!$D$71*AH$434*AH222+'[7]5. Var. Index. Performance RTs'!$D$72*AH$435*AH184</f>
        <v>0</v>
      </c>
      <c r="AI475" s="185">
        <f>'[7]5. Var. Index. Performance RTs'!$D$71*AI$434*AI222+'[7]5. Var. Index. Performance RTs'!$D$72*AI$435*AI184</f>
        <v>0</v>
      </c>
      <c r="AJ475" s="185">
        <f>'[7]5. Var. Index. Performance RTs'!$D$71*AJ$434*AJ222+'[7]5. Var. Index. Performance RTs'!$D$72*AJ$435*AJ184</f>
        <v>0</v>
      </c>
      <c r="AK475" s="185">
        <f>'[7]5. Var. Index. Performance RTs'!$D$71*AK$434*AK222+'[7]5. Var. Index. Performance RTs'!$D$72*AK$435*AK184</f>
        <v>0</v>
      </c>
      <c r="AL475" s="185">
        <f>'[7]5. Var. Index. Performance RTs'!$D$71*AL$434*AL222+'[7]5. Var. Index. Performance RTs'!$D$72*AL$435*AL184</f>
        <v>0</v>
      </c>
      <c r="AM475" s="185">
        <f>'[7]5. Var. Index. Performance RTs'!$D$71*AM$434*AM222+'[7]5. Var. Index. Performance RTs'!$D$72*AM$435*AM184</f>
        <v>0</v>
      </c>
      <c r="AN475" s="185">
        <f>'[7]5. Var. Index. Performance RTs'!$D$71*AN$434*AN222+'[7]5. Var. Index. Performance RTs'!$D$72*AN$435*AN184</f>
        <v>0</v>
      </c>
      <c r="AO475" s="185">
        <f>'[7]5. Var. Index. Performance RTs'!$D$71*AO$434*AO222+'[7]5. Var. Index. Performance RTs'!$D$72*AO$435*AO184</f>
        <v>0</v>
      </c>
      <c r="AP475" s="185">
        <f>'[7]5. Var. Index. Performance RTs'!$D$71*AP$434*AP222+'[7]5. Var. Index. Performance RTs'!$D$72*AP$435*AP184</f>
        <v>0</v>
      </c>
      <c r="AQ475" s="185">
        <f>'[7]5. Var. Index. Performance RTs'!$D$71*AQ$434*AQ222+'[7]5. Var. Index. Performance RTs'!$D$72*AQ$435*AQ184</f>
        <v>0</v>
      </c>
      <c r="AR475" s="185">
        <f>'[7]5. Var. Index. Performance RTs'!$D$71*AR$434*AR222+'[7]5. Var. Index. Performance RTs'!$D$72*AR$435*AR184</f>
        <v>0</v>
      </c>
    </row>
    <row r="476" spans="1:44" s="265" customFormat="1" ht="15.75" hidden="1" outlineLevel="2">
      <c r="A476" s="105"/>
      <c r="B476" s="184" t="s">
        <v>49</v>
      </c>
      <c r="C476" s="182" t="s">
        <v>129</v>
      </c>
      <c r="D476" s="185">
        <f>'[7]5. Var. Index. Performance RTs'!$D$71*D$434*D223+'[7]5. Var. Index. Performance RTs'!$D$72*D$435*D185</f>
        <v>0</v>
      </c>
      <c r="E476" s="185">
        <f>'[7]5. Var. Index. Performance RTs'!$D$71*E$434*E223+'[7]5. Var. Index. Performance RTs'!$D$72*E$435*E185</f>
        <v>0</v>
      </c>
      <c r="F476" s="185">
        <f>'[7]5. Var. Index. Performance RTs'!$D$71*F$434*F223+'[7]5. Var. Index. Performance RTs'!$D$72*F$435*F185</f>
        <v>0</v>
      </c>
      <c r="G476" s="185">
        <f>'[7]5. Var. Index. Performance RTs'!$D$71*G$434*G223+'[7]5. Var. Index. Performance RTs'!$D$72*G$435*G185</f>
        <v>0</v>
      </c>
      <c r="H476" s="185">
        <f>'[7]5. Var. Index. Performance RTs'!$D$71*H$434*H223+'[7]5. Var. Index. Performance RTs'!$D$72*H$435*H185</f>
        <v>0</v>
      </c>
      <c r="I476" s="185">
        <f>'[7]5. Var. Index. Performance RTs'!$D$71*I$434*I223+'[7]5. Var. Index. Performance RTs'!$D$72*I$435*I185</f>
        <v>0</v>
      </c>
      <c r="J476" s="185">
        <f>'[7]5. Var. Index. Performance RTs'!$D$71*J$434*J223+'[7]5. Var. Index. Performance RTs'!$D$72*J$435*J185</f>
        <v>0</v>
      </c>
      <c r="K476" s="185">
        <f>'[7]5. Var. Index. Performance RTs'!$D$71*K$434*K223+'[7]5. Var. Index. Performance RTs'!$D$72*K$435*K185</f>
        <v>0</v>
      </c>
      <c r="L476" s="185">
        <f>'[7]5. Var. Index. Performance RTs'!$D$71*L$434*L223+'[7]5. Var. Index. Performance RTs'!$D$72*L$435*L185</f>
        <v>0</v>
      </c>
      <c r="M476" s="185">
        <f>'[7]5. Var. Index. Performance RTs'!$D$71*M$434*M223+'[7]5. Var. Index. Performance RTs'!$D$72*M$435*M185</f>
        <v>0</v>
      </c>
      <c r="N476" s="185">
        <f>'[7]5. Var. Index. Performance RTs'!$D$71*N$434*N223+'[7]5. Var. Index. Performance RTs'!$D$72*N$435*N185</f>
        <v>0</v>
      </c>
      <c r="O476" s="185">
        <f>'[7]5. Var. Index. Performance RTs'!$D$71*O$434*O223+'[7]5. Var. Index. Performance RTs'!$D$72*O$435*O185</f>
        <v>0</v>
      </c>
      <c r="P476" s="185">
        <f>'[7]5. Var. Index. Performance RTs'!$D$71*P$434*P223+'[7]5. Var. Index. Performance RTs'!$D$72*P$435*P185</f>
        <v>0</v>
      </c>
      <c r="Q476" s="185">
        <f>'[7]5. Var. Index. Performance RTs'!$D$71*Q$434*Q223+'[7]5. Var. Index. Performance RTs'!$D$72*Q$435*Q185</f>
        <v>0</v>
      </c>
      <c r="R476" s="185">
        <f>'[7]5. Var. Index. Performance RTs'!$D$71*R$434*R223+'[7]5. Var. Index. Performance RTs'!$D$72*R$435*R185</f>
        <v>0</v>
      </c>
      <c r="S476" s="185">
        <f>'[7]5. Var. Index. Performance RTs'!$D$71*S$434*S223+'[7]5. Var. Index. Performance RTs'!$D$72*S$435*S185</f>
        <v>0</v>
      </c>
      <c r="T476" s="185">
        <f>'[7]5. Var. Index. Performance RTs'!$D$71*T$434*T223+'[7]5. Var. Index. Performance RTs'!$D$72*T$435*T185</f>
        <v>0</v>
      </c>
      <c r="U476" s="185">
        <f>'[7]5. Var. Index. Performance RTs'!$D$71*U$434*U223+'[7]5. Var. Index. Performance RTs'!$D$72*U$435*U185</f>
        <v>0</v>
      </c>
      <c r="V476" s="185">
        <f>'[7]5. Var. Index. Performance RTs'!$D$71*V$434*V223+'[7]5. Var. Index. Performance RTs'!$D$72*V$435*V185</f>
        <v>0</v>
      </c>
      <c r="W476" s="185">
        <f>'[7]5. Var. Index. Performance RTs'!$D$71*W$434*W223+'[7]5. Var. Index. Performance RTs'!$D$72*W$435*W185</f>
        <v>0</v>
      </c>
      <c r="X476" s="185">
        <f>'[7]5. Var. Index. Performance RTs'!$D$71*X$434*X223+'[7]5. Var. Index. Performance RTs'!$D$72*X$435*X185</f>
        <v>0</v>
      </c>
      <c r="Y476" s="185">
        <f>'[7]5. Var. Index. Performance RTs'!$D$71*Y$434*Y223+'[7]5. Var. Index. Performance RTs'!$D$72*Y$435*Y185</f>
        <v>0</v>
      </c>
      <c r="Z476" s="185">
        <f>'[7]5. Var. Index. Performance RTs'!$D$71*Z$434*Z223+'[7]5. Var. Index. Performance RTs'!$D$72*Z$435*Z185</f>
        <v>0</v>
      </c>
      <c r="AA476" s="185">
        <f>'[7]5. Var. Index. Performance RTs'!$D$71*AA$434*AA223+'[7]5. Var. Index. Performance RTs'!$D$72*AA$435*AA185</f>
        <v>0</v>
      </c>
      <c r="AB476" s="185">
        <f>'[7]5. Var. Index. Performance RTs'!$D$71*AB$434*AB223+'[7]5. Var. Index. Performance RTs'!$D$72*AB$435*AB185</f>
        <v>0</v>
      </c>
      <c r="AC476" s="185">
        <f>'[7]5. Var. Index. Performance RTs'!$D$71*AC$434*AC223+'[7]5. Var. Index. Performance RTs'!$D$72*AC$435*AC185</f>
        <v>0</v>
      </c>
      <c r="AD476" s="185">
        <f>'[7]5. Var. Index. Performance RTs'!$D$71*AD$434*AD223+'[7]5. Var. Index. Performance RTs'!$D$72*AD$435*AD185</f>
        <v>0</v>
      </c>
      <c r="AE476" s="185">
        <f>'[7]5. Var. Index. Performance RTs'!$D$71*AE$434*AE223+'[7]5. Var. Index. Performance RTs'!$D$72*AE$435*AE185</f>
        <v>0</v>
      </c>
      <c r="AF476" s="185">
        <f>'[7]5. Var. Index. Performance RTs'!$D$71*AF$434*AF223+'[7]5. Var. Index. Performance RTs'!$D$72*AF$435*AF185</f>
        <v>0</v>
      </c>
      <c r="AG476" s="185">
        <f>'[7]5. Var. Index. Performance RTs'!$D$71*AG$434*AG223+'[7]5. Var. Index. Performance RTs'!$D$72*AG$435*AG185</f>
        <v>0</v>
      </c>
      <c r="AH476" s="185">
        <f>'[7]5. Var. Index. Performance RTs'!$D$71*AH$434*AH223+'[7]5. Var. Index. Performance RTs'!$D$72*AH$435*AH185</f>
        <v>0</v>
      </c>
      <c r="AI476" s="185">
        <f>'[7]5. Var. Index. Performance RTs'!$D$71*AI$434*AI223+'[7]5. Var. Index. Performance RTs'!$D$72*AI$435*AI185</f>
        <v>0</v>
      </c>
      <c r="AJ476" s="185">
        <f>'[7]5. Var. Index. Performance RTs'!$D$71*AJ$434*AJ223+'[7]5. Var. Index. Performance RTs'!$D$72*AJ$435*AJ185</f>
        <v>0</v>
      </c>
      <c r="AK476" s="185">
        <f>'[7]5. Var. Index. Performance RTs'!$D$71*AK$434*AK223+'[7]5. Var. Index. Performance RTs'!$D$72*AK$435*AK185</f>
        <v>0</v>
      </c>
      <c r="AL476" s="185">
        <f>'[7]5. Var. Index. Performance RTs'!$D$71*AL$434*AL223+'[7]5. Var. Index. Performance RTs'!$D$72*AL$435*AL185</f>
        <v>0</v>
      </c>
      <c r="AM476" s="185">
        <f>'[7]5. Var. Index. Performance RTs'!$D$71*AM$434*AM223+'[7]5. Var. Index. Performance RTs'!$D$72*AM$435*AM185</f>
        <v>0</v>
      </c>
      <c r="AN476" s="185">
        <f>'[7]5. Var. Index. Performance RTs'!$D$71*AN$434*AN223+'[7]5. Var. Index. Performance RTs'!$D$72*AN$435*AN185</f>
        <v>0</v>
      </c>
      <c r="AO476" s="185">
        <f>'[7]5. Var. Index. Performance RTs'!$D$71*AO$434*AO223+'[7]5. Var. Index. Performance RTs'!$D$72*AO$435*AO185</f>
        <v>0</v>
      </c>
      <c r="AP476" s="185">
        <f>'[7]5. Var. Index. Performance RTs'!$D$71*AP$434*AP223+'[7]5. Var. Index. Performance RTs'!$D$72*AP$435*AP185</f>
        <v>0</v>
      </c>
      <c r="AQ476" s="185">
        <f>'[7]5. Var. Index. Performance RTs'!$D$71*AQ$434*AQ223+'[7]5. Var. Index. Performance RTs'!$D$72*AQ$435*AQ185</f>
        <v>0</v>
      </c>
      <c r="AR476" s="185">
        <f>'[7]5. Var. Index. Performance RTs'!$D$71*AR$434*AR223+'[7]5. Var. Index. Performance RTs'!$D$72*AR$435*AR185</f>
        <v>0</v>
      </c>
    </row>
    <row r="477" spans="1:44" s="260" customFormat="1" ht="15.75" hidden="1" outlineLevel="1">
      <c r="A477" s="105"/>
      <c r="B477" s="84" t="s">
        <v>160</v>
      </c>
      <c r="C477" s="80" t="s">
        <v>129</v>
      </c>
      <c r="D477" s="157">
        <f>IF($A$433="SIM",D436*(D438+D439)*'[7]5. Var. Index. Performance RTs'!$D$67,0)</f>
        <v>0</v>
      </c>
      <c r="E477" s="157">
        <f>IF($A$433="SIM",E436*(E438+E439)*'[7]5. Var. Index. Performance RTs'!$D$67,0)</f>
        <v>0</v>
      </c>
      <c r="F477" s="157">
        <f>IF($A$433="SIM",F436*(F438+F439)*'[7]5. Var. Index. Performance RTs'!$D$67,0)</f>
        <v>0</v>
      </c>
      <c r="G477" s="157">
        <f>IF($A$433="SIM",G436*(G438+G439)*'[7]5. Var. Index. Performance RTs'!$D$67,0)</f>
        <v>0</v>
      </c>
      <c r="H477" s="157">
        <f>IF($A$433="SIM",H436*(H438+H439)*'[7]5. Var. Index. Performance RTs'!$D$67,0)</f>
        <v>0</v>
      </c>
      <c r="I477" s="157">
        <f>IF($A$433="SIM",I436*(I438+I439)*'[7]5. Var. Index. Performance RTs'!$D$67,0)</f>
        <v>0</v>
      </c>
      <c r="J477" s="157">
        <f>IF($A$433="SIM",J436*(J438+J439)*'[7]5. Var. Index. Performance RTs'!$D$67,0)</f>
        <v>0</v>
      </c>
      <c r="K477" s="157">
        <f>IF($A$433="SIM",K436*(K438+K439)*'[7]5. Var. Index. Performance RTs'!$D$67,0)</f>
        <v>0</v>
      </c>
      <c r="L477" s="157">
        <f>IF($A$433="SIM",L436*(L438+L439)*'[7]5. Var. Index. Performance RTs'!$D$67,0)</f>
        <v>0</v>
      </c>
      <c r="M477" s="157">
        <f>IF($A$433="SIM",M436*(M438+M439)*'[7]5. Var. Index. Performance RTs'!$D$67,0)</f>
        <v>0</v>
      </c>
      <c r="N477" s="157">
        <f>IF($A$433="SIM",N436*(N438+N439)*'[7]5. Var. Index. Performance RTs'!$D$67,0)</f>
        <v>0</v>
      </c>
      <c r="O477" s="157">
        <f>IF($A$433="SIM",O436*(O438+O439)*'[7]5. Var. Index. Performance RTs'!$D$67,0)</f>
        <v>0</v>
      </c>
      <c r="P477" s="157">
        <f>IF($A$433="SIM",P436*(P438+P439)*'[7]5. Var. Index. Performance RTs'!$D$67,0)</f>
        <v>0</v>
      </c>
      <c r="Q477" s="157">
        <f>IF($A$433="SIM",Q436*(Q438+Q439)*'[7]5. Var. Index. Performance RTs'!$D$67,0)</f>
        <v>0</v>
      </c>
      <c r="R477" s="157">
        <f>IF($A$433="SIM",R436*(R438+R439)*'[7]5. Var. Index. Performance RTs'!$D$67,0)</f>
        <v>0</v>
      </c>
      <c r="S477" s="157">
        <f>IF($A$433="SIM",S436*(S438+S439)*'[7]5. Var. Index. Performance RTs'!$D$67,0)</f>
        <v>0</v>
      </c>
      <c r="T477" s="157">
        <f>IF($A$433="SIM",T436*(T438+T439)*'[7]5. Var. Index. Performance RTs'!$D$67,0)</f>
        <v>0</v>
      </c>
      <c r="U477" s="157">
        <f>IF($A$433="SIM",U436*(U438+U439)*'[7]5. Var. Index. Performance RTs'!$D$67,0)</f>
        <v>0</v>
      </c>
      <c r="V477" s="157">
        <f>IF($A$433="SIM",V436*(V438+V439)*'[7]5. Var. Index. Performance RTs'!$D$67,0)</f>
        <v>0</v>
      </c>
      <c r="W477" s="157">
        <f>IF($A$433="SIM",W436*(W438+W439)*'[7]5. Var. Index. Performance RTs'!$D$67,0)</f>
        <v>0</v>
      </c>
      <c r="X477" s="157">
        <f>IF($A$433="SIM",X436*(X438+X439)*'[7]5. Var. Index. Performance RTs'!$D$67,0)</f>
        <v>0</v>
      </c>
      <c r="Y477" s="157">
        <f>IF($A$433="SIM",Y436*(Y438+Y439)*'[7]5. Var. Index. Performance RTs'!$D$67,0)</f>
        <v>0</v>
      </c>
      <c r="Z477" s="157">
        <f>IF($A$433="SIM",Z436*(Z438+Z439)*'[7]5. Var. Index. Performance RTs'!$D$67,0)</f>
        <v>0</v>
      </c>
      <c r="AA477" s="157">
        <f>IF($A$433="SIM",AA436*(AA438+AA439)*'[7]5. Var. Index. Performance RTs'!$D$67,0)</f>
        <v>0</v>
      </c>
      <c r="AB477" s="157">
        <f>IF($A$433="SIM",AB436*(AB438+AB439)*'[7]5. Var. Index. Performance RTs'!$D$67,0)</f>
        <v>0</v>
      </c>
      <c r="AC477" s="157">
        <f>IF($A$433="SIM",AC436*(AC438+AC439)*'[7]5. Var. Index. Performance RTs'!$D$67,0)</f>
        <v>0</v>
      </c>
      <c r="AD477" s="157">
        <f>IF($A$433="SIM",AD436*(AD438+AD439)*'[7]5. Var. Index. Performance RTs'!$D$67,0)</f>
        <v>0</v>
      </c>
      <c r="AE477" s="157">
        <f>IF($A$433="SIM",AE436*(AE438+AE439)*'[7]5. Var. Index. Performance RTs'!$D$67,0)</f>
        <v>0</v>
      </c>
      <c r="AF477" s="157">
        <f>IF($A$433="SIM",AF436*(AF438+AF439)*'[7]5. Var. Index. Performance RTs'!$D$67,0)</f>
        <v>0</v>
      </c>
      <c r="AG477" s="157">
        <f>IF($A$433="SIM",AG436*(AG438+AG439)*'[7]5. Var. Index. Performance RTs'!$D$67,0)</f>
        <v>0</v>
      </c>
      <c r="AH477" s="157">
        <f>IF($A$433="SIM",AH436*(AH438+AH439)*'[7]5. Var. Index. Performance RTs'!$D$67,0)</f>
        <v>0</v>
      </c>
      <c r="AI477" s="157">
        <f>IF($A$433="SIM",AI436*(AI438+AI439)*'[7]5. Var. Index. Performance RTs'!$D$67,0)</f>
        <v>0</v>
      </c>
      <c r="AJ477" s="157">
        <f>IF($A$433="SIM",AJ436*(AJ438+AJ439)*'[7]5. Var. Index. Performance RTs'!$D$67,0)</f>
        <v>0</v>
      </c>
      <c r="AK477" s="157">
        <f>IF($A$433="SIM",AK436*(AK438+AK439)*'[7]5. Var. Index. Performance RTs'!$D$67,0)</f>
        <v>0</v>
      </c>
      <c r="AL477" s="157">
        <f>IF($A$433="SIM",AL436*(AL438+AL439)*'[7]5. Var. Index. Performance RTs'!$D$67,0)</f>
        <v>0</v>
      </c>
      <c r="AM477" s="157">
        <f>IF($A$433="SIM",AM436*(AM438+AM439)*'[7]5. Var. Index. Performance RTs'!$D$67,0)</f>
        <v>0</v>
      </c>
      <c r="AN477" s="157">
        <f>IF($A$433="SIM",AN436*(AN438+AN439)*'[7]5. Var. Index. Performance RTs'!$D$67,0)</f>
        <v>0</v>
      </c>
      <c r="AO477" s="157">
        <f>IF($A$433="SIM",AO436*(AO438+AO439)*'[7]5. Var. Index. Performance RTs'!$D$67,0)</f>
        <v>0</v>
      </c>
      <c r="AP477" s="157">
        <f>IF($A$433="SIM",AP436*(AP438+AP439)*'[7]5. Var. Index. Performance RTs'!$D$67,0)</f>
        <v>0</v>
      </c>
      <c r="AQ477" s="157">
        <f>IF($A$433="SIM",AQ436*(AQ438+AQ439)*'[7]5. Var. Index. Performance RTs'!$D$67,0)</f>
        <v>0</v>
      </c>
      <c r="AR477" s="157">
        <f>IF($A$433="SIM",AR436*(AR438+AR439)*'[7]5. Var. Index. Performance RTs'!$D$67,0)</f>
        <v>0</v>
      </c>
    </row>
    <row r="478" spans="1:44" s="262" customFormat="1" ht="15.75" hidden="1" outlineLevel="2">
      <c r="A478" s="105"/>
      <c r="B478" s="162" t="s">
        <v>133</v>
      </c>
      <c r="C478" s="160"/>
      <c r="D478" s="160"/>
      <c r="E478" s="160"/>
      <c r="F478" s="160"/>
      <c r="G478" s="160"/>
      <c r="H478" s="160"/>
      <c r="I478" s="160"/>
      <c r="J478" s="160"/>
      <c r="K478" s="160"/>
      <c r="L478" s="160"/>
      <c r="M478" s="160"/>
      <c r="N478" s="160"/>
      <c r="O478" s="160"/>
      <c r="P478" s="160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60"/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</row>
    <row r="479" spans="1:44" s="262" customFormat="1" ht="15.75" hidden="1" outlineLevel="2">
      <c r="A479" s="105"/>
      <c r="B479" s="162" t="s">
        <v>42</v>
      </c>
      <c r="C479" s="160" t="s">
        <v>73</v>
      </c>
      <c r="D479" s="166">
        <f>IF(D$477&gt;0,(D438*D$436*'[7]5. Var. Index. Performance RTs'!$D$67-D456*D$454)/D$477,0)</f>
        <v>0</v>
      </c>
      <c r="E479" s="166">
        <f>IF(E$477&gt;0,(E438*E$436*'[7]5. Var. Index. Performance RTs'!$D$67-E456*E$454)/E$477,0)</f>
        <v>0</v>
      </c>
      <c r="F479" s="166">
        <f>IF(F$477&gt;0,(F438*F$436*'[7]5. Var. Index. Performance RTs'!$D$67-F456*F$454)/F$477,0)</f>
        <v>0</v>
      </c>
      <c r="G479" s="166">
        <f>IF(G$477&gt;0,(G438*G$436*'[7]5. Var. Index. Performance RTs'!$D$67-G456*G$454)/G$477,0)</f>
        <v>0</v>
      </c>
      <c r="H479" s="166">
        <f>IF(H$477&gt;0,(H438*H$436*'[7]5. Var. Index. Performance RTs'!$D$67-H456*H$454)/H$477,0)</f>
        <v>0</v>
      </c>
      <c r="I479" s="166">
        <f>IF(I$477&gt;0,(I438*I$436*'[7]5. Var. Index. Performance RTs'!$D$67-I456*I$454)/I$477,0)</f>
        <v>0</v>
      </c>
      <c r="J479" s="166">
        <f>IF(J$477&gt;0,(J438*J$436*'[7]5. Var. Index. Performance RTs'!$D$67-J456*J$454)/J$477,0)</f>
        <v>0</v>
      </c>
      <c r="K479" s="166">
        <f>IF(K$477&gt;0,(K438*K$436*'[7]5. Var. Index. Performance RTs'!$D$67-K456*K$454)/K$477,0)</f>
        <v>0</v>
      </c>
      <c r="L479" s="166">
        <f>IF(L$477&gt;0,(L438*L$436*'[7]5. Var. Index. Performance RTs'!$D$67-L456*L$454)/L$477,0)</f>
        <v>0</v>
      </c>
      <c r="M479" s="166">
        <f>IF(M$477&gt;0,(M438*M$436*'[7]5. Var. Index. Performance RTs'!$D$67-M456*M$454)/M$477,0)</f>
        <v>0</v>
      </c>
      <c r="N479" s="166">
        <f>IF(N$477&gt;0,(N438*N$436*'[7]5. Var. Index. Performance RTs'!$D$67-N456*N$454)/N$477,0)</f>
        <v>0</v>
      </c>
      <c r="O479" s="166">
        <f>IF(O$477&gt;0,(O438*O$436*'[7]5. Var. Index. Performance RTs'!$D$67-O456*O$454)/O$477,0)</f>
        <v>0</v>
      </c>
      <c r="P479" s="166">
        <f>IF(P$477&gt;0,(P438*P$436*'[7]5. Var. Index. Performance RTs'!$D$67-P456*P$454)/P$477,0)</f>
        <v>0</v>
      </c>
      <c r="Q479" s="166">
        <f>IF(Q$477&gt;0,(Q438*Q$436*'[7]5. Var. Index. Performance RTs'!$D$67-Q456*Q$454)/Q$477,0)</f>
        <v>0</v>
      </c>
      <c r="R479" s="166">
        <f>IF(R$477&gt;0,(R438*R$436*'[7]5. Var. Index. Performance RTs'!$D$67-R456*R$454)/R$477,0)</f>
        <v>0</v>
      </c>
      <c r="S479" s="166">
        <f>IF(S$477&gt;0,(S438*S$436*'[7]5. Var. Index. Performance RTs'!$D$67-S456*S$454)/S$477,0)</f>
        <v>0</v>
      </c>
      <c r="T479" s="166">
        <f>IF(T$477&gt;0,(T438*T$436*'[7]5. Var. Index. Performance RTs'!$D$67-T456*T$454)/T$477,0)</f>
        <v>0</v>
      </c>
      <c r="U479" s="166">
        <f>IF(U$477&gt;0,(U438*U$436*'[7]5. Var. Index. Performance RTs'!$D$67-U456*U$454)/U$477,0)</f>
        <v>0</v>
      </c>
      <c r="V479" s="166">
        <f>IF(V$477&gt;0,(V438*V$436*'[7]5. Var. Index. Performance RTs'!$D$67-V456*V$454)/V$477,0)</f>
        <v>0</v>
      </c>
      <c r="W479" s="166">
        <f>IF(W$477&gt;0,(W438*W$436*'[7]5. Var. Index. Performance RTs'!$D$67-W456*W$454)/W$477,0)</f>
        <v>0</v>
      </c>
      <c r="X479" s="166">
        <f>IF(X$477&gt;0,(X438*X$436*'[7]5. Var. Index. Performance RTs'!$D$67-X456*X$454)/X$477,0)</f>
        <v>0</v>
      </c>
      <c r="Y479" s="166">
        <f>IF(Y$477&gt;0,(Y438*Y$436*'[7]5. Var. Index. Performance RTs'!$D$67-Y456*Y$454)/Y$477,0)</f>
        <v>0</v>
      </c>
      <c r="Z479" s="166">
        <f>IF(Z$477&gt;0,(Z438*Z$436*'[7]5. Var. Index. Performance RTs'!$D$67-Z456*Z$454)/Z$477,0)</f>
        <v>0</v>
      </c>
      <c r="AA479" s="166">
        <f>IF(AA$477&gt;0,(AA438*AA$436*'[7]5. Var. Index. Performance RTs'!$D$67-AA456*AA$454)/AA$477,0)</f>
        <v>0</v>
      </c>
      <c r="AB479" s="166">
        <f>IF(AB$477&gt;0,(AB438*AB$436*'[7]5. Var. Index. Performance RTs'!$D$67-AB456*AB$454)/AB$477,0)</f>
        <v>0</v>
      </c>
      <c r="AC479" s="166">
        <f>IF(AC$477&gt;0,(AC438*AC$436*'[7]5. Var. Index. Performance RTs'!$D$67-AC456*AC$454)/AC$477,0)</f>
        <v>0</v>
      </c>
      <c r="AD479" s="166">
        <f>IF(AD$477&gt;0,(AD438*AD$436*'[7]5. Var. Index. Performance RTs'!$D$67-AD456*AD$454)/AD$477,0)</f>
        <v>0</v>
      </c>
      <c r="AE479" s="166">
        <f>IF(AE$477&gt;0,(AE438*AE$436*'[7]5. Var. Index. Performance RTs'!$D$67-AE456*AE$454)/AE$477,0)</f>
        <v>0</v>
      </c>
      <c r="AF479" s="166">
        <f>IF(AF$477&gt;0,(AF438*AF$436*'[7]5. Var. Index. Performance RTs'!$D$67-AF456*AF$454)/AF$477,0)</f>
        <v>0</v>
      </c>
      <c r="AG479" s="166">
        <f>IF(AG$477&gt;0,(AG438*AG$436*'[7]5. Var. Index. Performance RTs'!$D$67-AG456*AG$454)/AG$477,0)</f>
        <v>0</v>
      </c>
      <c r="AH479" s="166">
        <f>IF(AH$477&gt;0,(AH438*AH$436*'[7]5. Var. Index. Performance RTs'!$D$67-AH456*AH$454)/AH$477,0)</f>
        <v>0</v>
      </c>
      <c r="AI479" s="166">
        <f>IF(AI$477&gt;0,(AI438*AI$436*'[7]5. Var. Index. Performance RTs'!$D$67-AI456*AI$454)/AI$477,0)</f>
        <v>0</v>
      </c>
      <c r="AJ479" s="166">
        <f>IF(AJ$477&gt;0,(AJ438*AJ$436*'[7]5. Var. Index. Performance RTs'!$D$67-AJ456*AJ$454)/AJ$477,0)</f>
        <v>0</v>
      </c>
      <c r="AK479" s="166">
        <f>IF(AK$477&gt;0,(AK438*AK$436*'[7]5. Var. Index. Performance RTs'!$D$67-AK456*AK$454)/AK$477,0)</f>
        <v>0</v>
      </c>
      <c r="AL479" s="166">
        <f>IF(AL$477&gt;0,(AL438*AL$436*'[7]5. Var. Index. Performance RTs'!$D$67-AL456*AL$454)/AL$477,0)</f>
        <v>0</v>
      </c>
      <c r="AM479" s="166">
        <f>IF(AM$477&gt;0,(AM438*AM$436*'[7]5. Var. Index. Performance RTs'!$D$67-AM456*AM$454)/AM$477,0)</f>
        <v>0</v>
      </c>
      <c r="AN479" s="166">
        <f>IF(AN$477&gt;0,(AN438*AN$436*'[7]5. Var. Index. Performance RTs'!$D$67-AN456*AN$454)/AN$477,0)</f>
        <v>0</v>
      </c>
      <c r="AO479" s="166">
        <f>IF(AO$477&gt;0,(AO438*AO$436*'[7]5. Var. Index. Performance RTs'!$D$67-AO456*AO$454)/AO$477,0)</f>
        <v>0</v>
      </c>
      <c r="AP479" s="166">
        <f>IF(AP$477&gt;0,(AP438*AP$436*'[7]5. Var. Index. Performance RTs'!$D$67-AP456*AP$454)/AP$477,0)</f>
        <v>0</v>
      </c>
      <c r="AQ479" s="166">
        <f>IF(AQ$477&gt;0,(AQ438*AQ$436*'[7]5. Var. Index. Performance RTs'!$D$67-AQ456*AQ$454)/AQ$477,0)</f>
        <v>0</v>
      </c>
      <c r="AR479" s="166">
        <f>IF(AR$477&gt;0,(AR438*AR$436*'[7]5. Var. Index. Performance RTs'!$D$67-AR456*AR$454)/AR$477,0)</f>
        <v>0</v>
      </c>
    </row>
    <row r="480" spans="1:44" s="262" customFormat="1" ht="15.75" hidden="1" outlineLevel="2">
      <c r="A480" s="105"/>
      <c r="B480" s="162" t="s">
        <v>43</v>
      </c>
      <c r="C480" s="160" t="s">
        <v>73</v>
      </c>
      <c r="D480" s="166">
        <f>IF(D$477&gt;0,(D439*D$436*'[7]5. Var. Index. Performance RTs'!$D$67-D457*D$454)/D$477,0)</f>
        <v>0</v>
      </c>
      <c r="E480" s="166">
        <f>IF(E$477&gt;0,(E439*E$436*'[7]5. Var. Index. Performance RTs'!$D$67-E457*E$454)/E$477,0)</f>
        <v>0</v>
      </c>
      <c r="F480" s="166">
        <f>IF(F$477&gt;0,(F439*F$436*'[7]5. Var. Index. Performance RTs'!$D$67-F457*F$454)/F$477,0)</f>
        <v>0</v>
      </c>
      <c r="G480" s="166">
        <f>IF(G$477&gt;0,(G439*G$436*'[7]5. Var. Index. Performance RTs'!$D$67-G457*G$454)/G$477,0)</f>
        <v>0</v>
      </c>
      <c r="H480" s="166">
        <f>IF(H$477&gt;0,(H439*H$436*'[7]5. Var. Index. Performance RTs'!$D$67-H457*H$454)/H$477,0)</f>
        <v>0</v>
      </c>
      <c r="I480" s="166">
        <f>IF(I$477&gt;0,(I439*I$436*'[7]5. Var. Index. Performance RTs'!$D$67-I457*I$454)/I$477,0)</f>
        <v>0</v>
      </c>
      <c r="J480" s="166">
        <f>IF(J$477&gt;0,(J439*J$436*'[7]5. Var. Index. Performance RTs'!$D$67-J457*J$454)/J$477,0)</f>
        <v>0</v>
      </c>
      <c r="K480" s="166">
        <f>IF(K$477&gt;0,(K439*K$436*'[7]5. Var. Index. Performance RTs'!$D$67-K457*K$454)/K$477,0)</f>
        <v>0</v>
      </c>
      <c r="L480" s="166">
        <f>IF(L$477&gt;0,(L439*L$436*'[7]5. Var. Index. Performance RTs'!$D$67-L457*L$454)/L$477,0)</f>
        <v>0</v>
      </c>
      <c r="M480" s="166">
        <f>IF(M$477&gt;0,(M439*M$436*'[7]5. Var. Index. Performance RTs'!$D$67-M457*M$454)/M$477,0)</f>
        <v>0</v>
      </c>
      <c r="N480" s="166">
        <f>IF(N$477&gt;0,(N439*N$436*'[7]5. Var. Index. Performance RTs'!$D$67-N457*N$454)/N$477,0)</f>
        <v>0</v>
      </c>
      <c r="O480" s="166">
        <f>IF(O$477&gt;0,(O439*O$436*'[7]5. Var. Index. Performance RTs'!$D$67-O457*O$454)/O$477,0)</f>
        <v>0</v>
      </c>
      <c r="P480" s="166">
        <f>IF(P$477&gt;0,(P439*P$436*'[7]5. Var. Index. Performance RTs'!$D$67-P457*P$454)/P$477,0)</f>
        <v>0</v>
      </c>
      <c r="Q480" s="166">
        <f>IF(Q$477&gt;0,(Q439*Q$436*'[7]5. Var. Index. Performance RTs'!$D$67-Q457*Q$454)/Q$477,0)</f>
        <v>0</v>
      </c>
      <c r="R480" s="166">
        <f>IF(R$477&gt;0,(R439*R$436*'[7]5. Var. Index. Performance RTs'!$D$67-R457*R$454)/R$477,0)</f>
        <v>0</v>
      </c>
      <c r="S480" s="166">
        <f>IF(S$477&gt;0,(S439*S$436*'[7]5. Var. Index. Performance RTs'!$D$67-S457*S$454)/S$477,0)</f>
        <v>0</v>
      </c>
      <c r="T480" s="166">
        <f>IF(T$477&gt;0,(T439*T$436*'[7]5. Var. Index. Performance RTs'!$D$67-T457*T$454)/T$477,0)</f>
        <v>0</v>
      </c>
      <c r="U480" s="166">
        <f>IF(U$477&gt;0,(U439*U$436*'[7]5. Var. Index. Performance RTs'!$D$67-U457*U$454)/U$477,0)</f>
        <v>0</v>
      </c>
      <c r="V480" s="166">
        <f>IF(V$477&gt;0,(V439*V$436*'[7]5. Var. Index. Performance RTs'!$D$67-V457*V$454)/V$477,0)</f>
        <v>0</v>
      </c>
      <c r="W480" s="166">
        <f>IF(W$477&gt;0,(W439*W$436*'[7]5. Var. Index. Performance RTs'!$D$67-W457*W$454)/W$477,0)</f>
        <v>0</v>
      </c>
      <c r="X480" s="166">
        <f>IF(X$477&gt;0,(X439*X$436*'[7]5. Var. Index. Performance RTs'!$D$67-X457*X$454)/X$477,0)</f>
        <v>0</v>
      </c>
      <c r="Y480" s="166">
        <f>IF(Y$477&gt;0,(Y439*Y$436*'[7]5. Var. Index. Performance RTs'!$D$67-Y457*Y$454)/Y$477,0)</f>
        <v>0</v>
      </c>
      <c r="Z480" s="166">
        <f>IF(Z$477&gt;0,(Z439*Z$436*'[7]5. Var. Index. Performance RTs'!$D$67-Z457*Z$454)/Z$477,0)</f>
        <v>0</v>
      </c>
      <c r="AA480" s="166">
        <f>IF(AA$477&gt;0,(AA439*AA$436*'[7]5. Var. Index. Performance RTs'!$D$67-AA457*AA$454)/AA$477,0)</f>
        <v>0</v>
      </c>
      <c r="AB480" s="166">
        <f>IF(AB$477&gt;0,(AB439*AB$436*'[7]5. Var. Index. Performance RTs'!$D$67-AB457*AB$454)/AB$477,0)</f>
        <v>0</v>
      </c>
      <c r="AC480" s="166">
        <f>IF(AC$477&gt;0,(AC439*AC$436*'[7]5. Var. Index. Performance RTs'!$D$67-AC457*AC$454)/AC$477,0)</f>
        <v>0</v>
      </c>
      <c r="AD480" s="166">
        <f>IF(AD$477&gt;0,(AD439*AD$436*'[7]5. Var. Index. Performance RTs'!$D$67-AD457*AD$454)/AD$477,0)</f>
        <v>0</v>
      </c>
      <c r="AE480" s="166">
        <f>IF(AE$477&gt;0,(AE439*AE$436*'[7]5. Var. Index. Performance RTs'!$D$67-AE457*AE$454)/AE$477,0)</f>
        <v>0</v>
      </c>
      <c r="AF480" s="166">
        <f>IF(AF$477&gt;0,(AF439*AF$436*'[7]5. Var. Index. Performance RTs'!$D$67-AF457*AF$454)/AF$477,0)</f>
        <v>0</v>
      </c>
      <c r="AG480" s="166">
        <f>IF(AG$477&gt;0,(AG439*AG$436*'[7]5. Var. Index. Performance RTs'!$D$67-AG457*AG$454)/AG$477,0)</f>
        <v>0</v>
      </c>
      <c r="AH480" s="166">
        <f>IF(AH$477&gt;0,(AH439*AH$436*'[7]5. Var. Index. Performance RTs'!$D$67-AH457*AH$454)/AH$477,0)</f>
        <v>0</v>
      </c>
      <c r="AI480" s="166">
        <f>IF(AI$477&gt;0,(AI439*AI$436*'[7]5. Var. Index. Performance RTs'!$D$67-AI457*AI$454)/AI$477,0)</f>
        <v>0</v>
      </c>
      <c r="AJ480" s="166">
        <f>IF(AJ$477&gt;0,(AJ439*AJ$436*'[7]5. Var. Index. Performance RTs'!$D$67-AJ457*AJ$454)/AJ$477,0)</f>
        <v>0</v>
      </c>
      <c r="AK480" s="166">
        <f>IF(AK$477&gt;0,(AK439*AK$436*'[7]5. Var. Index. Performance RTs'!$D$67-AK457*AK$454)/AK$477,0)</f>
        <v>0</v>
      </c>
      <c r="AL480" s="166">
        <f>IF(AL$477&gt;0,(AL439*AL$436*'[7]5. Var. Index. Performance RTs'!$D$67-AL457*AL$454)/AL$477,0)</f>
        <v>0</v>
      </c>
      <c r="AM480" s="166">
        <f>IF(AM$477&gt;0,(AM439*AM$436*'[7]5. Var. Index. Performance RTs'!$D$67-AM457*AM$454)/AM$477,0)</f>
        <v>0</v>
      </c>
      <c r="AN480" s="166">
        <f>IF(AN$477&gt;0,(AN439*AN$436*'[7]5. Var. Index. Performance RTs'!$D$67-AN457*AN$454)/AN$477,0)</f>
        <v>0</v>
      </c>
      <c r="AO480" s="166">
        <f>IF(AO$477&gt;0,(AO439*AO$436*'[7]5. Var. Index. Performance RTs'!$D$67-AO457*AO$454)/AO$477,0)</f>
        <v>0</v>
      </c>
      <c r="AP480" s="166">
        <f>IF(AP$477&gt;0,(AP439*AP$436*'[7]5. Var. Index. Performance RTs'!$D$67-AP457*AP$454)/AP$477,0)</f>
        <v>0</v>
      </c>
      <c r="AQ480" s="166">
        <f>IF(AQ$477&gt;0,(AQ439*AQ$436*'[7]5. Var. Index. Performance RTs'!$D$67-AQ457*AQ$454)/AQ$477,0)</f>
        <v>0</v>
      </c>
      <c r="AR480" s="166">
        <f>IF(AR$477&gt;0,(AR439*AR$436*'[7]5. Var. Index. Performance RTs'!$D$67-AR457*AR$454)/AR$477,0)</f>
        <v>0</v>
      </c>
    </row>
    <row r="481" spans="1:44" s="262" customFormat="1" ht="15.75" hidden="1" outlineLevel="2">
      <c r="A481" s="105"/>
      <c r="B481" s="162" t="s">
        <v>44</v>
      </c>
      <c r="C481" s="160" t="s">
        <v>73</v>
      </c>
      <c r="D481" s="166">
        <v>0</v>
      </c>
      <c r="E481" s="166">
        <v>0</v>
      </c>
      <c r="F481" s="166">
        <v>0</v>
      </c>
      <c r="G481" s="166">
        <v>0</v>
      </c>
      <c r="H481" s="166">
        <v>0</v>
      </c>
      <c r="I481" s="166">
        <v>0</v>
      </c>
      <c r="J481" s="166">
        <v>0</v>
      </c>
      <c r="K481" s="166">
        <v>0</v>
      </c>
      <c r="L481" s="166">
        <v>0</v>
      </c>
      <c r="M481" s="166">
        <v>0</v>
      </c>
      <c r="N481" s="166">
        <v>0</v>
      </c>
      <c r="O481" s="166">
        <v>0</v>
      </c>
      <c r="P481" s="166">
        <v>0</v>
      </c>
      <c r="Q481" s="166">
        <v>0</v>
      </c>
      <c r="R481" s="166">
        <v>0</v>
      </c>
      <c r="S481" s="166">
        <v>0</v>
      </c>
      <c r="T481" s="166">
        <v>0</v>
      </c>
      <c r="U481" s="166">
        <v>0</v>
      </c>
      <c r="V481" s="166">
        <v>0</v>
      </c>
      <c r="W481" s="166">
        <v>0</v>
      </c>
      <c r="X481" s="166">
        <v>0</v>
      </c>
      <c r="Y481" s="166">
        <v>0</v>
      </c>
      <c r="Z481" s="166">
        <v>0</v>
      </c>
      <c r="AA481" s="166">
        <v>0</v>
      </c>
      <c r="AB481" s="166">
        <v>0</v>
      </c>
      <c r="AC481" s="166">
        <v>0</v>
      </c>
      <c r="AD481" s="166">
        <v>0</v>
      </c>
      <c r="AE481" s="166">
        <v>0</v>
      </c>
      <c r="AF481" s="166">
        <v>0</v>
      </c>
      <c r="AG481" s="166">
        <v>0</v>
      </c>
      <c r="AH481" s="166">
        <v>0</v>
      </c>
      <c r="AI481" s="166">
        <v>0</v>
      </c>
      <c r="AJ481" s="166">
        <v>0</v>
      </c>
      <c r="AK481" s="166">
        <v>0</v>
      </c>
      <c r="AL481" s="166">
        <v>0</v>
      </c>
      <c r="AM481" s="166">
        <v>0</v>
      </c>
      <c r="AN481" s="166">
        <v>0</v>
      </c>
      <c r="AO481" s="166">
        <v>0</v>
      </c>
      <c r="AP481" s="166">
        <v>0</v>
      </c>
      <c r="AQ481" s="166">
        <v>0</v>
      </c>
      <c r="AR481" s="166">
        <v>0</v>
      </c>
    </row>
    <row r="482" spans="1:44" s="262" customFormat="1" ht="15.75" hidden="1" outlineLevel="2">
      <c r="A482" s="105"/>
      <c r="B482" s="162" t="s">
        <v>45</v>
      </c>
      <c r="C482" s="160" t="s">
        <v>73</v>
      </c>
      <c r="D482" s="166">
        <v>0</v>
      </c>
      <c r="E482" s="166">
        <v>0</v>
      </c>
      <c r="F482" s="166">
        <v>0</v>
      </c>
      <c r="G482" s="166">
        <v>0</v>
      </c>
      <c r="H482" s="166">
        <v>0</v>
      </c>
      <c r="I482" s="166">
        <v>0</v>
      </c>
      <c r="J482" s="166">
        <v>0</v>
      </c>
      <c r="K482" s="166">
        <v>0</v>
      </c>
      <c r="L482" s="166">
        <v>0</v>
      </c>
      <c r="M482" s="166">
        <v>0</v>
      </c>
      <c r="N482" s="166">
        <v>0</v>
      </c>
      <c r="O482" s="166">
        <v>0</v>
      </c>
      <c r="P482" s="166">
        <v>0</v>
      </c>
      <c r="Q482" s="166">
        <v>0</v>
      </c>
      <c r="R482" s="166">
        <v>0</v>
      </c>
      <c r="S482" s="166">
        <v>0</v>
      </c>
      <c r="T482" s="166">
        <v>0</v>
      </c>
      <c r="U482" s="166">
        <v>0</v>
      </c>
      <c r="V482" s="166">
        <v>0</v>
      </c>
      <c r="W482" s="166">
        <v>0</v>
      </c>
      <c r="X482" s="166">
        <v>0</v>
      </c>
      <c r="Y482" s="166">
        <v>0</v>
      </c>
      <c r="Z482" s="166">
        <v>0</v>
      </c>
      <c r="AA482" s="166">
        <v>0</v>
      </c>
      <c r="AB482" s="166">
        <v>0</v>
      </c>
      <c r="AC482" s="166">
        <v>0</v>
      </c>
      <c r="AD482" s="166">
        <v>0</v>
      </c>
      <c r="AE482" s="166">
        <v>0</v>
      </c>
      <c r="AF482" s="166">
        <v>0</v>
      </c>
      <c r="AG482" s="166">
        <v>0</v>
      </c>
      <c r="AH482" s="166">
        <v>0</v>
      </c>
      <c r="AI482" s="166">
        <v>0</v>
      </c>
      <c r="AJ482" s="166">
        <v>0</v>
      </c>
      <c r="AK482" s="166">
        <v>0</v>
      </c>
      <c r="AL482" s="166">
        <v>0</v>
      </c>
      <c r="AM482" s="166">
        <v>0</v>
      </c>
      <c r="AN482" s="166">
        <v>0</v>
      </c>
      <c r="AO482" s="166">
        <v>0</v>
      </c>
      <c r="AP482" s="166">
        <v>0</v>
      </c>
      <c r="AQ482" s="166">
        <v>0</v>
      </c>
      <c r="AR482" s="166">
        <v>0</v>
      </c>
    </row>
    <row r="483" spans="1:44" s="262" customFormat="1" ht="15.75" hidden="1" outlineLevel="2">
      <c r="A483" s="105"/>
      <c r="B483" s="162" t="s">
        <v>46</v>
      </c>
      <c r="C483" s="160" t="s">
        <v>73</v>
      </c>
      <c r="D483" s="166">
        <v>0</v>
      </c>
      <c r="E483" s="166">
        <v>0</v>
      </c>
      <c r="F483" s="166">
        <v>0</v>
      </c>
      <c r="G483" s="166">
        <v>0</v>
      </c>
      <c r="H483" s="166">
        <v>0</v>
      </c>
      <c r="I483" s="166">
        <v>0</v>
      </c>
      <c r="J483" s="166">
        <v>0</v>
      </c>
      <c r="K483" s="166">
        <v>0</v>
      </c>
      <c r="L483" s="166">
        <v>0</v>
      </c>
      <c r="M483" s="166">
        <v>0</v>
      </c>
      <c r="N483" s="166">
        <v>0</v>
      </c>
      <c r="O483" s="166">
        <v>0</v>
      </c>
      <c r="P483" s="166">
        <v>0</v>
      </c>
      <c r="Q483" s="166">
        <v>0</v>
      </c>
      <c r="R483" s="166">
        <v>0</v>
      </c>
      <c r="S483" s="166">
        <v>0</v>
      </c>
      <c r="T483" s="166">
        <v>0</v>
      </c>
      <c r="U483" s="166">
        <v>0</v>
      </c>
      <c r="V483" s="166">
        <v>0</v>
      </c>
      <c r="W483" s="166">
        <v>0</v>
      </c>
      <c r="X483" s="166">
        <v>0</v>
      </c>
      <c r="Y483" s="166">
        <v>0</v>
      </c>
      <c r="Z483" s="166">
        <v>0</v>
      </c>
      <c r="AA483" s="166">
        <v>0</v>
      </c>
      <c r="AB483" s="166">
        <v>0</v>
      </c>
      <c r="AC483" s="166">
        <v>0</v>
      </c>
      <c r="AD483" s="166">
        <v>0</v>
      </c>
      <c r="AE483" s="166">
        <v>0</v>
      </c>
      <c r="AF483" s="166">
        <v>0</v>
      </c>
      <c r="AG483" s="166">
        <v>0</v>
      </c>
      <c r="AH483" s="166">
        <v>0</v>
      </c>
      <c r="AI483" s="166">
        <v>0</v>
      </c>
      <c r="AJ483" s="166">
        <v>0</v>
      </c>
      <c r="AK483" s="166">
        <v>0</v>
      </c>
      <c r="AL483" s="166">
        <v>0</v>
      </c>
      <c r="AM483" s="166">
        <v>0</v>
      </c>
      <c r="AN483" s="166">
        <v>0</v>
      </c>
      <c r="AO483" s="166">
        <v>0</v>
      </c>
      <c r="AP483" s="166">
        <v>0</v>
      </c>
      <c r="AQ483" s="166">
        <v>0</v>
      </c>
      <c r="AR483" s="166">
        <v>0</v>
      </c>
    </row>
    <row r="484" spans="1:44" s="262" customFormat="1" ht="15.75" hidden="1" outlineLevel="2">
      <c r="A484" s="105"/>
      <c r="B484" s="162" t="s">
        <v>47</v>
      </c>
      <c r="C484" s="160" t="s">
        <v>73</v>
      </c>
      <c r="D484" s="166">
        <v>0</v>
      </c>
      <c r="E484" s="166">
        <v>0</v>
      </c>
      <c r="F484" s="166">
        <v>0</v>
      </c>
      <c r="G484" s="166">
        <v>0</v>
      </c>
      <c r="H484" s="166">
        <v>0</v>
      </c>
      <c r="I484" s="166">
        <v>0</v>
      </c>
      <c r="J484" s="166">
        <v>0</v>
      </c>
      <c r="K484" s="166">
        <v>0</v>
      </c>
      <c r="L484" s="166">
        <v>0</v>
      </c>
      <c r="M484" s="166">
        <v>0</v>
      </c>
      <c r="N484" s="166">
        <v>0</v>
      </c>
      <c r="O484" s="166">
        <v>0</v>
      </c>
      <c r="P484" s="166">
        <v>0</v>
      </c>
      <c r="Q484" s="166">
        <v>0</v>
      </c>
      <c r="R484" s="166">
        <v>0</v>
      </c>
      <c r="S484" s="166">
        <v>0</v>
      </c>
      <c r="T484" s="166">
        <v>0</v>
      </c>
      <c r="U484" s="166">
        <v>0</v>
      </c>
      <c r="V484" s="166">
        <v>0</v>
      </c>
      <c r="W484" s="166">
        <v>0</v>
      </c>
      <c r="X484" s="166">
        <v>0</v>
      </c>
      <c r="Y484" s="166">
        <v>0</v>
      </c>
      <c r="Z484" s="166">
        <v>0</v>
      </c>
      <c r="AA484" s="166">
        <v>0</v>
      </c>
      <c r="AB484" s="166">
        <v>0</v>
      </c>
      <c r="AC484" s="166">
        <v>0</v>
      </c>
      <c r="AD484" s="166">
        <v>0</v>
      </c>
      <c r="AE484" s="166">
        <v>0</v>
      </c>
      <c r="AF484" s="166">
        <v>0</v>
      </c>
      <c r="AG484" s="166">
        <v>0</v>
      </c>
      <c r="AH484" s="166">
        <v>0</v>
      </c>
      <c r="AI484" s="166">
        <v>0</v>
      </c>
      <c r="AJ484" s="166">
        <v>0</v>
      </c>
      <c r="AK484" s="166">
        <v>0</v>
      </c>
      <c r="AL484" s="166">
        <v>0</v>
      </c>
      <c r="AM484" s="166">
        <v>0</v>
      </c>
      <c r="AN484" s="166">
        <v>0</v>
      </c>
      <c r="AO484" s="166">
        <v>0</v>
      </c>
      <c r="AP484" s="166">
        <v>0</v>
      </c>
      <c r="AQ484" s="166">
        <v>0</v>
      </c>
      <c r="AR484" s="166">
        <v>0</v>
      </c>
    </row>
    <row r="485" spans="1:44" s="262" customFormat="1" ht="15.75" hidden="1" outlineLevel="2">
      <c r="A485" s="105"/>
      <c r="B485" s="162" t="s">
        <v>48</v>
      </c>
      <c r="C485" s="160" t="s">
        <v>73</v>
      </c>
      <c r="D485" s="166">
        <v>0</v>
      </c>
      <c r="E485" s="166">
        <v>0</v>
      </c>
      <c r="F485" s="166">
        <v>0</v>
      </c>
      <c r="G485" s="166">
        <v>0</v>
      </c>
      <c r="H485" s="166">
        <v>0</v>
      </c>
      <c r="I485" s="166">
        <v>0</v>
      </c>
      <c r="J485" s="166">
        <v>0</v>
      </c>
      <c r="K485" s="166">
        <v>0</v>
      </c>
      <c r="L485" s="166">
        <v>0</v>
      </c>
      <c r="M485" s="166">
        <v>0</v>
      </c>
      <c r="N485" s="166">
        <v>0</v>
      </c>
      <c r="O485" s="166">
        <v>0</v>
      </c>
      <c r="P485" s="166">
        <v>0</v>
      </c>
      <c r="Q485" s="166">
        <v>0</v>
      </c>
      <c r="R485" s="166">
        <v>0</v>
      </c>
      <c r="S485" s="166">
        <v>0</v>
      </c>
      <c r="T485" s="166">
        <v>0</v>
      </c>
      <c r="U485" s="166">
        <v>0</v>
      </c>
      <c r="V485" s="166">
        <v>0</v>
      </c>
      <c r="W485" s="166">
        <v>0</v>
      </c>
      <c r="X485" s="166">
        <v>0</v>
      </c>
      <c r="Y485" s="166">
        <v>0</v>
      </c>
      <c r="Z485" s="166">
        <v>0</v>
      </c>
      <c r="AA485" s="166">
        <v>0</v>
      </c>
      <c r="AB485" s="166">
        <v>0</v>
      </c>
      <c r="AC485" s="166">
        <v>0</v>
      </c>
      <c r="AD485" s="166">
        <v>0</v>
      </c>
      <c r="AE485" s="166">
        <v>0</v>
      </c>
      <c r="AF485" s="166">
        <v>0</v>
      </c>
      <c r="AG485" s="166">
        <v>0</v>
      </c>
      <c r="AH485" s="166">
        <v>0</v>
      </c>
      <c r="AI485" s="166">
        <v>0</v>
      </c>
      <c r="AJ485" s="166">
        <v>0</v>
      </c>
      <c r="AK485" s="166">
        <v>0</v>
      </c>
      <c r="AL485" s="166">
        <v>0</v>
      </c>
      <c r="AM485" s="166">
        <v>0</v>
      </c>
      <c r="AN485" s="166">
        <v>0</v>
      </c>
      <c r="AO485" s="166">
        <v>0</v>
      </c>
      <c r="AP485" s="166">
        <v>0</v>
      </c>
      <c r="AQ485" s="166">
        <v>0</v>
      </c>
      <c r="AR485" s="166">
        <v>0</v>
      </c>
    </row>
    <row r="486" spans="1:44" s="262" customFormat="1" ht="15.75" hidden="1" outlineLevel="2">
      <c r="A486" s="105"/>
      <c r="B486" s="162" t="s">
        <v>49</v>
      </c>
      <c r="C486" s="160" t="s">
        <v>73</v>
      </c>
      <c r="D486" s="166">
        <v>0</v>
      </c>
      <c r="E486" s="166">
        <v>0</v>
      </c>
      <c r="F486" s="166">
        <v>0</v>
      </c>
      <c r="G486" s="166">
        <v>0</v>
      </c>
      <c r="H486" s="166">
        <v>0</v>
      </c>
      <c r="I486" s="166">
        <v>0</v>
      </c>
      <c r="J486" s="166">
        <v>0</v>
      </c>
      <c r="K486" s="166">
        <v>0</v>
      </c>
      <c r="L486" s="166">
        <v>0</v>
      </c>
      <c r="M486" s="166">
        <v>0</v>
      </c>
      <c r="N486" s="166">
        <v>0</v>
      </c>
      <c r="O486" s="166">
        <v>0</v>
      </c>
      <c r="P486" s="166">
        <v>0</v>
      </c>
      <c r="Q486" s="166">
        <v>0</v>
      </c>
      <c r="R486" s="166">
        <v>0</v>
      </c>
      <c r="S486" s="166">
        <v>0</v>
      </c>
      <c r="T486" s="166">
        <v>0</v>
      </c>
      <c r="U486" s="166">
        <v>0</v>
      </c>
      <c r="V486" s="166">
        <v>0</v>
      </c>
      <c r="W486" s="166">
        <v>0</v>
      </c>
      <c r="X486" s="166">
        <v>0</v>
      </c>
      <c r="Y486" s="166">
        <v>0</v>
      </c>
      <c r="Z486" s="166">
        <v>0</v>
      </c>
      <c r="AA486" s="166">
        <v>0</v>
      </c>
      <c r="AB486" s="166">
        <v>0</v>
      </c>
      <c r="AC486" s="166">
        <v>0</v>
      </c>
      <c r="AD486" s="166">
        <v>0</v>
      </c>
      <c r="AE486" s="166">
        <v>0</v>
      </c>
      <c r="AF486" s="166">
        <v>0</v>
      </c>
      <c r="AG486" s="166">
        <v>0</v>
      </c>
      <c r="AH486" s="166">
        <v>0</v>
      </c>
      <c r="AI486" s="166">
        <v>0</v>
      </c>
      <c r="AJ486" s="166">
        <v>0</v>
      </c>
      <c r="AK486" s="166">
        <v>0</v>
      </c>
      <c r="AL486" s="166">
        <v>0</v>
      </c>
      <c r="AM486" s="166">
        <v>0</v>
      </c>
      <c r="AN486" s="166">
        <v>0</v>
      </c>
      <c r="AO486" s="166">
        <v>0</v>
      </c>
      <c r="AP486" s="166">
        <v>0</v>
      </c>
      <c r="AQ486" s="166">
        <v>0</v>
      </c>
      <c r="AR486" s="166">
        <v>0</v>
      </c>
    </row>
    <row r="487" spans="1:44" s="262" customFormat="1" ht="15.75" hidden="1" outlineLevel="2">
      <c r="A487" s="105"/>
      <c r="B487" s="162" t="s">
        <v>50</v>
      </c>
      <c r="C487" s="160" t="s">
        <v>73</v>
      </c>
      <c r="D487" s="166">
        <v>0</v>
      </c>
      <c r="E487" s="166">
        <v>0</v>
      </c>
      <c r="F487" s="166">
        <v>0</v>
      </c>
      <c r="G487" s="166">
        <v>0</v>
      </c>
      <c r="H487" s="166">
        <v>0</v>
      </c>
      <c r="I487" s="166">
        <v>0</v>
      </c>
      <c r="J487" s="166">
        <v>0</v>
      </c>
      <c r="K487" s="166">
        <v>0</v>
      </c>
      <c r="L487" s="166">
        <v>0</v>
      </c>
      <c r="M487" s="166">
        <v>0</v>
      </c>
      <c r="N487" s="166">
        <v>0</v>
      </c>
      <c r="O487" s="166">
        <v>0</v>
      </c>
      <c r="P487" s="166">
        <v>0</v>
      </c>
      <c r="Q487" s="166">
        <v>0</v>
      </c>
      <c r="R487" s="166">
        <v>0</v>
      </c>
      <c r="S487" s="166">
        <v>0</v>
      </c>
      <c r="T487" s="166">
        <v>0</v>
      </c>
      <c r="U487" s="166">
        <v>0</v>
      </c>
      <c r="V487" s="166">
        <v>0</v>
      </c>
      <c r="W487" s="166">
        <v>0</v>
      </c>
      <c r="X487" s="166">
        <v>0</v>
      </c>
      <c r="Y487" s="166">
        <v>0</v>
      </c>
      <c r="Z487" s="166">
        <v>0</v>
      </c>
      <c r="AA487" s="166">
        <v>0</v>
      </c>
      <c r="AB487" s="166">
        <v>0</v>
      </c>
      <c r="AC487" s="166">
        <v>0</v>
      </c>
      <c r="AD487" s="166">
        <v>0</v>
      </c>
      <c r="AE487" s="166">
        <v>0</v>
      </c>
      <c r="AF487" s="166">
        <v>0</v>
      </c>
      <c r="AG487" s="166">
        <v>0</v>
      </c>
      <c r="AH487" s="166">
        <v>0</v>
      </c>
      <c r="AI487" s="166">
        <v>0</v>
      </c>
      <c r="AJ487" s="166">
        <v>0</v>
      </c>
      <c r="AK487" s="166">
        <v>0</v>
      </c>
      <c r="AL487" s="166">
        <v>0</v>
      </c>
      <c r="AM487" s="166">
        <v>0</v>
      </c>
      <c r="AN487" s="166">
        <v>0</v>
      </c>
      <c r="AO487" s="166">
        <v>0</v>
      </c>
      <c r="AP487" s="166">
        <v>0</v>
      </c>
      <c r="AQ487" s="166">
        <v>0</v>
      </c>
      <c r="AR487" s="166">
        <v>0</v>
      </c>
    </row>
    <row r="488" spans="1:44" s="262" customFormat="1" ht="15.75" hidden="1" outlineLevel="2">
      <c r="A488" s="105"/>
      <c r="B488" s="162" t="s">
        <v>51</v>
      </c>
      <c r="C488" s="160" t="s">
        <v>73</v>
      </c>
      <c r="D488" s="166">
        <v>0</v>
      </c>
      <c r="E488" s="166">
        <v>0</v>
      </c>
      <c r="F488" s="166">
        <v>0</v>
      </c>
      <c r="G488" s="166">
        <v>0</v>
      </c>
      <c r="H488" s="166">
        <v>0</v>
      </c>
      <c r="I488" s="166">
        <v>0</v>
      </c>
      <c r="J488" s="166">
        <v>0</v>
      </c>
      <c r="K488" s="166">
        <v>0</v>
      </c>
      <c r="L488" s="166">
        <v>0</v>
      </c>
      <c r="M488" s="166">
        <v>0</v>
      </c>
      <c r="N488" s="166">
        <v>0</v>
      </c>
      <c r="O488" s="166">
        <v>0</v>
      </c>
      <c r="P488" s="166">
        <v>0</v>
      </c>
      <c r="Q488" s="166">
        <v>0</v>
      </c>
      <c r="R488" s="166">
        <v>0</v>
      </c>
      <c r="S488" s="166">
        <v>0</v>
      </c>
      <c r="T488" s="166">
        <v>0</v>
      </c>
      <c r="U488" s="166">
        <v>0</v>
      </c>
      <c r="V488" s="166">
        <v>0</v>
      </c>
      <c r="W488" s="166">
        <v>0</v>
      </c>
      <c r="X488" s="166">
        <v>0</v>
      </c>
      <c r="Y488" s="166">
        <v>0</v>
      </c>
      <c r="Z488" s="166">
        <v>0</v>
      </c>
      <c r="AA488" s="166">
        <v>0</v>
      </c>
      <c r="AB488" s="166">
        <v>0</v>
      </c>
      <c r="AC488" s="166">
        <v>0</v>
      </c>
      <c r="AD488" s="166">
        <v>0</v>
      </c>
      <c r="AE488" s="166">
        <v>0</v>
      </c>
      <c r="AF488" s="166">
        <v>0</v>
      </c>
      <c r="AG488" s="166">
        <v>0</v>
      </c>
      <c r="AH488" s="166">
        <v>0</v>
      </c>
      <c r="AI488" s="166">
        <v>0</v>
      </c>
      <c r="AJ488" s="166">
        <v>0</v>
      </c>
      <c r="AK488" s="166">
        <v>0</v>
      </c>
      <c r="AL488" s="166">
        <v>0</v>
      </c>
      <c r="AM488" s="166">
        <v>0</v>
      </c>
      <c r="AN488" s="166">
        <v>0</v>
      </c>
      <c r="AO488" s="166">
        <v>0</v>
      </c>
      <c r="AP488" s="166">
        <v>0</v>
      </c>
      <c r="AQ488" s="166">
        <v>0</v>
      </c>
      <c r="AR488" s="166">
        <v>0</v>
      </c>
    </row>
    <row r="489" spans="1:44" s="262" customFormat="1" ht="15.75" hidden="1" outlineLevel="2">
      <c r="A489" s="105"/>
      <c r="B489" s="162" t="s">
        <v>52</v>
      </c>
      <c r="C489" s="160" t="s">
        <v>73</v>
      </c>
      <c r="D489" s="166">
        <v>0</v>
      </c>
      <c r="E489" s="166">
        <v>0</v>
      </c>
      <c r="F489" s="166">
        <v>0</v>
      </c>
      <c r="G489" s="166">
        <v>0</v>
      </c>
      <c r="H489" s="166">
        <v>0</v>
      </c>
      <c r="I489" s="166">
        <v>0</v>
      </c>
      <c r="J489" s="166">
        <v>0</v>
      </c>
      <c r="K489" s="166">
        <v>0</v>
      </c>
      <c r="L489" s="166">
        <v>0</v>
      </c>
      <c r="M489" s="166">
        <v>0</v>
      </c>
      <c r="N489" s="166">
        <v>0</v>
      </c>
      <c r="O489" s="166">
        <v>0</v>
      </c>
      <c r="P489" s="166">
        <v>0</v>
      </c>
      <c r="Q489" s="166">
        <v>0</v>
      </c>
      <c r="R489" s="166">
        <v>0</v>
      </c>
      <c r="S489" s="166">
        <v>0</v>
      </c>
      <c r="T489" s="166">
        <v>0</v>
      </c>
      <c r="U489" s="166">
        <v>0</v>
      </c>
      <c r="V489" s="166">
        <v>0</v>
      </c>
      <c r="W489" s="166">
        <v>0</v>
      </c>
      <c r="X489" s="166">
        <v>0</v>
      </c>
      <c r="Y489" s="166">
        <v>0</v>
      </c>
      <c r="Z489" s="166">
        <v>0</v>
      </c>
      <c r="AA489" s="166">
        <v>0</v>
      </c>
      <c r="AB489" s="166">
        <v>0</v>
      </c>
      <c r="AC489" s="166">
        <v>0</v>
      </c>
      <c r="AD489" s="166">
        <v>0</v>
      </c>
      <c r="AE489" s="166">
        <v>0</v>
      </c>
      <c r="AF489" s="166">
        <v>0</v>
      </c>
      <c r="AG489" s="166">
        <v>0</v>
      </c>
      <c r="AH489" s="166">
        <v>0</v>
      </c>
      <c r="AI489" s="166">
        <v>0</v>
      </c>
      <c r="AJ489" s="166">
        <v>0</v>
      </c>
      <c r="AK489" s="166">
        <v>0</v>
      </c>
      <c r="AL489" s="166">
        <v>0</v>
      </c>
      <c r="AM489" s="166">
        <v>0</v>
      </c>
      <c r="AN489" s="166">
        <v>0</v>
      </c>
      <c r="AO489" s="166">
        <v>0</v>
      </c>
      <c r="AP489" s="166">
        <v>0</v>
      </c>
      <c r="AQ489" s="166">
        <v>0</v>
      </c>
      <c r="AR489" s="166">
        <v>0</v>
      </c>
    </row>
    <row r="490" spans="1:44" s="262" customFormat="1" ht="15.75" hidden="1" outlineLevel="2">
      <c r="A490" s="105"/>
      <c r="B490" s="162" t="s">
        <v>53</v>
      </c>
      <c r="C490" s="160" t="s">
        <v>73</v>
      </c>
      <c r="D490" s="166">
        <v>0</v>
      </c>
      <c r="E490" s="166">
        <v>0</v>
      </c>
      <c r="F490" s="166">
        <v>0</v>
      </c>
      <c r="G490" s="166">
        <v>0</v>
      </c>
      <c r="H490" s="166">
        <v>0</v>
      </c>
      <c r="I490" s="166">
        <v>0</v>
      </c>
      <c r="J490" s="166">
        <v>0</v>
      </c>
      <c r="K490" s="166">
        <v>0</v>
      </c>
      <c r="L490" s="166">
        <v>0</v>
      </c>
      <c r="M490" s="166">
        <v>0</v>
      </c>
      <c r="N490" s="166">
        <v>0</v>
      </c>
      <c r="O490" s="166">
        <v>0</v>
      </c>
      <c r="P490" s="166">
        <v>0</v>
      </c>
      <c r="Q490" s="166">
        <v>0</v>
      </c>
      <c r="R490" s="166">
        <v>0</v>
      </c>
      <c r="S490" s="166">
        <v>0</v>
      </c>
      <c r="T490" s="166">
        <v>0</v>
      </c>
      <c r="U490" s="166">
        <v>0</v>
      </c>
      <c r="V490" s="166">
        <v>0</v>
      </c>
      <c r="W490" s="166">
        <v>0</v>
      </c>
      <c r="X490" s="166">
        <v>0</v>
      </c>
      <c r="Y490" s="166">
        <v>0</v>
      </c>
      <c r="Z490" s="166">
        <v>0</v>
      </c>
      <c r="AA490" s="166">
        <v>0</v>
      </c>
      <c r="AB490" s="166">
        <v>0</v>
      </c>
      <c r="AC490" s="166">
        <v>0</v>
      </c>
      <c r="AD490" s="166">
        <v>0</v>
      </c>
      <c r="AE490" s="166">
        <v>0</v>
      </c>
      <c r="AF490" s="166">
        <v>0</v>
      </c>
      <c r="AG490" s="166">
        <v>0</v>
      </c>
      <c r="AH490" s="166">
        <v>0</v>
      </c>
      <c r="AI490" s="166">
        <v>0</v>
      </c>
      <c r="AJ490" s="166">
        <v>0</v>
      </c>
      <c r="AK490" s="166">
        <v>0</v>
      </c>
      <c r="AL490" s="166">
        <v>0</v>
      </c>
      <c r="AM490" s="166">
        <v>0</v>
      </c>
      <c r="AN490" s="166">
        <v>0</v>
      </c>
      <c r="AO490" s="166">
        <v>0</v>
      </c>
      <c r="AP490" s="166">
        <v>0</v>
      </c>
      <c r="AQ490" s="166">
        <v>0</v>
      </c>
      <c r="AR490" s="166">
        <v>0</v>
      </c>
    </row>
    <row r="491" spans="1:44" s="262" customFormat="1" ht="15.75" hidden="1" outlineLevel="2">
      <c r="A491" s="105"/>
      <c r="B491" s="162" t="s">
        <v>54</v>
      </c>
      <c r="C491" s="160" t="s">
        <v>73</v>
      </c>
      <c r="D491" s="166">
        <v>0</v>
      </c>
      <c r="E491" s="166">
        <v>0</v>
      </c>
      <c r="F491" s="166">
        <v>0</v>
      </c>
      <c r="G491" s="166">
        <v>0</v>
      </c>
      <c r="H491" s="166">
        <v>0</v>
      </c>
      <c r="I491" s="166">
        <v>0</v>
      </c>
      <c r="J491" s="166">
        <v>0</v>
      </c>
      <c r="K491" s="166">
        <v>0</v>
      </c>
      <c r="L491" s="166">
        <v>0</v>
      </c>
      <c r="M491" s="166">
        <v>0</v>
      </c>
      <c r="N491" s="166">
        <v>0</v>
      </c>
      <c r="O491" s="166">
        <v>0</v>
      </c>
      <c r="P491" s="166">
        <v>0</v>
      </c>
      <c r="Q491" s="166">
        <v>0</v>
      </c>
      <c r="R491" s="166">
        <v>0</v>
      </c>
      <c r="S491" s="166">
        <v>0</v>
      </c>
      <c r="T491" s="166">
        <v>0</v>
      </c>
      <c r="U491" s="166">
        <v>0</v>
      </c>
      <c r="V491" s="166">
        <v>0</v>
      </c>
      <c r="W491" s="166">
        <v>0</v>
      </c>
      <c r="X491" s="166">
        <v>0</v>
      </c>
      <c r="Y491" s="166">
        <v>0</v>
      </c>
      <c r="Z491" s="166">
        <v>0</v>
      </c>
      <c r="AA491" s="166">
        <v>0</v>
      </c>
      <c r="AB491" s="166">
        <v>0</v>
      </c>
      <c r="AC491" s="166">
        <v>0</v>
      </c>
      <c r="AD491" s="166">
        <v>0</v>
      </c>
      <c r="AE491" s="166">
        <v>0</v>
      </c>
      <c r="AF491" s="166">
        <v>0</v>
      </c>
      <c r="AG491" s="166">
        <v>0</v>
      </c>
      <c r="AH491" s="166">
        <v>0</v>
      </c>
      <c r="AI491" s="166">
        <v>0</v>
      </c>
      <c r="AJ491" s="166">
        <v>0</v>
      </c>
      <c r="AK491" s="166">
        <v>0</v>
      </c>
      <c r="AL491" s="166">
        <v>0</v>
      </c>
      <c r="AM491" s="166">
        <v>0</v>
      </c>
      <c r="AN491" s="166">
        <v>0</v>
      </c>
      <c r="AO491" s="166">
        <v>0</v>
      </c>
      <c r="AP491" s="166">
        <v>0</v>
      </c>
      <c r="AQ491" s="166">
        <v>0</v>
      </c>
      <c r="AR491" s="166">
        <v>0</v>
      </c>
    </row>
    <row r="492" spans="1:44" s="262" customFormat="1" ht="15.75" hidden="1" outlineLevel="2">
      <c r="A492" s="105"/>
      <c r="B492" s="162" t="s">
        <v>55</v>
      </c>
      <c r="C492" s="160" t="s">
        <v>73</v>
      </c>
      <c r="D492" s="165">
        <f>1-SUM(D479:D491)</f>
        <v>1</v>
      </c>
      <c r="E492" s="165">
        <f t="shared" ref="E492:AR492" si="154">1-SUM(E479:E491)</f>
        <v>1</v>
      </c>
      <c r="F492" s="165">
        <f t="shared" si="154"/>
        <v>1</v>
      </c>
      <c r="G492" s="165">
        <f t="shared" si="154"/>
        <v>1</v>
      </c>
      <c r="H492" s="165">
        <f t="shared" si="154"/>
        <v>1</v>
      </c>
      <c r="I492" s="165">
        <f t="shared" si="154"/>
        <v>1</v>
      </c>
      <c r="J492" s="165">
        <f t="shared" si="154"/>
        <v>1</v>
      </c>
      <c r="K492" s="165">
        <f t="shared" si="154"/>
        <v>1</v>
      </c>
      <c r="L492" s="165">
        <f t="shared" si="154"/>
        <v>1</v>
      </c>
      <c r="M492" s="165">
        <f t="shared" si="154"/>
        <v>1</v>
      </c>
      <c r="N492" s="165">
        <f t="shared" si="154"/>
        <v>1</v>
      </c>
      <c r="O492" s="165">
        <f t="shared" si="154"/>
        <v>1</v>
      </c>
      <c r="P492" s="165">
        <f t="shared" si="154"/>
        <v>1</v>
      </c>
      <c r="Q492" s="165">
        <f t="shared" si="154"/>
        <v>1</v>
      </c>
      <c r="R492" s="165">
        <f t="shared" si="154"/>
        <v>1</v>
      </c>
      <c r="S492" s="165">
        <f t="shared" si="154"/>
        <v>1</v>
      </c>
      <c r="T492" s="165">
        <f t="shared" si="154"/>
        <v>1</v>
      </c>
      <c r="U492" s="165">
        <f t="shared" si="154"/>
        <v>1</v>
      </c>
      <c r="V492" s="165">
        <f t="shared" si="154"/>
        <v>1</v>
      </c>
      <c r="W492" s="165">
        <f t="shared" si="154"/>
        <v>1</v>
      </c>
      <c r="X492" s="165">
        <f t="shared" si="154"/>
        <v>1</v>
      </c>
      <c r="Y492" s="165">
        <f t="shared" si="154"/>
        <v>1</v>
      </c>
      <c r="Z492" s="165">
        <f t="shared" si="154"/>
        <v>1</v>
      </c>
      <c r="AA492" s="165">
        <f t="shared" si="154"/>
        <v>1</v>
      </c>
      <c r="AB492" s="165">
        <f t="shared" si="154"/>
        <v>1</v>
      </c>
      <c r="AC492" s="165">
        <f t="shared" si="154"/>
        <v>1</v>
      </c>
      <c r="AD492" s="165">
        <f t="shared" si="154"/>
        <v>1</v>
      </c>
      <c r="AE492" s="165">
        <f t="shared" si="154"/>
        <v>1</v>
      </c>
      <c r="AF492" s="165">
        <f t="shared" si="154"/>
        <v>1</v>
      </c>
      <c r="AG492" s="165">
        <f t="shared" si="154"/>
        <v>1</v>
      </c>
      <c r="AH492" s="165">
        <f t="shared" si="154"/>
        <v>1</v>
      </c>
      <c r="AI492" s="165">
        <f t="shared" si="154"/>
        <v>1</v>
      </c>
      <c r="AJ492" s="165">
        <f t="shared" si="154"/>
        <v>1</v>
      </c>
      <c r="AK492" s="165">
        <f t="shared" si="154"/>
        <v>1</v>
      </c>
      <c r="AL492" s="165">
        <f t="shared" si="154"/>
        <v>1</v>
      </c>
      <c r="AM492" s="165">
        <f t="shared" si="154"/>
        <v>1</v>
      </c>
      <c r="AN492" s="165">
        <f t="shared" si="154"/>
        <v>1</v>
      </c>
      <c r="AO492" s="165">
        <f t="shared" si="154"/>
        <v>1</v>
      </c>
      <c r="AP492" s="165">
        <f t="shared" si="154"/>
        <v>1</v>
      </c>
      <c r="AQ492" s="165">
        <f t="shared" si="154"/>
        <v>1</v>
      </c>
      <c r="AR492" s="165">
        <f t="shared" si="154"/>
        <v>1</v>
      </c>
    </row>
    <row r="493" spans="1:44" s="262" customFormat="1" ht="15.75" hidden="1" outlineLevel="2">
      <c r="A493" s="105"/>
      <c r="B493" s="162" t="s">
        <v>56</v>
      </c>
      <c r="C493" s="160" t="s">
        <v>73</v>
      </c>
      <c r="D493" s="166">
        <f>SUM(D479:D492)</f>
        <v>1</v>
      </c>
      <c r="E493" s="166">
        <f t="shared" ref="E493:AR493" si="155">SUM(E479:E492)</f>
        <v>1</v>
      </c>
      <c r="F493" s="166">
        <f t="shared" si="155"/>
        <v>1</v>
      </c>
      <c r="G493" s="166">
        <f t="shared" si="155"/>
        <v>1</v>
      </c>
      <c r="H493" s="166">
        <f t="shared" si="155"/>
        <v>1</v>
      </c>
      <c r="I493" s="166">
        <f t="shared" si="155"/>
        <v>1</v>
      </c>
      <c r="J493" s="166">
        <f t="shared" si="155"/>
        <v>1</v>
      </c>
      <c r="K493" s="166">
        <f t="shared" si="155"/>
        <v>1</v>
      </c>
      <c r="L493" s="166">
        <f t="shared" si="155"/>
        <v>1</v>
      </c>
      <c r="M493" s="166">
        <f t="shared" si="155"/>
        <v>1</v>
      </c>
      <c r="N493" s="166">
        <f t="shared" si="155"/>
        <v>1</v>
      </c>
      <c r="O493" s="166">
        <f t="shared" si="155"/>
        <v>1</v>
      </c>
      <c r="P493" s="166">
        <f t="shared" si="155"/>
        <v>1</v>
      </c>
      <c r="Q493" s="166">
        <f t="shared" si="155"/>
        <v>1</v>
      </c>
      <c r="R493" s="166">
        <f t="shared" si="155"/>
        <v>1</v>
      </c>
      <c r="S493" s="166">
        <f t="shared" si="155"/>
        <v>1</v>
      </c>
      <c r="T493" s="166">
        <f t="shared" si="155"/>
        <v>1</v>
      </c>
      <c r="U493" s="166">
        <f t="shared" si="155"/>
        <v>1</v>
      </c>
      <c r="V493" s="166">
        <f t="shared" si="155"/>
        <v>1</v>
      </c>
      <c r="W493" s="166">
        <f t="shared" si="155"/>
        <v>1</v>
      </c>
      <c r="X493" s="166">
        <f t="shared" si="155"/>
        <v>1</v>
      </c>
      <c r="Y493" s="166">
        <f t="shared" si="155"/>
        <v>1</v>
      </c>
      <c r="Z493" s="166">
        <f t="shared" si="155"/>
        <v>1</v>
      </c>
      <c r="AA493" s="166">
        <f t="shared" si="155"/>
        <v>1</v>
      </c>
      <c r="AB493" s="166">
        <f t="shared" si="155"/>
        <v>1</v>
      </c>
      <c r="AC493" s="166">
        <f t="shared" si="155"/>
        <v>1</v>
      </c>
      <c r="AD493" s="166">
        <f t="shared" si="155"/>
        <v>1</v>
      </c>
      <c r="AE493" s="166">
        <f t="shared" si="155"/>
        <v>1</v>
      </c>
      <c r="AF493" s="166">
        <f t="shared" si="155"/>
        <v>1</v>
      </c>
      <c r="AG493" s="166">
        <f t="shared" si="155"/>
        <v>1</v>
      </c>
      <c r="AH493" s="166">
        <f t="shared" si="155"/>
        <v>1</v>
      </c>
      <c r="AI493" s="166">
        <f t="shared" si="155"/>
        <v>1</v>
      </c>
      <c r="AJ493" s="166">
        <f t="shared" si="155"/>
        <v>1</v>
      </c>
      <c r="AK493" s="166">
        <f t="shared" si="155"/>
        <v>1</v>
      </c>
      <c r="AL493" s="166">
        <f t="shared" si="155"/>
        <v>1</v>
      </c>
      <c r="AM493" s="166">
        <f t="shared" si="155"/>
        <v>1</v>
      </c>
      <c r="AN493" s="166">
        <f t="shared" si="155"/>
        <v>1</v>
      </c>
      <c r="AO493" s="166">
        <f t="shared" si="155"/>
        <v>1</v>
      </c>
      <c r="AP493" s="166">
        <f t="shared" si="155"/>
        <v>1</v>
      </c>
      <c r="AQ493" s="166">
        <f t="shared" si="155"/>
        <v>1</v>
      </c>
      <c r="AR493" s="166">
        <f t="shared" si="155"/>
        <v>1</v>
      </c>
    </row>
    <row r="494" spans="1:44" s="260" customFormat="1" ht="15.75" hidden="1" outlineLevel="1">
      <c r="A494" s="105"/>
      <c r="B494" s="84" t="s">
        <v>152</v>
      </c>
      <c r="C494" s="80" t="s">
        <v>129</v>
      </c>
      <c r="D494" s="157">
        <f>IF($A$434="SIM",(D$436*SUM(D440:D442)-SUM(D471:D473)+D$436*(D446+D447+D449))*'[7]5. Var. Index. Performance RTs'!$D$73,0)</f>
        <v>0</v>
      </c>
      <c r="E494" s="157">
        <f>IF($A$434="SIM",(E$436*SUM(E440:E442)-SUM(E471:E473)+E$436*(E446+E447+E449))*'[7]5. Var. Index. Performance RTs'!$D$73,0)</f>
        <v>0</v>
      </c>
      <c r="F494" s="157">
        <f>IF($A$434="SIM",(F$436*SUM(F440:F442)-SUM(F471:F473)+F$436*(F446+F447+F449))*'[7]5. Var. Index. Performance RTs'!$D$73,0)</f>
        <v>0</v>
      </c>
      <c r="G494" s="157">
        <f>IF($A$434="SIM",(G$436*SUM(G440:G442)-SUM(G471:G473)+G$436*(G446+G447+G449))*'[7]5. Var. Index. Performance RTs'!$D$73,0)</f>
        <v>0</v>
      </c>
      <c r="H494" s="157">
        <f>IF($A$434="SIM",(H$436*SUM(H440:H442)-SUM(H471:H473)+H$436*(H446+H447+H449))*'[7]5. Var. Index. Performance RTs'!$D$73,0)</f>
        <v>0</v>
      </c>
      <c r="I494" s="157">
        <f>IF($A$434="SIM",(I$436*SUM(I440:I442)-SUM(I471:I473)+I$436*(I446+I447+I449))*'[7]5. Var. Index. Performance RTs'!$D$73,0)</f>
        <v>0</v>
      </c>
      <c r="J494" s="157">
        <f>IF($A$434="SIM",(J$436*SUM(J440:J442)-SUM(J471:J473)+J$436*(J446+J447+J449))*'[7]5. Var. Index. Performance RTs'!$D$73,0)</f>
        <v>0</v>
      </c>
      <c r="K494" s="157">
        <f>IF($A$434="SIM",(K$436*SUM(K440:K442)-SUM(K471:K473)+K$436*(K446+K447+K449))*'[7]5. Var. Index. Performance RTs'!$D$73,0)</f>
        <v>0</v>
      </c>
      <c r="L494" s="157">
        <f>IF($A$434="SIM",(L$436*SUM(L440:L442)-SUM(L471:L473)+L$436*(L446+L447+L449))*'[7]5. Var. Index. Performance RTs'!$D$73,0)</f>
        <v>0</v>
      </c>
      <c r="M494" s="157">
        <f>IF($A$434="SIM",(M$436*SUM(M440:M442)-SUM(M471:M473)+M$436*(M446+M447+M449))*'[7]5. Var. Index. Performance RTs'!$D$73,0)</f>
        <v>0</v>
      </c>
      <c r="N494" s="157">
        <f>IF($A$434="SIM",(N$436*SUM(N440:N442)-SUM(N471:N473)+N$436*(N446+N447+N449))*'[7]5. Var. Index. Performance RTs'!$D$73,0)</f>
        <v>0</v>
      </c>
      <c r="O494" s="157">
        <f>IF($A$434="SIM",(O$436*SUM(O440:O442)-SUM(O471:O473)+O$436*(O446+O447+O449))*'[7]5. Var. Index. Performance RTs'!$D$73,0)</f>
        <v>0</v>
      </c>
      <c r="P494" s="157">
        <f>IF($A$434="SIM",(P$436*SUM(P440:P442)-SUM(P471:P473)+P$436*(P446+P447+P449))*'[7]5. Var. Index. Performance RTs'!$D$73,0)</f>
        <v>0</v>
      </c>
      <c r="Q494" s="157">
        <f>IF($A$434="SIM",(Q$436*SUM(Q440:Q442)-SUM(Q471:Q473)+Q$436*(Q446+Q447+Q449))*'[7]5. Var. Index. Performance RTs'!$D$73,0)</f>
        <v>0</v>
      </c>
      <c r="R494" s="157">
        <f>IF($A$434="SIM",(R$436*SUM(R440:R442)-SUM(R471:R473)+R$436*(R446+R447+R449))*'[7]5. Var. Index. Performance RTs'!$D$73,0)</f>
        <v>0</v>
      </c>
      <c r="S494" s="157">
        <f>IF($A$434="SIM",(S$436*SUM(S440:S442)-SUM(S471:S473)+S$436*(S446+S447+S449))*'[7]5. Var. Index. Performance RTs'!$D$73,0)</f>
        <v>0</v>
      </c>
      <c r="T494" s="157">
        <f>IF($A$434="SIM",(T$436*SUM(T440:T442)-SUM(T471:T473)+T$436*(T446+T447+T449))*'[7]5. Var. Index. Performance RTs'!$D$73,0)</f>
        <v>0</v>
      </c>
      <c r="U494" s="157">
        <f>IF($A$434="SIM",(U$436*SUM(U440:U442)-SUM(U471:U473)+U$436*(U446+U447+U449))*'[7]5. Var. Index. Performance RTs'!$D$73,0)</f>
        <v>0</v>
      </c>
      <c r="V494" s="157">
        <f>IF($A$434="SIM",(V$436*SUM(V440:V442)-SUM(V471:V473)+V$436*(V446+V447+V449))*'[7]5. Var. Index. Performance RTs'!$D$73,0)</f>
        <v>0</v>
      </c>
      <c r="W494" s="157">
        <f>IF($A$434="SIM",(W$436*SUM(W440:W442)-SUM(W471:W473)+W$436*(W446+W447+W449))*'[7]5. Var. Index. Performance RTs'!$D$73,0)</f>
        <v>0</v>
      </c>
      <c r="X494" s="157">
        <f>IF($A$434="SIM",(X$436*SUM(X440:X442)-SUM(X471:X473)+X$436*(X446+X447+X449))*'[7]5. Var. Index. Performance RTs'!$D$73,0)</f>
        <v>0</v>
      </c>
      <c r="Y494" s="157">
        <f>IF($A$434="SIM",(Y$436*SUM(Y440:Y442)-SUM(Y471:Y473)+Y$436*(Y446+Y447+Y449))*'[7]5. Var. Index. Performance RTs'!$D$73,0)</f>
        <v>0</v>
      </c>
      <c r="Z494" s="157">
        <f>IF($A$434="SIM",(Z$436*SUM(Z440:Z442)-SUM(Z471:Z473)+Z$436*(Z446+Z447+Z449))*'[7]5. Var. Index. Performance RTs'!$D$73,0)</f>
        <v>0</v>
      </c>
      <c r="AA494" s="157">
        <f>IF($A$434="SIM",(AA$436*SUM(AA440:AA442)-SUM(AA471:AA473)+AA$436*(AA446+AA447+AA449))*'[7]5. Var. Index. Performance RTs'!$D$73,0)</f>
        <v>0</v>
      </c>
      <c r="AB494" s="157">
        <f>IF($A$434="SIM",(AB$436*SUM(AB440:AB442)-SUM(AB471:AB473)+AB$436*(AB446+AB447+AB449))*'[7]5. Var. Index. Performance RTs'!$D$73,0)</f>
        <v>0</v>
      </c>
      <c r="AC494" s="157">
        <f>IF($A$434="SIM",(AC$436*SUM(AC440:AC442)-SUM(AC471:AC473)+AC$436*(AC446+AC447+AC449))*'[7]5. Var. Index. Performance RTs'!$D$73,0)</f>
        <v>0</v>
      </c>
      <c r="AD494" s="157">
        <f>IF($A$434="SIM",(AD$436*SUM(AD440:AD442)-SUM(AD471:AD473)+AD$436*(AD446+AD447+AD449))*'[7]5. Var. Index. Performance RTs'!$D$73,0)</f>
        <v>0</v>
      </c>
      <c r="AE494" s="157">
        <f>IF($A$434="SIM",(AE$436*SUM(AE440:AE442)-SUM(AE471:AE473)+AE$436*(AE446+AE447+AE449))*'[7]5. Var. Index. Performance RTs'!$D$73,0)</f>
        <v>0</v>
      </c>
      <c r="AF494" s="157">
        <f>IF($A$434="SIM",(AF$436*SUM(AF440:AF442)-SUM(AF471:AF473)+AF$436*(AF446+AF447+AF449))*'[7]5. Var. Index. Performance RTs'!$D$73,0)</f>
        <v>0</v>
      </c>
      <c r="AG494" s="157">
        <f>IF($A$434="SIM",(AG$436*SUM(AG440:AG442)-SUM(AG471:AG473)+AG$436*(AG446+AG447+AG449))*'[7]5. Var. Index. Performance RTs'!$D$73,0)</f>
        <v>0</v>
      </c>
      <c r="AH494" s="157">
        <f>IF($A$434="SIM",(AH$436*SUM(AH440:AH442)-SUM(AH471:AH473)+AH$436*(AH446+AH447+AH449))*'[7]5. Var. Index. Performance RTs'!$D$73,0)</f>
        <v>0</v>
      </c>
      <c r="AI494" s="157">
        <f>IF($A$434="SIM",(AI$436*SUM(AI440:AI442)-SUM(AI471:AI473)+AI$436*(AI446+AI447+AI449))*'[7]5. Var. Index. Performance RTs'!$D$73,0)</f>
        <v>0</v>
      </c>
      <c r="AJ494" s="157">
        <f>IF($A$434="SIM",(AJ$436*SUM(AJ440:AJ442)-SUM(AJ471:AJ473)+AJ$436*(AJ446+AJ447+AJ449))*'[7]5. Var. Index. Performance RTs'!$D$73,0)</f>
        <v>0</v>
      </c>
      <c r="AK494" s="157">
        <f>IF($A$434="SIM",(AK$436*SUM(AK440:AK442)-SUM(AK471:AK473)+AK$436*(AK446+AK447+AK449))*'[7]5. Var. Index. Performance RTs'!$D$73,0)</f>
        <v>0</v>
      </c>
      <c r="AL494" s="157">
        <f>IF($A$434="SIM",(AL$436*SUM(AL440:AL442)-SUM(AL471:AL473)+AL$436*(AL446+AL447+AL449))*'[7]5. Var. Index. Performance RTs'!$D$73,0)</f>
        <v>0</v>
      </c>
      <c r="AM494" s="157">
        <f>IF($A$434="SIM",(AM$436*SUM(AM440:AM442)-SUM(AM471:AM473)+AM$436*(AM446+AM447+AM449))*'[7]5. Var. Index. Performance RTs'!$D$73,0)</f>
        <v>0</v>
      </c>
      <c r="AN494" s="157">
        <f>IF($A$434="SIM",(AN$436*SUM(AN440:AN442)-SUM(AN471:AN473)+AN$436*(AN446+AN447+AN449))*'[7]5. Var. Index. Performance RTs'!$D$73,0)</f>
        <v>0</v>
      </c>
      <c r="AO494" s="157">
        <f>IF($A$434="SIM",(AO$436*SUM(AO440:AO442)-SUM(AO471:AO473)+AO$436*(AO446+AO447+AO449))*'[7]5. Var. Index. Performance RTs'!$D$73,0)</f>
        <v>0</v>
      </c>
      <c r="AP494" s="157">
        <f>IF($A$434="SIM",(AP$436*SUM(AP440:AP442)-SUM(AP471:AP473)+AP$436*(AP446+AP447+AP449))*'[7]5. Var. Index. Performance RTs'!$D$73,0)</f>
        <v>0</v>
      </c>
      <c r="AQ494" s="157">
        <f>IF($A$434="SIM",(AQ$436*SUM(AQ440:AQ442)-SUM(AQ471:AQ473)+AQ$436*(AQ446+AQ447+AQ449))*'[7]5. Var. Index. Performance RTs'!$D$73,0)</f>
        <v>0</v>
      </c>
      <c r="AR494" s="157">
        <f>IF($A$434="SIM",(AR$436*SUM(AR440:AR442)-SUM(AR471:AR473)+AR$436*(AR446+AR447+AR449))*'[7]5. Var. Index. Performance RTs'!$D$73,0)</f>
        <v>0</v>
      </c>
    </row>
    <row r="495" spans="1:44" s="262" customFormat="1" ht="15.75" hidden="1" outlineLevel="2">
      <c r="A495" s="105"/>
      <c r="B495" s="162" t="s">
        <v>133</v>
      </c>
      <c r="C495" s="160"/>
      <c r="D495" s="160"/>
      <c r="E495" s="160"/>
      <c r="F495" s="160"/>
      <c r="G495" s="160"/>
      <c r="H495" s="160"/>
      <c r="I495" s="160"/>
      <c r="J495" s="160"/>
      <c r="K495" s="160"/>
      <c r="L495" s="160"/>
      <c r="M495" s="160"/>
      <c r="N495" s="160"/>
      <c r="O495" s="160"/>
      <c r="P495" s="160"/>
      <c r="Q495" s="160"/>
      <c r="R495" s="160"/>
      <c r="S495" s="160"/>
      <c r="T495" s="160"/>
      <c r="U495" s="160"/>
      <c r="V495" s="160"/>
      <c r="W495" s="160"/>
      <c r="X495" s="160"/>
      <c r="Y495" s="160"/>
      <c r="Z495" s="160"/>
      <c r="AA495" s="160"/>
      <c r="AB495" s="160"/>
      <c r="AC495" s="160"/>
      <c r="AD495" s="160"/>
      <c r="AE495" s="160"/>
      <c r="AF495" s="160"/>
      <c r="AG495" s="160"/>
      <c r="AH495" s="160"/>
      <c r="AI495" s="160"/>
      <c r="AJ495" s="160"/>
      <c r="AK495" s="160"/>
      <c r="AL495" s="160"/>
      <c r="AM495" s="160"/>
      <c r="AN495" s="160"/>
      <c r="AO495" s="160"/>
      <c r="AP495" s="160"/>
      <c r="AQ495" s="160"/>
      <c r="AR495" s="160"/>
    </row>
    <row r="496" spans="1:44" s="262" customFormat="1" ht="15.75" hidden="1" outlineLevel="2">
      <c r="A496" s="105"/>
      <c r="B496" s="162" t="s">
        <v>42</v>
      </c>
      <c r="C496" s="160" t="s">
        <v>73</v>
      </c>
      <c r="D496" s="166">
        <v>0</v>
      </c>
      <c r="E496" s="166">
        <v>0</v>
      </c>
      <c r="F496" s="166">
        <v>0</v>
      </c>
      <c r="G496" s="166">
        <v>0</v>
      </c>
      <c r="H496" s="166">
        <v>0</v>
      </c>
      <c r="I496" s="166">
        <v>0</v>
      </c>
      <c r="J496" s="166">
        <v>0</v>
      </c>
      <c r="K496" s="166">
        <v>0</v>
      </c>
      <c r="L496" s="166">
        <v>0</v>
      </c>
      <c r="M496" s="166">
        <v>0</v>
      </c>
      <c r="N496" s="166">
        <v>0</v>
      </c>
      <c r="O496" s="166">
        <v>0</v>
      </c>
      <c r="P496" s="166">
        <v>0</v>
      </c>
      <c r="Q496" s="166">
        <v>0</v>
      </c>
      <c r="R496" s="166">
        <v>0</v>
      </c>
      <c r="S496" s="166">
        <v>0</v>
      </c>
      <c r="T496" s="166">
        <v>0</v>
      </c>
      <c r="U496" s="166">
        <v>0</v>
      </c>
      <c r="V496" s="166">
        <v>0</v>
      </c>
      <c r="W496" s="166">
        <v>0</v>
      </c>
      <c r="X496" s="166">
        <v>0</v>
      </c>
      <c r="Y496" s="166">
        <v>0</v>
      </c>
      <c r="Z496" s="166">
        <v>0</v>
      </c>
      <c r="AA496" s="166">
        <v>0</v>
      </c>
      <c r="AB496" s="166">
        <v>0</v>
      </c>
      <c r="AC496" s="166">
        <v>0</v>
      </c>
      <c r="AD496" s="166">
        <v>0</v>
      </c>
      <c r="AE496" s="166">
        <v>0</v>
      </c>
      <c r="AF496" s="166">
        <v>0</v>
      </c>
      <c r="AG496" s="166">
        <v>0</v>
      </c>
      <c r="AH496" s="166">
        <v>0</v>
      </c>
      <c r="AI496" s="166">
        <v>0</v>
      </c>
      <c r="AJ496" s="166">
        <v>0</v>
      </c>
      <c r="AK496" s="166">
        <v>0</v>
      </c>
      <c r="AL496" s="166">
        <v>0</v>
      </c>
      <c r="AM496" s="166">
        <v>0</v>
      </c>
      <c r="AN496" s="166">
        <v>0</v>
      </c>
      <c r="AO496" s="166">
        <v>0</v>
      </c>
      <c r="AP496" s="166">
        <v>0</v>
      </c>
      <c r="AQ496" s="166">
        <v>0</v>
      </c>
      <c r="AR496" s="166">
        <v>0</v>
      </c>
    </row>
    <row r="497" spans="1:44" s="262" customFormat="1" ht="15.75" hidden="1" outlineLevel="2">
      <c r="A497" s="105"/>
      <c r="B497" s="162" t="s">
        <v>43</v>
      </c>
      <c r="C497" s="160" t="s">
        <v>73</v>
      </c>
      <c r="D497" s="166">
        <v>0</v>
      </c>
      <c r="E497" s="166">
        <v>0</v>
      </c>
      <c r="F497" s="166">
        <v>0</v>
      </c>
      <c r="G497" s="166">
        <v>0</v>
      </c>
      <c r="H497" s="166">
        <v>0</v>
      </c>
      <c r="I497" s="166">
        <v>0</v>
      </c>
      <c r="J497" s="166">
        <v>0</v>
      </c>
      <c r="K497" s="166">
        <v>0</v>
      </c>
      <c r="L497" s="166">
        <v>0</v>
      </c>
      <c r="M497" s="166">
        <v>0</v>
      </c>
      <c r="N497" s="166">
        <v>0</v>
      </c>
      <c r="O497" s="166">
        <v>0</v>
      </c>
      <c r="P497" s="166">
        <v>0</v>
      </c>
      <c r="Q497" s="166">
        <v>0</v>
      </c>
      <c r="R497" s="166">
        <v>0</v>
      </c>
      <c r="S497" s="166">
        <v>0</v>
      </c>
      <c r="T497" s="166">
        <v>0</v>
      </c>
      <c r="U497" s="166">
        <v>0</v>
      </c>
      <c r="V497" s="166">
        <v>0</v>
      </c>
      <c r="W497" s="166">
        <v>0</v>
      </c>
      <c r="X497" s="166">
        <v>0</v>
      </c>
      <c r="Y497" s="166">
        <v>0</v>
      </c>
      <c r="Z497" s="166">
        <v>0</v>
      </c>
      <c r="AA497" s="166">
        <v>0</v>
      </c>
      <c r="AB497" s="166">
        <v>0</v>
      </c>
      <c r="AC497" s="166">
        <v>0</v>
      </c>
      <c r="AD497" s="166">
        <v>0</v>
      </c>
      <c r="AE497" s="166">
        <v>0</v>
      </c>
      <c r="AF497" s="166">
        <v>0</v>
      </c>
      <c r="AG497" s="166">
        <v>0</v>
      </c>
      <c r="AH497" s="166">
        <v>0</v>
      </c>
      <c r="AI497" s="166">
        <v>0</v>
      </c>
      <c r="AJ497" s="166">
        <v>0</v>
      </c>
      <c r="AK497" s="166">
        <v>0</v>
      </c>
      <c r="AL497" s="166">
        <v>0</v>
      </c>
      <c r="AM497" s="166">
        <v>0</v>
      </c>
      <c r="AN497" s="166">
        <v>0</v>
      </c>
      <c r="AO497" s="166">
        <v>0</v>
      </c>
      <c r="AP497" s="166">
        <v>0</v>
      </c>
      <c r="AQ497" s="166">
        <v>0</v>
      </c>
      <c r="AR497" s="166">
        <v>0</v>
      </c>
    </row>
    <row r="498" spans="1:44" s="262" customFormat="1" ht="15.75" hidden="1" outlineLevel="2">
      <c r="A498" s="105"/>
      <c r="B498" s="162" t="s">
        <v>44</v>
      </c>
      <c r="C498" s="160" t="s">
        <v>73</v>
      </c>
      <c r="D498" s="166">
        <f>IF(D$494&gt;0,(D$436*D$440-D$471)*('[7]5. Var. Index. Performance RTs'!$D$73)/D$494,0)</f>
        <v>0</v>
      </c>
      <c r="E498" s="166">
        <f>IF(E$494&gt;0,(E$436*E$440-E$471)*('[7]5. Var. Index. Performance RTs'!$D$73)/E$494,0)</f>
        <v>0</v>
      </c>
      <c r="F498" s="166">
        <f>IF(F$494&gt;0,(F$436*F$440-F$471)*('[7]5. Var. Index. Performance RTs'!$D$73)/F$494,0)</f>
        <v>0</v>
      </c>
      <c r="G498" s="166">
        <f>IF(G$494&gt;0,(G$436*G$440-G$471)*('[7]5. Var. Index. Performance RTs'!$D$73)/G$494,0)</f>
        <v>0</v>
      </c>
      <c r="H498" s="166">
        <f>IF(H$494&gt;0,(H$436*H$440-H$471)*('[7]5. Var. Index. Performance RTs'!$D$73)/H$494,0)</f>
        <v>0</v>
      </c>
      <c r="I498" s="166">
        <f>IF(I$494&gt;0,(I$436*I$440-I$471)*('[7]5. Var. Index. Performance RTs'!$D$73)/I$494,0)</f>
        <v>0</v>
      </c>
      <c r="J498" s="166">
        <f>IF(J$494&gt;0,(J$436*J$440-J$471)*('[7]5. Var. Index. Performance RTs'!$D$73)/J$494,0)</f>
        <v>0</v>
      </c>
      <c r="K498" s="166">
        <f>IF(K$494&gt;0,(K$436*K$440-K$471)*('[7]5. Var. Index. Performance RTs'!$D$73)/K$494,0)</f>
        <v>0</v>
      </c>
      <c r="L498" s="166">
        <f>IF(L$494&gt;0,(L$436*L$440-L$471)*('[7]5. Var. Index. Performance RTs'!$D$73)/L$494,0)</f>
        <v>0</v>
      </c>
      <c r="M498" s="166">
        <f>IF(M$494&gt;0,(M$436*M$440-M$471)*('[7]5. Var. Index. Performance RTs'!$D$73)/M$494,0)</f>
        <v>0</v>
      </c>
      <c r="N498" s="166">
        <f>IF(N$494&gt;0,(N$436*N$440-N$471)*('[7]5. Var. Index. Performance RTs'!$D$73)/N$494,0)</f>
        <v>0</v>
      </c>
      <c r="O498" s="166">
        <f>IF(O$494&gt;0,(O$436*O$440-O$471)*('[7]5. Var. Index. Performance RTs'!$D$73)/O$494,0)</f>
        <v>0</v>
      </c>
      <c r="P498" s="166">
        <f>IF(P$494&gt;0,(P$436*P$440-P$471)*('[7]5. Var. Index. Performance RTs'!$D$73)/P$494,0)</f>
        <v>0</v>
      </c>
      <c r="Q498" s="166">
        <f>IF(Q$494&gt;0,(Q$436*Q$440-Q$471)*('[7]5. Var. Index. Performance RTs'!$D$73)/Q$494,0)</f>
        <v>0</v>
      </c>
      <c r="R498" s="166">
        <f>IF(R$494&gt;0,(R$436*R$440-R$471)*('[7]5. Var. Index. Performance RTs'!$D$73)/R$494,0)</f>
        <v>0</v>
      </c>
      <c r="S498" s="166">
        <f>IF(S$494&gt;0,(S$436*S$440-S$471)*('[7]5. Var. Index. Performance RTs'!$D$73)/S$494,0)</f>
        <v>0</v>
      </c>
      <c r="T498" s="166">
        <f>IF(T$494&gt;0,(T$436*T$440-T$471)*('[7]5. Var. Index. Performance RTs'!$D$73)/T$494,0)</f>
        <v>0</v>
      </c>
      <c r="U498" s="166">
        <f>IF(U$494&gt;0,(U$436*U$440-U$471)*('[7]5. Var. Index. Performance RTs'!$D$73)/U$494,0)</f>
        <v>0</v>
      </c>
      <c r="V498" s="166">
        <f>IF(V$494&gt;0,(V$436*V$440-V$471)*('[7]5. Var. Index. Performance RTs'!$D$73)/V$494,0)</f>
        <v>0</v>
      </c>
      <c r="W498" s="166">
        <f>IF(W$494&gt;0,(W$436*W$440-W$471)*('[7]5. Var. Index. Performance RTs'!$D$73)/W$494,0)</f>
        <v>0</v>
      </c>
      <c r="X498" s="166">
        <f>IF(X$494&gt;0,(X$436*X$440-X$471)*('[7]5. Var. Index. Performance RTs'!$D$73)/X$494,0)</f>
        <v>0</v>
      </c>
      <c r="Y498" s="166">
        <f>IF(Y$494&gt;0,(Y$436*Y$440-Y$471)*('[7]5. Var. Index. Performance RTs'!$D$73)/Y$494,0)</f>
        <v>0</v>
      </c>
      <c r="Z498" s="166">
        <f>IF(Z$494&gt;0,(Z$436*Z$440-Z$471)*('[7]5. Var. Index. Performance RTs'!$D$73)/Z$494,0)</f>
        <v>0</v>
      </c>
      <c r="AA498" s="166">
        <f>IF(AA$494&gt;0,(AA$436*AA$440-AA$471)*('[7]5. Var. Index. Performance RTs'!$D$73)/AA$494,0)</f>
        <v>0</v>
      </c>
      <c r="AB498" s="166">
        <f>IF(AB$494&gt;0,(AB$436*AB$440-AB$471)*('[7]5. Var. Index. Performance RTs'!$D$73)/AB$494,0)</f>
        <v>0</v>
      </c>
      <c r="AC498" s="166">
        <f>IF(AC$494&gt;0,(AC$436*AC$440-AC$471)*('[7]5. Var. Index. Performance RTs'!$D$73)/AC$494,0)</f>
        <v>0</v>
      </c>
      <c r="AD498" s="166">
        <f>IF(AD$494&gt;0,(AD$436*AD$440-AD$471)*('[7]5. Var. Index. Performance RTs'!$D$73)/AD$494,0)</f>
        <v>0</v>
      </c>
      <c r="AE498" s="166">
        <f>IF(AE$494&gt;0,(AE$436*AE$440-AE$471)*('[7]5. Var. Index. Performance RTs'!$D$73)/AE$494,0)</f>
        <v>0</v>
      </c>
      <c r="AF498" s="166">
        <f>IF(AF$494&gt;0,(AF$436*AF$440-AF$471)*('[7]5. Var. Index. Performance RTs'!$D$73)/AF$494,0)</f>
        <v>0</v>
      </c>
      <c r="AG498" s="166">
        <f>IF(AG$494&gt;0,(AG$436*AG$440-AG$471)*('[7]5. Var. Index. Performance RTs'!$D$73)/AG$494,0)</f>
        <v>0</v>
      </c>
      <c r="AH498" s="166">
        <f>IF(AH$494&gt;0,(AH$436*AH$440-AH$471)*('[7]5. Var. Index. Performance RTs'!$D$73)/AH$494,0)</f>
        <v>0</v>
      </c>
      <c r="AI498" s="166">
        <f>IF(AI$494&gt;0,(AI$436*AI$440-AI$471)*('[7]5. Var. Index. Performance RTs'!$D$73)/AI$494,0)</f>
        <v>0</v>
      </c>
      <c r="AJ498" s="166">
        <f>IF(AJ$494&gt;0,(AJ$436*AJ$440-AJ$471)*('[7]5. Var. Index. Performance RTs'!$D$73)/AJ$494,0)</f>
        <v>0</v>
      </c>
      <c r="AK498" s="166">
        <f>IF(AK$494&gt;0,(AK$436*AK$440-AK$471)*('[7]5. Var. Index. Performance RTs'!$D$73)/AK$494,0)</f>
        <v>0</v>
      </c>
      <c r="AL498" s="166">
        <f>IF(AL$494&gt;0,(AL$436*AL$440-AL$471)*('[7]5. Var. Index. Performance RTs'!$D$73)/AL$494,0)</f>
        <v>0</v>
      </c>
      <c r="AM498" s="166">
        <f>IF(AM$494&gt;0,(AM$436*AM$440-AM$471)*('[7]5. Var. Index. Performance RTs'!$D$73)/AM$494,0)</f>
        <v>0</v>
      </c>
      <c r="AN498" s="166">
        <f>IF(AN$494&gt;0,(AN$436*AN$440-AN$471)*('[7]5. Var. Index. Performance RTs'!$D$73)/AN$494,0)</f>
        <v>0</v>
      </c>
      <c r="AO498" s="166">
        <f>IF(AO$494&gt;0,(AO$436*AO$440-AO$471)*('[7]5. Var. Index. Performance RTs'!$D$73)/AO$494,0)</f>
        <v>0</v>
      </c>
      <c r="AP498" s="166">
        <f>IF(AP$494&gt;0,(AP$436*AP$440-AP$471)*('[7]5. Var. Index. Performance RTs'!$D$73)/AP$494,0)</f>
        <v>0</v>
      </c>
      <c r="AQ498" s="166">
        <f>IF(AQ$494&gt;0,(AQ$436*AQ$440-AQ$471)*('[7]5. Var. Index. Performance RTs'!$D$73)/AQ$494,0)</f>
        <v>0</v>
      </c>
      <c r="AR498" s="166">
        <f>IF(AR$494&gt;0,(AR$436*AR$440-AR$471)*('[7]5. Var. Index. Performance RTs'!$D$73)/AR$494,0)</f>
        <v>0</v>
      </c>
    </row>
    <row r="499" spans="1:44" s="262" customFormat="1" ht="15.75" hidden="1" outlineLevel="2">
      <c r="A499" s="105"/>
      <c r="B499" s="162" t="s">
        <v>45</v>
      </c>
      <c r="C499" s="160" t="s">
        <v>73</v>
      </c>
      <c r="D499" s="166">
        <f>IF(D$494&gt;0,(D$436*D441-D472)*('[7]5. Var. Index. Performance RTs'!$D$73)/D$494,0)</f>
        <v>0</v>
      </c>
      <c r="E499" s="166">
        <f>IF(E$494&gt;0,(E$436*E441-E472)*('[7]5. Var. Index. Performance RTs'!$D$73)/E$494,0)</f>
        <v>0</v>
      </c>
      <c r="F499" s="166">
        <f>IF(F$494&gt;0,(F$436*F441-F472)*('[7]5. Var. Index. Performance RTs'!$D$73)/F$494,0)</f>
        <v>0</v>
      </c>
      <c r="G499" s="166">
        <f>IF(G$494&gt;0,(G$436*G441-G472)*('[7]5. Var. Index. Performance RTs'!$D$73)/G$494,0)</f>
        <v>0</v>
      </c>
      <c r="H499" s="166">
        <f>IF(H$494&gt;0,(H$436*H441-H472)*('[7]5. Var. Index. Performance RTs'!$D$73)/H$494,0)</f>
        <v>0</v>
      </c>
      <c r="I499" s="166">
        <f>IF(I$494&gt;0,(I$436*I441-I472)*('[7]5. Var. Index. Performance RTs'!$D$73)/I$494,0)</f>
        <v>0</v>
      </c>
      <c r="J499" s="166">
        <f>IF(J$494&gt;0,(J$436*J441-J472)*('[7]5. Var. Index. Performance RTs'!$D$73)/J$494,0)</f>
        <v>0</v>
      </c>
      <c r="K499" s="166">
        <f>IF(K$494&gt;0,(K$436*K441-K472)*('[7]5. Var. Index. Performance RTs'!$D$73)/K$494,0)</f>
        <v>0</v>
      </c>
      <c r="L499" s="166">
        <f>IF(L$494&gt;0,(L$436*L441-L472)*('[7]5. Var. Index. Performance RTs'!$D$73)/L$494,0)</f>
        <v>0</v>
      </c>
      <c r="M499" s="166">
        <f>IF(M$494&gt;0,(M$436*M441-M472)*('[7]5. Var. Index. Performance RTs'!$D$73)/M$494,0)</f>
        <v>0</v>
      </c>
      <c r="N499" s="166">
        <f>IF(N$494&gt;0,(N$436*N441-N472)*('[7]5. Var. Index. Performance RTs'!$D$73)/N$494,0)</f>
        <v>0</v>
      </c>
      <c r="O499" s="166">
        <f>IF(O$494&gt;0,(O$436*O441-O472)*('[7]5. Var. Index. Performance RTs'!$D$73)/O$494,0)</f>
        <v>0</v>
      </c>
      <c r="P499" s="166">
        <f>IF(P$494&gt;0,(P$436*P441-P472)*('[7]5. Var. Index. Performance RTs'!$D$73)/P$494,0)</f>
        <v>0</v>
      </c>
      <c r="Q499" s="166">
        <f>IF(Q$494&gt;0,(Q$436*Q441-Q472)*('[7]5. Var. Index. Performance RTs'!$D$73)/Q$494,0)</f>
        <v>0</v>
      </c>
      <c r="R499" s="166">
        <f>IF(R$494&gt;0,(R$436*R441-R472)*('[7]5. Var. Index. Performance RTs'!$D$73)/R$494,0)</f>
        <v>0</v>
      </c>
      <c r="S499" s="166">
        <f>IF(S$494&gt;0,(S$436*S441-S472)*('[7]5. Var. Index. Performance RTs'!$D$73)/S$494,0)</f>
        <v>0</v>
      </c>
      <c r="T499" s="166">
        <f>IF(T$494&gt;0,(T$436*T441-T472)*('[7]5. Var. Index. Performance RTs'!$D$73)/T$494,0)</f>
        <v>0</v>
      </c>
      <c r="U499" s="166">
        <f>IF(U$494&gt;0,(U$436*U441-U472)*('[7]5. Var. Index. Performance RTs'!$D$73)/U$494,0)</f>
        <v>0</v>
      </c>
      <c r="V499" s="166">
        <f>IF(V$494&gt;0,(V$436*V441-V472)*('[7]5. Var. Index. Performance RTs'!$D$73)/V$494,0)</f>
        <v>0</v>
      </c>
      <c r="W499" s="166">
        <f>IF(W$494&gt;0,(W$436*W441-W472)*('[7]5. Var. Index. Performance RTs'!$D$73)/W$494,0)</f>
        <v>0</v>
      </c>
      <c r="X499" s="166">
        <f>IF(X$494&gt;0,(X$436*X441-X472)*('[7]5. Var. Index. Performance RTs'!$D$73)/X$494,0)</f>
        <v>0</v>
      </c>
      <c r="Y499" s="166">
        <f>IF(Y$494&gt;0,(Y$436*Y441-Y472)*('[7]5. Var. Index. Performance RTs'!$D$73)/Y$494,0)</f>
        <v>0</v>
      </c>
      <c r="Z499" s="166">
        <f>IF(Z$494&gt;0,(Z$436*Z441-Z472)*('[7]5. Var. Index. Performance RTs'!$D$73)/Z$494,0)</f>
        <v>0</v>
      </c>
      <c r="AA499" s="166">
        <f>IF(AA$494&gt;0,(AA$436*AA441-AA472)*('[7]5. Var. Index. Performance RTs'!$D$73)/AA$494,0)</f>
        <v>0</v>
      </c>
      <c r="AB499" s="166">
        <f>IF(AB$494&gt;0,(AB$436*AB441-AB472)*('[7]5. Var. Index. Performance RTs'!$D$73)/AB$494,0)</f>
        <v>0</v>
      </c>
      <c r="AC499" s="166">
        <f>IF(AC$494&gt;0,(AC$436*AC441-AC472)*('[7]5. Var. Index. Performance RTs'!$D$73)/AC$494,0)</f>
        <v>0</v>
      </c>
      <c r="AD499" s="166">
        <f>IF(AD$494&gt;0,(AD$436*AD441-AD472)*('[7]5. Var. Index. Performance RTs'!$D$73)/AD$494,0)</f>
        <v>0</v>
      </c>
      <c r="AE499" s="166">
        <f>IF(AE$494&gt;0,(AE$436*AE441-AE472)*('[7]5. Var. Index. Performance RTs'!$D$73)/AE$494,0)</f>
        <v>0</v>
      </c>
      <c r="AF499" s="166">
        <f>IF(AF$494&gt;0,(AF$436*AF441-AF472)*('[7]5. Var. Index. Performance RTs'!$D$73)/AF$494,0)</f>
        <v>0</v>
      </c>
      <c r="AG499" s="166">
        <f>IF(AG$494&gt;0,(AG$436*AG441-AG472)*('[7]5. Var. Index. Performance RTs'!$D$73)/AG$494,0)</f>
        <v>0</v>
      </c>
      <c r="AH499" s="166">
        <f>IF(AH$494&gt;0,(AH$436*AH441-AH472)*('[7]5. Var. Index. Performance RTs'!$D$73)/AH$494,0)</f>
        <v>0</v>
      </c>
      <c r="AI499" s="166">
        <f>IF(AI$494&gt;0,(AI$436*AI441-AI472)*('[7]5. Var. Index. Performance RTs'!$D$73)/AI$494,0)</f>
        <v>0</v>
      </c>
      <c r="AJ499" s="166">
        <f>IF(AJ$494&gt;0,(AJ$436*AJ441-AJ472)*('[7]5. Var. Index. Performance RTs'!$D$73)/AJ$494,0)</f>
        <v>0</v>
      </c>
      <c r="AK499" s="166">
        <f>IF(AK$494&gt;0,(AK$436*AK441-AK472)*('[7]5. Var. Index. Performance RTs'!$D$73)/AK$494,0)</f>
        <v>0</v>
      </c>
      <c r="AL499" s="166">
        <f>IF(AL$494&gt;0,(AL$436*AL441-AL472)*('[7]5. Var. Index. Performance RTs'!$D$73)/AL$494,0)</f>
        <v>0</v>
      </c>
      <c r="AM499" s="166">
        <f>IF(AM$494&gt;0,(AM$436*AM441-AM472)*('[7]5. Var. Index. Performance RTs'!$D$73)/AM$494,0)</f>
        <v>0</v>
      </c>
      <c r="AN499" s="166">
        <f>IF(AN$494&gt;0,(AN$436*AN441-AN472)*('[7]5. Var. Index. Performance RTs'!$D$73)/AN$494,0)</f>
        <v>0</v>
      </c>
      <c r="AO499" s="166">
        <f>IF(AO$494&gt;0,(AO$436*AO441-AO472)*('[7]5. Var. Index. Performance RTs'!$D$73)/AO$494,0)</f>
        <v>0</v>
      </c>
      <c r="AP499" s="166">
        <f>IF(AP$494&gt;0,(AP$436*AP441-AP472)*('[7]5. Var. Index. Performance RTs'!$D$73)/AP$494,0)</f>
        <v>0</v>
      </c>
      <c r="AQ499" s="166">
        <f>IF(AQ$494&gt;0,(AQ$436*AQ441-AQ472)*('[7]5. Var. Index. Performance RTs'!$D$73)/AQ$494,0)</f>
        <v>0</v>
      </c>
      <c r="AR499" s="166">
        <f>IF(AR$494&gt;0,(AR$436*AR441-AR472)*('[7]5. Var. Index. Performance RTs'!$D$73)/AR$494,0)</f>
        <v>0</v>
      </c>
    </row>
    <row r="500" spans="1:44" s="262" customFormat="1" ht="15.75" hidden="1" outlineLevel="2">
      <c r="A500" s="105"/>
      <c r="B500" s="162" t="s">
        <v>46</v>
      </c>
      <c r="C500" s="160" t="s">
        <v>73</v>
      </c>
      <c r="D500" s="166">
        <f>IF(D$494&gt;0,(D$436*D442-D473)*('[7]5. Var. Index. Performance RTs'!$D$73)/D$494,0)</f>
        <v>0</v>
      </c>
      <c r="E500" s="166">
        <f>IF(E$494&gt;0,(E$436*E442-E473)*('[7]5. Var. Index. Performance RTs'!$D$73)/E$494,0)</f>
        <v>0</v>
      </c>
      <c r="F500" s="166">
        <f>IF(F$494&gt;0,(F$436*F442-F473)*('[7]5. Var. Index. Performance RTs'!$D$73)/F$494,0)</f>
        <v>0</v>
      </c>
      <c r="G500" s="166">
        <f>IF(G$494&gt;0,(G$436*G442-G473)*('[7]5. Var. Index. Performance RTs'!$D$73)/G$494,0)</f>
        <v>0</v>
      </c>
      <c r="H500" s="166">
        <f>IF(H$494&gt;0,(H$436*H442-H473)*('[7]5. Var. Index. Performance RTs'!$D$73)/H$494,0)</f>
        <v>0</v>
      </c>
      <c r="I500" s="166">
        <f>IF(I$494&gt;0,(I$436*I442-I473)*('[7]5. Var. Index. Performance RTs'!$D$73)/I$494,0)</f>
        <v>0</v>
      </c>
      <c r="J500" s="166">
        <f>IF(J$494&gt;0,(J$436*J442-J473)*('[7]5. Var. Index. Performance RTs'!$D$73)/J$494,0)</f>
        <v>0</v>
      </c>
      <c r="K500" s="166">
        <f>IF(K$494&gt;0,(K$436*K442-K473)*('[7]5. Var. Index. Performance RTs'!$D$73)/K$494,0)</f>
        <v>0</v>
      </c>
      <c r="L500" s="166">
        <f>IF(L$494&gt;0,(L$436*L442-L473)*('[7]5. Var. Index. Performance RTs'!$D$73)/L$494,0)</f>
        <v>0</v>
      </c>
      <c r="M500" s="166">
        <f>IF(M$494&gt;0,(M$436*M442-M473)*('[7]5. Var. Index. Performance RTs'!$D$73)/M$494,0)</f>
        <v>0</v>
      </c>
      <c r="N500" s="166">
        <f>IF(N$494&gt;0,(N$436*N442-N473)*('[7]5. Var. Index. Performance RTs'!$D$73)/N$494,0)</f>
        <v>0</v>
      </c>
      <c r="O500" s="166">
        <f>IF(O$494&gt;0,(O$436*O442-O473)*('[7]5. Var. Index. Performance RTs'!$D$73)/O$494,0)</f>
        <v>0</v>
      </c>
      <c r="P500" s="166">
        <f>IF(P$494&gt;0,(P$436*P442-P473)*('[7]5. Var. Index. Performance RTs'!$D$73)/P$494,0)</f>
        <v>0</v>
      </c>
      <c r="Q500" s="166">
        <f>IF(Q$494&gt;0,(Q$436*Q442-Q473)*('[7]5. Var. Index. Performance RTs'!$D$73)/Q$494,0)</f>
        <v>0</v>
      </c>
      <c r="R500" s="166">
        <f>IF(R$494&gt;0,(R$436*R442-R473)*('[7]5. Var. Index. Performance RTs'!$D$73)/R$494,0)</f>
        <v>0</v>
      </c>
      <c r="S500" s="166">
        <f>IF(S$494&gt;0,(S$436*S442-S473)*('[7]5. Var. Index. Performance RTs'!$D$73)/S$494,0)</f>
        <v>0</v>
      </c>
      <c r="T500" s="166">
        <f>IF(T$494&gt;0,(T$436*T442-T473)*('[7]5. Var. Index. Performance RTs'!$D$73)/T$494,0)</f>
        <v>0</v>
      </c>
      <c r="U500" s="166">
        <f>IF(U$494&gt;0,(U$436*U442-U473)*('[7]5. Var. Index. Performance RTs'!$D$73)/U$494,0)</f>
        <v>0</v>
      </c>
      <c r="V500" s="166">
        <f>IF(V$494&gt;0,(V$436*V442-V473)*('[7]5. Var. Index. Performance RTs'!$D$73)/V$494,0)</f>
        <v>0</v>
      </c>
      <c r="W500" s="166">
        <f>IF(W$494&gt;0,(W$436*W442-W473)*('[7]5. Var. Index. Performance RTs'!$D$73)/W$494,0)</f>
        <v>0</v>
      </c>
      <c r="X500" s="166">
        <f>IF(X$494&gt;0,(X$436*X442-X473)*('[7]5. Var. Index. Performance RTs'!$D$73)/X$494,0)</f>
        <v>0</v>
      </c>
      <c r="Y500" s="166">
        <f>IF(Y$494&gt;0,(Y$436*Y442-Y473)*('[7]5. Var. Index. Performance RTs'!$D$73)/Y$494,0)</f>
        <v>0</v>
      </c>
      <c r="Z500" s="166">
        <f>IF(Z$494&gt;0,(Z$436*Z442-Z473)*('[7]5. Var. Index. Performance RTs'!$D$73)/Z$494,0)</f>
        <v>0</v>
      </c>
      <c r="AA500" s="166">
        <f>IF(AA$494&gt;0,(AA$436*AA442-AA473)*('[7]5. Var. Index. Performance RTs'!$D$73)/AA$494,0)</f>
        <v>0</v>
      </c>
      <c r="AB500" s="166">
        <f>IF(AB$494&gt;0,(AB$436*AB442-AB473)*('[7]5. Var. Index. Performance RTs'!$D$73)/AB$494,0)</f>
        <v>0</v>
      </c>
      <c r="AC500" s="166">
        <f>IF(AC$494&gt;0,(AC$436*AC442-AC473)*('[7]5. Var. Index. Performance RTs'!$D$73)/AC$494,0)</f>
        <v>0</v>
      </c>
      <c r="AD500" s="166">
        <f>IF(AD$494&gt;0,(AD$436*AD442-AD473)*('[7]5. Var. Index. Performance RTs'!$D$73)/AD$494,0)</f>
        <v>0</v>
      </c>
      <c r="AE500" s="166">
        <f>IF(AE$494&gt;0,(AE$436*AE442-AE473)*('[7]5. Var. Index. Performance RTs'!$D$73)/AE$494,0)</f>
        <v>0</v>
      </c>
      <c r="AF500" s="166">
        <f>IF(AF$494&gt;0,(AF$436*AF442-AF473)*('[7]5. Var. Index. Performance RTs'!$D$73)/AF$494,0)</f>
        <v>0</v>
      </c>
      <c r="AG500" s="166">
        <f>IF(AG$494&gt;0,(AG$436*AG442-AG473)*('[7]5. Var. Index. Performance RTs'!$D$73)/AG$494,0)</f>
        <v>0</v>
      </c>
      <c r="AH500" s="166">
        <f>IF(AH$494&gt;0,(AH$436*AH442-AH473)*('[7]5. Var. Index. Performance RTs'!$D$73)/AH$494,0)</f>
        <v>0</v>
      </c>
      <c r="AI500" s="166">
        <f>IF(AI$494&gt;0,(AI$436*AI442-AI473)*('[7]5. Var. Index. Performance RTs'!$D$73)/AI$494,0)</f>
        <v>0</v>
      </c>
      <c r="AJ500" s="166">
        <f>IF(AJ$494&gt;0,(AJ$436*AJ442-AJ473)*('[7]5. Var. Index. Performance RTs'!$D$73)/AJ$494,0)</f>
        <v>0</v>
      </c>
      <c r="AK500" s="166">
        <f>IF(AK$494&gt;0,(AK$436*AK442-AK473)*('[7]5. Var. Index. Performance RTs'!$D$73)/AK$494,0)</f>
        <v>0</v>
      </c>
      <c r="AL500" s="166">
        <f>IF(AL$494&gt;0,(AL$436*AL442-AL473)*('[7]5. Var. Index. Performance RTs'!$D$73)/AL$494,0)</f>
        <v>0</v>
      </c>
      <c r="AM500" s="166">
        <f>IF(AM$494&gt;0,(AM$436*AM442-AM473)*('[7]5. Var. Index. Performance RTs'!$D$73)/AM$494,0)</f>
        <v>0</v>
      </c>
      <c r="AN500" s="166">
        <f>IF(AN$494&gt;0,(AN$436*AN442-AN473)*('[7]5. Var. Index. Performance RTs'!$D$73)/AN$494,0)</f>
        <v>0</v>
      </c>
      <c r="AO500" s="166">
        <f>IF(AO$494&gt;0,(AO$436*AO442-AO473)*('[7]5. Var. Index. Performance RTs'!$D$73)/AO$494,0)</f>
        <v>0</v>
      </c>
      <c r="AP500" s="166">
        <f>IF(AP$494&gt;0,(AP$436*AP442-AP473)*('[7]5. Var. Index. Performance RTs'!$D$73)/AP$494,0)</f>
        <v>0</v>
      </c>
      <c r="AQ500" s="166">
        <f>IF(AQ$494&gt;0,(AQ$436*AQ442-AQ473)*('[7]5. Var. Index. Performance RTs'!$D$73)/AQ$494,0)</f>
        <v>0</v>
      </c>
      <c r="AR500" s="166">
        <f>IF(AR$494&gt;0,(AR$436*AR442-AR473)*('[7]5. Var. Index. Performance RTs'!$D$73)/AR$494,0)</f>
        <v>0</v>
      </c>
    </row>
    <row r="501" spans="1:44" s="262" customFormat="1" ht="15.75" hidden="1" outlineLevel="2">
      <c r="A501" s="105"/>
      <c r="B501" s="162" t="s">
        <v>47</v>
      </c>
      <c r="C501" s="160" t="s">
        <v>73</v>
      </c>
      <c r="D501" s="166">
        <v>0</v>
      </c>
      <c r="E501" s="166">
        <v>0</v>
      </c>
      <c r="F501" s="166">
        <v>0</v>
      </c>
      <c r="G501" s="166">
        <v>0</v>
      </c>
      <c r="H501" s="166">
        <v>0</v>
      </c>
      <c r="I501" s="166">
        <v>0</v>
      </c>
      <c r="J501" s="166">
        <v>0</v>
      </c>
      <c r="K501" s="166">
        <v>0</v>
      </c>
      <c r="L501" s="166">
        <v>0</v>
      </c>
      <c r="M501" s="166">
        <v>0</v>
      </c>
      <c r="N501" s="166">
        <v>0</v>
      </c>
      <c r="O501" s="166">
        <v>0</v>
      </c>
      <c r="P501" s="166">
        <v>0</v>
      </c>
      <c r="Q501" s="166">
        <v>0</v>
      </c>
      <c r="R501" s="166">
        <v>0</v>
      </c>
      <c r="S501" s="166">
        <v>0</v>
      </c>
      <c r="T501" s="166">
        <v>0</v>
      </c>
      <c r="U501" s="166">
        <v>0</v>
      </c>
      <c r="V501" s="166">
        <v>0</v>
      </c>
      <c r="W501" s="166">
        <v>0</v>
      </c>
      <c r="X501" s="166">
        <v>0</v>
      </c>
      <c r="Y501" s="166">
        <v>0</v>
      </c>
      <c r="Z501" s="166">
        <v>0</v>
      </c>
      <c r="AA501" s="166">
        <v>0</v>
      </c>
      <c r="AB501" s="166">
        <v>0</v>
      </c>
      <c r="AC501" s="166">
        <v>0</v>
      </c>
      <c r="AD501" s="166">
        <v>0</v>
      </c>
      <c r="AE501" s="166">
        <v>0</v>
      </c>
      <c r="AF501" s="166">
        <v>0</v>
      </c>
      <c r="AG501" s="166">
        <v>0</v>
      </c>
      <c r="AH501" s="166">
        <v>0</v>
      </c>
      <c r="AI501" s="166">
        <v>0</v>
      </c>
      <c r="AJ501" s="166">
        <v>0</v>
      </c>
      <c r="AK501" s="166">
        <v>0</v>
      </c>
      <c r="AL501" s="166">
        <v>0</v>
      </c>
      <c r="AM501" s="166">
        <v>0</v>
      </c>
      <c r="AN501" s="166">
        <v>0</v>
      </c>
      <c r="AO501" s="166">
        <v>0</v>
      </c>
      <c r="AP501" s="166">
        <v>0</v>
      </c>
      <c r="AQ501" s="166">
        <v>0</v>
      </c>
      <c r="AR501" s="166">
        <v>0</v>
      </c>
    </row>
    <row r="502" spans="1:44" s="262" customFormat="1" ht="15.75" hidden="1" outlineLevel="2">
      <c r="A502" s="105"/>
      <c r="B502" s="162" t="s">
        <v>48</v>
      </c>
      <c r="C502" s="160" t="s">
        <v>73</v>
      </c>
      <c r="D502" s="166">
        <v>0</v>
      </c>
      <c r="E502" s="166">
        <v>0</v>
      </c>
      <c r="F502" s="166">
        <v>0</v>
      </c>
      <c r="G502" s="166">
        <v>0</v>
      </c>
      <c r="H502" s="166">
        <v>0</v>
      </c>
      <c r="I502" s="166">
        <v>0</v>
      </c>
      <c r="J502" s="166">
        <v>0</v>
      </c>
      <c r="K502" s="166">
        <v>0</v>
      </c>
      <c r="L502" s="166">
        <v>0</v>
      </c>
      <c r="M502" s="166">
        <v>0</v>
      </c>
      <c r="N502" s="166">
        <v>0</v>
      </c>
      <c r="O502" s="166">
        <v>0</v>
      </c>
      <c r="P502" s="166">
        <v>0</v>
      </c>
      <c r="Q502" s="166">
        <v>0</v>
      </c>
      <c r="R502" s="166">
        <v>0</v>
      </c>
      <c r="S502" s="166">
        <v>0</v>
      </c>
      <c r="T502" s="166">
        <v>0</v>
      </c>
      <c r="U502" s="166">
        <v>0</v>
      </c>
      <c r="V502" s="166">
        <v>0</v>
      </c>
      <c r="W502" s="166">
        <v>0</v>
      </c>
      <c r="X502" s="166">
        <v>0</v>
      </c>
      <c r="Y502" s="166">
        <v>0</v>
      </c>
      <c r="Z502" s="166">
        <v>0</v>
      </c>
      <c r="AA502" s="166">
        <v>0</v>
      </c>
      <c r="AB502" s="166">
        <v>0</v>
      </c>
      <c r="AC502" s="166">
        <v>0</v>
      </c>
      <c r="AD502" s="166">
        <v>0</v>
      </c>
      <c r="AE502" s="166">
        <v>0</v>
      </c>
      <c r="AF502" s="166">
        <v>0</v>
      </c>
      <c r="AG502" s="166">
        <v>0</v>
      </c>
      <c r="AH502" s="166">
        <v>0</v>
      </c>
      <c r="AI502" s="166">
        <v>0</v>
      </c>
      <c r="AJ502" s="166">
        <v>0</v>
      </c>
      <c r="AK502" s="166">
        <v>0</v>
      </c>
      <c r="AL502" s="166">
        <v>0</v>
      </c>
      <c r="AM502" s="166">
        <v>0</v>
      </c>
      <c r="AN502" s="166">
        <v>0</v>
      </c>
      <c r="AO502" s="166">
        <v>0</v>
      </c>
      <c r="AP502" s="166">
        <v>0</v>
      </c>
      <c r="AQ502" s="166">
        <v>0</v>
      </c>
      <c r="AR502" s="166">
        <v>0</v>
      </c>
    </row>
    <row r="503" spans="1:44" s="262" customFormat="1" ht="15.75" hidden="1" outlineLevel="2">
      <c r="A503" s="105"/>
      <c r="B503" s="162" t="s">
        <v>49</v>
      </c>
      <c r="C503" s="160" t="s">
        <v>73</v>
      </c>
      <c r="D503" s="166">
        <v>0</v>
      </c>
      <c r="E503" s="166">
        <v>0</v>
      </c>
      <c r="F503" s="166">
        <v>0</v>
      </c>
      <c r="G503" s="166">
        <v>0</v>
      </c>
      <c r="H503" s="166">
        <v>0</v>
      </c>
      <c r="I503" s="166">
        <v>0</v>
      </c>
      <c r="J503" s="166">
        <v>0</v>
      </c>
      <c r="K503" s="166">
        <v>0</v>
      </c>
      <c r="L503" s="166">
        <v>0</v>
      </c>
      <c r="M503" s="166">
        <v>0</v>
      </c>
      <c r="N503" s="166">
        <v>0</v>
      </c>
      <c r="O503" s="166">
        <v>0</v>
      </c>
      <c r="P503" s="166">
        <v>0</v>
      </c>
      <c r="Q503" s="166">
        <v>0</v>
      </c>
      <c r="R503" s="166">
        <v>0</v>
      </c>
      <c r="S503" s="166">
        <v>0</v>
      </c>
      <c r="T503" s="166">
        <v>0</v>
      </c>
      <c r="U503" s="166">
        <v>0</v>
      </c>
      <c r="V503" s="166">
        <v>0</v>
      </c>
      <c r="W503" s="166">
        <v>0</v>
      </c>
      <c r="X503" s="166">
        <v>0</v>
      </c>
      <c r="Y503" s="166">
        <v>0</v>
      </c>
      <c r="Z503" s="166">
        <v>0</v>
      </c>
      <c r="AA503" s="166">
        <v>0</v>
      </c>
      <c r="AB503" s="166">
        <v>0</v>
      </c>
      <c r="AC503" s="166">
        <v>0</v>
      </c>
      <c r="AD503" s="166">
        <v>0</v>
      </c>
      <c r="AE503" s="166">
        <v>0</v>
      </c>
      <c r="AF503" s="166">
        <v>0</v>
      </c>
      <c r="AG503" s="166">
        <v>0</v>
      </c>
      <c r="AH503" s="166">
        <v>0</v>
      </c>
      <c r="AI503" s="166">
        <v>0</v>
      </c>
      <c r="AJ503" s="166">
        <v>0</v>
      </c>
      <c r="AK503" s="166">
        <v>0</v>
      </c>
      <c r="AL503" s="166">
        <v>0</v>
      </c>
      <c r="AM503" s="166">
        <v>0</v>
      </c>
      <c r="AN503" s="166">
        <v>0</v>
      </c>
      <c r="AO503" s="166">
        <v>0</v>
      </c>
      <c r="AP503" s="166">
        <v>0</v>
      </c>
      <c r="AQ503" s="166">
        <v>0</v>
      </c>
      <c r="AR503" s="166">
        <v>0</v>
      </c>
    </row>
    <row r="504" spans="1:44" s="262" customFormat="1" ht="15.75" hidden="1" outlineLevel="2">
      <c r="A504" s="105"/>
      <c r="B504" s="162" t="s">
        <v>50</v>
      </c>
      <c r="C504" s="160" t="s">
        <v>73</v>
      </c>
      <c r="D504" s="166" t="e">
        <f>D$436*D446*'[7]5. Var. Index. Performance RTs'!$D$73/D$494</f>
        <v>#DIV/0!</v>
      </c>
      <c r="E504" s="166" t="e">
        <f>E$436*E446*'[7]5. Var. Index. Performance RTs'!$D$73/E$494</f>
        <v>#DIV/0!</v>
      </c>
      <c r="F504" s="166" t="e">
        <f>F$436*F446*'[7]5. Var. Index. Performance RTs'!$D$73/F$494</f>
        <v>#DIV/0!</v>
      </c>
      <c r="G504" s="166" t="e">
        <f>G$436*G446*'[7]5. Var. Index. Performance RTs'!$D$73/G$494</f>
        <v>#DIV/0!</v>
      </c>
      <c r="H504" s="166" t="e">
        <f>H$436*H446*'[7]5. Var. Index. Performance RTs'!$D$73/H$494</f>
        <v>#DIV/0!</v>
      </c>
      <c r="I504" s="166" t="e">
        <f>I$436*I446*'[7]5. Var. Index. Performance RTs'!$D$73/I$494</f>
        <v>#DIV/0!</v>
      </c>
      <c r="J504" s="166" t="e">
        <f>J$436*J446*'[7]5. Var. Index. Performance RTs'!$D$73/J$494</f>
        <v>#DIV/0!</v>
      </c>
      <c r="K504" s="166" t="e">
        <f>K$436*K446*'[7]5. Var. Index. Performance RTs'!$D$73/K$494</f>
        <v>#DIV/0!</v>
      </c>
      <c r="L504" s="166" t="e">
        <f>L$436*L446*'[7]5. Var. Index. Performance RTs'!$D$73/L$494</f>
        <v>#DIV/0!</v>
      </c>
      <c r="M504" s="166" t="e">
        <f>M$436*M446*'[7]5. Var. Index. Performance RTs'!$D$73/M$494</f>
        <v>#DIV/0!</v>
      </c>
      <c r="N504" s="166" t="e">
        <f>N$436*N446*'[7]5. Var. Index. Performance RTs'!$D$73/N$494</f>
        <v>#DIV/0!</v>
      </c>
      <c r="O504" s="166" t="e">
        <f>O$436*O446*'[7]5. Var. Index. Performance RTs'!$D$73/O$494</f>
        <v>#DIV/0!</v>
      </c>
      <c r="P504" s="166" t="e">
        <f>P$436*P446*'[7]5. Var. Index. Performance RTs'!$D$73/P$494</f>
        <v>#DIV/0!</v>
      </c>
      <c r="Q504" s="166" t="e">
        <f>Q$436*Q446*'[7]5. Var. Index. Performance RTs'!$D$73/Q$494</f>
        <v>#DIV/0!</v>
      </c>
      <c r="R504" s="166" t="e">
        <f>R$436*R446*'[7]5. Var. Index. Performance RTs'!$D$73/R$494</f>
        <v>#DIV/0!</v>
      </c>
      <c r="S504" s="166" t="e">
        <f>S$436*S446*'[7]5. Var. Index. Performance RTs'!$D$73/S$494</f>
        <v>#DIV/0!</v>
      </c>
      <c r="T504" s="166" t="e">
        <f>T$436*T446*'[7]5. Var. Index. Performance RTs'!$D$73/T$494</f>
        <v>#DIV/0!</v>
      </c>
      <c r="U504" s="166" t="e">
        <f>U$436*U446*'[7]5. Var. Index. Performance RTs'!$D$73/U$494</f>
        <v>#DIV/0!</v>
      </c>
      <c r="V504" s="166" t="e">
        <f>V$436*V446*'[7]5. Var. Index. Performance RTs'!$D$73/V$494</f>
        <v>#DIV/0!</v>
      </c>
      <c r="W504" s="166" t="e">
        <f>W$436*W446*'[7]5. Var. Index. Performance RTs'!$D$73/W$494</f>
        <v>#DIV/0!</v>
      </c>
      <c r="X504" s="166" t="e">
        <f>X$436*X446*'[7]5. Var. Index. Performance RTs'!$D$73/X$494</f>
        <v>#DIV/0!</v>
      </c>
      <c r="Y504" s="166" t="e">
        <f>Y$436*Y446*'[7]5. Var. Index. Performance RTs'!$D$73/Y$494</f>
        <v>#DIV/0!</v>
      </c>
      <c r="Z504" s="166" t="e">
        <f>Z$436*Z446*'[7]5. Var. Index. Performance RTs'!$D$73/Z$494</f>
        <v>#DIV/0!</v>
      </c>
      <c r="AA504" s="166" t="e">
        <f>AA$436*AA446*'[7]5. Var. Index. Performance RTs'!$D$73/AA$494</f>
        <v>#DIV/0!</v>
      </c>
      <c r="AB504" s="166" t="e">
        <f>AB$436*AB446*'[7]5. Var. Index. Performance RTs'!$D$73/AB$494</f>
        <v>#DIV/0!</v>
      </c>
      <c r="AC504" s="166" t="e">
        <f>AC$436*AC446*'[7]5. Var. Index. Performance RTs'!$D$73/AC$494</f>
        <v>#DIV/0!</v>
      </c>
      <c r="AD504" s="166" t="e">
        <f>AD$436*AD446*'[7]5. Var. Index. Performance RTs'!$D$73/AD$494</f>
        <v>#DIV/0!</v>
      </c>
      <c r="AE504" s="166" t="e">
        <f>AE$436*AE446*'[7]5. Var. Index. Performance RTs'!$D$73/AE$494</f>
        <v>#DIV/0!</v>
      </c>
      <c r="AF504" s="166" t="e">
        <f>AF$436*AF446*'[7]5. Var. Index. Performance RTs'!$D$73/AF$494</f>
        <v>#DIV/0!</v>
      </c>
      <c r="AG504" s="166" t="e">
        <f>AG$436*AG446*'[7]5. Var. Index. Performance RTs'!$D$73/AG$494</f>
        <v>#DIV/0!</v>
      </c>
      <c r="AH504" s="166" t="e">
        <f>AH$436*AH446*'[7]5. Var. Index. Performance RTs'!$D$73/AH$494</f>
        <v>#DIV/0!</v>
      </c>
      <c r="AI504" s="166" t="e">
        <f>AI$436*AI446*'[7]5. Var. Index. Performance RTs'!$D$73/AI$494</f>
        <v>#DIV/0!</v>
      </c>
      <c r="AJ504" s="166" t="e">
        <f>AJ$436*AJ446*'[7]5. Var. Index. Performance RTs'!$D$73/AJ$494</f>
        <v>#DIV/0!</v>
      </c>
      <c r="AK504" s="166" t="e">
        <f>AK$436*AK446*'[7]5. Var. Index. Performance RTs'!$D$73/AK$494</f>
        <v>#DIV/0!</v>
      </c>
      <c r="AL504" s="166" t="e">
        <f>AL$436*AL446*'[7]5. Var. Index. Performance RTs'!$D$73/AL$494</f>
        <v>#DIV/0!</v>
      </c>
      <c r="AM504" s="166" t="e">
        <f>AM$436*AM446*'[7]5. Var. Index. Performance RTs'!$D$73/AM$494</f>
        <v>#DIV/0!</v>
      </c>
      <c r="AN504" s="166" t="e">
        <f>AN$436*AN446*'[7]5. Var. Index. Performance RTs'!$D$73/AN$494</f>
        <v>#DIV/0!</v>
      </c>
      <c r="AO504" s="166" t="e">
        <f>AO$436*AO446*'[7]5. Var. Index. Performance RTs'!$D$73/AO$494</f>
        <v>#DIV/0!</v>
      </c>
      <c r="AP504" s="166" t="e">
        <f>AP$436*AP446*'[7]5. Var. Index. Performance RTs'!$D$73/AP$494</f>
        <v>#DIV/0!</v>
      </c>
      <c r="AQ504" s="166" t="e">
        <f>AQ$436*AQ446*'[7]5. Var. Index. Performance RTs'!$D$73/AQ$494</f>
        <v>#DIV/0!</v>
      </c>
      <c r="AR504" s="166" t="e">
        <f>AR$436*AR446*'[7]5. Var. Index. Performance RTs'!$D$73/AR$494</f>
        <v>#DIV/0!</v>
      </c>
    </row>
    <row r="505" spans="1:44" s="262" customFormat="1" ht="15.75" hidden="1" outlineLevel="2">
      <c r="A505" s="105"/>
      <c r="B505" s="162" t="s">
        <v>51</v>
      </c>
      <c r="C505" s="160" t="s">
        <v>73</v>
      </c>
      <c r="D505" s="166" t="e">
        <f>D$436*D447*'[7]5. Var. Index. Performance RTs'!$D$73/D$494</f>
        <v>#DIV/0!</v>
      </c>
      <c r="E505" s="166" t="e">
        <f>E$436*E447*'[7]5. Var. Index. Performance RTs'!$D$73/E$494</f>
        <v>#DIV/0!</v>
      </c>
      <c r="F505" s="166" t="e">
        <f>F$436*F447*'[7]5. Var. Index. Performance RTs'!$D$73/F$494</f>
        <v>#DIV/0!</v>
      </c>
      <c r="G505" s="166" t="e">
        <f>G$436*G447*'[7]5. Var. Index. Performance RTs'!$D$73/G$494</f>
        <v>#DIV/0!</v>
      </c>
      <c r="H505" s="166" t="e">
        <f>H$436*H447*'[7]5. Var. Index. Performance RTs'!$D$73/H$494</f>
        <v>#DIV/0!</v>
      </c>
      <c r="I505" s="166" t="e">
        <f>I$436*I447*'[7]5. Var. Index. Performance RTs'!$D$73/I$494</f>
        <v>#DIV/0!</v>
      </c>
      <c r="J505" s="166" t="e">
        <f>J$436*J447*'[7]5. Var. Index. Performance RTs'!$D$73/J$494</f>
        <v>#DIV/0!</v>
      </c>
      <c r="K505" s="166" t="e">
        <f>K$436*K447*'[7]5. Var. Index. Performance RTs'!$D$73/K$494</f>
        <v>#DIV/0!</v>
      </c>
      <c r="L505" s="166" t="e">
        <f>L$436*L447*'[7]5. Var. Index. Performance RTs'!$D$73/L$494</f>
        <v>#DIV/0!</v>
      </c>
      <c r="M505" s="166" t="e">
        <f>M$436*M447*'[7]5. Var. Index. Performance RTs'!$D$73/M$494</f>
        <v>#DIV/0!</v>
      </c>
      <c r="N505" s="166" t="e">
        <f>N$436*N447*'[7]5. Var. Index. Performance RTs'!$D$73/N$494</f>
        <v>#DIV/0!</v>
      </c>
      <c r="O505" s="166" t="e">
        <f>O$436*O447*'[7]5. Var. Index. Performance RTs'!$D$73/O$494</f>
        <v>#DIV/0!</v>
      </c>
      <c r="P505" s="166" t="e">
        <f>P$436*P447*'[7]5. Var. Index. Performance RTs'!$D$73/P$494</f>
        <v>#DIV/0!</v>
      </c>
      <c r="Q505" s="166" t="e">
        <f>Q$436*Q447*'[7]5. Var. Index. Performance RTs'!$D$73/Q$494</f>
        <v>#DIV/0!</v>
      </c>
      <c r="R505" s="166" t="e">
        <f>R$436*R447*'[7]5. Var. Index. Performance RTs'!$D$73/R$494</f>
        <v>#DIV/0!</v>
      </c>
      <c r="S505" s="166" t="e">
        <f>S$436*S447*'[7]5. Var. Index. Performance RTs'!$D$73/S$494</f>
        <v>#DIV/0!</v>
      </c>
      <c r="T505" s="166" t="e">
        <f>T$436*T447*'[7]5. Var. Index. Performance RTs'!$D$73/T$494</f>
        <v>#DIV/0!</v>
      </c>
      <c r="U505" s="166" t="e">
        <f>U$436*U447*'[7]5. Var. Index. Performance RTs'!$D$73/U$494</f>
        <v>#DIV/0!</v>
      </c>
      <c r="V505" s="166" t="e">
        <f>V$436*V447*'[7]5. Var. Index. Performance RTs'!$D$73/V$494</f>
        <v>#DIV/0!</v>
      </c>
      <c r="W505" s="166" t="e">
        <f>W$436*W447*'[7]5. Var. Index. Performance RTs'!$D$73/W$494</f>
        <v>#DIV/0!</v>
      </c>
      <c r="X505" s="166" t="e">
        <f>X$436*X447*'[7]5. Var. Index. Performance RTs'!$D$73/X$494</f>
        <v>#DIV/0!</v>
      </c>
      <c r="Y505" s="166" t="e">
        <f>Y$436*Y447*'[7]5. Var. Index. Performance RTs'!$D$73/Y$494</f>
        <v>#DIV/0!</v>
      </c>
      <c r="Z505" s="166" t="e">
        <f>Z$436*Z447*'[7]5. Var. Index. Performance RTs'!$D$73/Z$494</f>
        <v>#DIV/0!</v>
      </c>
      <c r="AA505" s="166" t="e">
        <f>AA$436*AA447*'[7]5. Var. Index. Performance RTs'!$D$73/AA$494</f>
        <v>#DIV/0!</v>
      </c>
      <c r="AB505" s="166" t="e">
        <f>AB$436*AB447*'[7]5. Var. Index. Performance RTs'!$D$73/AB$494</f>
        <v>#DIV/0!</v>
      </c>
      <c r="AC505" s="166" t="e">
        <f>AC$436*AC447*'[7]5. Var. Index. Performance RTs'!$D$73/AC$494</f>
        <v>#DIV/0!</v>
      </c>
      <c r="AD505" s="166" t="e">
        <f>AD$436*AD447*'[7]5. Var. Index. Performance RTs'!$D$73/AD$494</f>
        <v>#DIV/0!</v>
      </c>
      <c r="AE505" s="166" t="e">
        <f>AE$436*AE447*'[7]5. Var. Index. Performance RTs'!$D$73/AE$494</f>
        <v>#DIV/0!</v>
      </c>
      <c r="AF505" s="166" t="e">
        <f>AF$436*AF447*'[7]5. Var. Index. Performance RTs'!$D$73/AF$494</f>
        <v>#DIV/0!</v>
      </c>
      <c r="AG505" s="166" t="e">
        <f>AG$436*AG447*'[7]5. Var. Index. Performance RTs'!$D$73/AG$494</f>
        <v>#DIV/0!</v>
      </c>
      <c r="AH505" s="166" t="e">
        <f>AH$436*AH447*'[7]5. Var. Index. Performance RTs'!$D$73/AH$494</f>
        <v>#DIV/0!</v>
      </c>
      <c r="AI505" s="166" t="e">
        <f>AI$436*AI447*'[7]5. Var. Index. Performance RTs'!$D$73/AI$494</f>
        <v>#DIV/0!</v>
      </c>
      <c r="AJ505" s="166" t="e">
        <f>AJ$436*AJ447*'[7]5. Var. Index. Performance RTs'!$D$73/AJ$494</f>
        <v>#DIV/0!</v>
      </c>
      <c r="AK505" s="166" t="e">
        <f>AK$436*AK447*'[7]5. Var. Index. Performance RTs'!$D$73/AK$494</f>
        <v>#DIV/0!</v>
      </c>
      <c r="AL505" s="166" t="e">
        <f>AL$436*AL447*'[7]5. Var. Index. Performance RTs'!$D$73/AL$494</f>
        <v>#DIV/0!</v>
      </c>
      <c r="AM505" s="166" t="e">
        <f>AM$436*AM447*'[7]5. Var. Index. Performance RTs'!$D$73/AM$494</f>
        <v>#DIV/0!</v>
      </c>
      <c r="AN505" s="166" t="e">
        <f>AN$436*AN447*'[7]5. Var. Index. Performance RTs'!$D$73/AN$494</f>
        <v>#DIV/0!</v>
      </c>
      <c r="AO505" s="166" t="e">
        <f>AO$436*AO447*'[7]5. Var. Index. Performance RTs'!$D$73/AO$494</f>
        <v>#DIV/0!</v>
      </c>
      <c r="AP505" s="166" t="e">
        <f>AP$436*AP447*'[7]5. Var. Index. Performance RTs'!$D$73/AP$494</f>
        <v>#DIV/0!</v>
      </c>
      <c r="AQ505" s="166" t="e">
        <f>AQ$436*AQ447*'[7]5. Var. Index. Performance RTs'!$D$73/AQ$494</f>
        <v>#DIV/0!</v>
      </c>
      <c r="AR505" s="166" t="e">
        <f>AR$436*AR447*'[7]5. Var. Index. Performance RTs'!$D$73/AR$494</f>
        <v>#DIV/0!</v>
      </c>
    </row>
    <row r="506" spans="1:44" s="262" customFormat="1" ht="15.75" hidden="1" outlineLevel="2">
      <c r="A506" s="105"/>
      <c r="B506" s="162" t="s">
        <v>52</v>
      </c>
      <c r="C506" s="160" t="s">
        <v>73</v>
      </c>
      <c r="D506" s="166">
        <v>0</v>
      </c>
      <c r="E506" s="166">
        <v>0</v>
      </c>
      <c r="F506" s="166">
        <v>0</v>
      </c>
      <c r="G506" s="166">
        <v>0</v>
      </c>
      <c r="H506" s="166">
        <v>0</v>
      </c>
      <c r="I506" s="166">
        <v>0</v>
      </c>
      <c r="J506" s="166">
        <v>0</v>
      </c>
      <c r="K506" s="166">
        <v>0</v>
      </c>
      <c r="L506" s="166">
        <v>0</v>
      </c>
      <c r="M506" s="166">
        <v>0</v>
      </c>
      <c r="N506" s="166">
        <v>0</v>
      </c>
      <c r="O506" s="166">
        <v>0</v>
      </c>
      <c r="P506" s="166">
        <v>0</v>
      </c>
      <c r="Q506" s="166">
        <v>0</v>
      </c>
      <c r="R506" s="166">
        <v>0</v>
      </c>
      <c r="S506" s="166">
        <v>0</v>
      </c>
      <c r="T506" s="166">
        <v>0</v>
      </c>
      <c r="U506" s="166">
        <v>0</v>
      </c>
      <c r="V506" s="166">
        <v>0</v>
      </c>
      <c r="W506" s="166">
        <v>0</v>
      </c>
      <c r="X506" s="166">
        <v>0</v>
      </c>
      <c r="Y506" s="166">
        <v>0</v>
      </c>
      <c r="Z506" s="166">
        <v>0</v>
      </c>
      <c r="AA506" s="166">
        <v>0</v>
      </c>
      <c r="AB506" s="166">
        <v>0</v>
      </c>
      <c r="AC506" s="166">
        <v>0</v>
      </c>
      <c r="AD506" s="166">
        <v>0</v>
      </c>
      <c r="AE506" s="166">
        <v>0</v>
      </c>
      <c r="AF506" s="166">
        <v>0</v>
      </c>
      <c r="AG506" s="166">
        <v>0</v>
      </c>
      <c r="AH506" s="166">
        <v>0</v>
      </c>
      <c r="AI506" s="166">
        <v>0</v>
      </c>
      <c r="AJ506" s="166">
        <v>0</v>
      </c>
      <c r="AK506" s="166">
        <v>0</v>
      </c>
      <c r="AL506" s="166">
        <v>0</v>
      </c>
      <c r="AM506" s="166">
        <v>0</v>
      </c>
      <c r="AN506" s="166">
        <v>0</v>
      </c>
      <c r="AO506" s="166">
        <v>0</v>
      </c>
      <c r="AP506" s="166">
        <v>0</v>
      </c>
      <c r="AQ506" s="166">
        <v>0</v>
      </c>
      <c r="AR506" s="166">
        <v>0</v>
      </c>
    </row>
    <row r="507" spans="1:44" s="262" customFormat="1" ht="15.75" hidden="1" outlineLevel="2">
      <c r="A507" s="105"/>
      <c r="B507" s="162" t="s">
        <v>53</v>
      </c>
      <c r="C507" s="160" t="s">
        <v>73</v>
      </c>
      <c r="D507" s="166" t="e">
        <f>D$436*D449*'[7]5. Var. Index. Performance RTs'!$D$73/D$494</f>
        <v>#DIV/0!</v>
      </c>
      <c r="E507" s="166" t="e">
        <f>E$436*E449*'[7]5. Var. Index. Performance RTs'!$D$73/E$494</f>
        <v>#DIV/0!</v>
      </c>
      <c r="F507" s="166" t="e">
        <f>F$436*F449*'[7]5. Var. Index. Performance RTs'!$D$73/F$494</f>
        <v>#DIV/0!</v>
      </c>
      <c r="G507" s="166" t="e">
        <f>G$436*G449*'[7]5. Var. Index. Performance RTs'!$D$73/G$494</f>
        <v>#DIV/0!</v>
      </c>
      <c r="H507" s="166" t="e">
        <f>H$436*H449*'[7]5. Var. Index. Performance RTs'!$D$73/H$494</f>
        <v>#DIV/0!</v>
      </c>
      <c r="I507" s="166" t="e">
        <f>I$436*I449*'[7]5. Var. Index. Performance RTs'!$D$73/I$494</f>
        <v>#DIV/0!</v>
      </c>
      <c r="J507" s="166" t="e">
        <f>J$436*J449*'[7]5. Var. Index. Performance RTs'!$D$73/J$494</f>
        <v>#DIV/0!</v>
      </c>
      <c r="K507" s="166" t="e">
        <f>K$436*K449*'[7]5. Var. Index. Performance RTs'!$D$73/K$494</f>
        <v>#DIV/0!</v>
      </c>
      <c r="L507" s="166" t="e">
        <f>L$436*L449*'[7]5. Var. Index. Performance RTs'!$D$73/L$494</f>
        <v>#DIV/0!</v>
      </c>
      <c r="M507" s="166" t="e">
        <f>M$436*M449*'[7]5. Var. Index. Performance RTs'!$D$73/M$494</f>
        <v>#DIV/0!</v>
      </c>
      <c r="N507" s="166" t="e">
        <f>N$436*N449*'[7]5. Var. Index. Performance RTs'!$D$73/N$494</f>
        <v>#DIV/0!</v>
      </c>
      <c r="O507" s="166" t="e">
        <f>O$436*O449*'[7]5. Var. Index. Performance RTs'!$D$73/O$494</f>
        <v>#DIV/0!</v>
      </c>
      <c r="P507" s="166" t="e">
        <f>P$436*P449*'[7]5. Var. Index. Performance RTs'!$D$73/P$494</f>
        <v>#DIV/0!</v>
      </c>
      <c r="Q507" s="166" t="e">
        <f>Q$436*Q449*'[7]5. Var. Index. Performance RTs'!$D$73/Q$494</f>
        <v>#DIV/0!</v>
      </c>
      <c r="R507" s="166" t="e">
        <f>R$436*R449*'[7]5. Var. Index. Performance RTs'!$D$73/R$494</f>
        <v>#DIV/0!</v>
      </c>
      <c r="S507" s="166" t="e">
        <f>S$436*S449*'[7]5. Var. Index. Performance RTs'!$D$73/S$494</f>
        <v>#DIV/0!</v>
      </c>
      <c r="T507" s="166" t="e">
        <f>T$436*T449*'[7]5. Var. Index. Performance RTs'!$D$73/T$494</f>
        <v>#DIV/0!</v>
      </c>
      <c r="U507" s="166" t="e">
        <f>U$436*U449*'[7]5. Var. Index. Performance RTs'!$D$73/U$494</f>
        <v>#DIV/0!</v>
      </c>
      <c r="V507" s="166" t="e">
        <f>V$436*V449*'[7]5. Var. Index. Performance RTs'!$D$73/V$494</f>
        <v>#DIV/0!</v>
      </c>
      <c r="W507" s="166" t="e">
        <f>W$436*W449*'[7]5. Var. Index. Performance RTs'!$D$73/W$494</f>
        <v>#DIV/0!</v>
      </c>
      <c r="X507" s="166" t="e">
        <f>X$436*X449*'[7]5. Var. Index. Performance RTs'!$D$73/X$494</f>
        <v>#DIV/0!</v>
      </c>
      <c r="Y507" s="166" t="e">
        <f>Y$436*Y449*'[7]5. Var. Index. Performance RTs'!$D$73/Y$494</f>
        <v>#DIV/0!</v>
      </c>
      <c r="Z507" s="166" t="e">
        <f>Z$436*Z449*'[7]5. Var. Index. Performance RTs'!$D$73/Z$494</f>
        <v>#DIV/0!</v>
      </c>
      <c r="AA507" s="166" t="e">
        <f>AA$436*AA449*'[7]5. Var. Index. Performance RTs'!$D$73/AA$494</f>
        <v>#DIV/0!</v>
      </c>
      <c r="AB507" s="166" t="e">
        <f>AB$436*AB449*'[7]5. Var. Index. Performance RTs'!$D$73/AB$494</f>
        <v>#DIV/0!</v>
      </c>
      <c r="AC507" s="166" t="e">
        <f>AC$436*AC449*'[7]5. Var. Index. Performance RTs'!$D$73/AC$494</f>
        <v>#DIV/0!</v>
      </c>
      <c r="AD507" s="166" t="e">
        <f>AD$436*AD449*'[7]5. Var. Index. Performance RTs'!$D$73/AD$494</f>
        <v>#DIV/0!</v>
      </c>
      <c r="AE507" s="166" t="e">
        <f>AE$436*AE449*'[7]5. Var. Index. Performance RTs'!$D$73/AE$494</f>
        <v>#DIV/0!</v>
      </c>
      <c r="AF507" s="166" t="e">
        <f>AF$436*AF449*'[7]5. Var. Index. Performance RTs'!$D$73/AF$494</f>
        <v>#DIV/0!</v>
      </c>
      <c r="AG507" s="166" t="e">
        <f>AG$436*AG449*'[7]5. Var. Index. Performance RTs'!$D$73/AG$494</f>
        <v>#DIV/0!</v>
      </c>
      <c r="AH507" s="166" t="e">
        <f>AH$436*AH449*'[7]5. Var. Index. Performance RTs'!$D$73/AH$494</f>
        <v>#DIV/0!</v>
      </c>
      <c r="AI507" s="166" t="e">
        <f>AI$436*AI449*'[7]5. Var. Index. Performance RTs'!$D$73/AI$494</f>
        <v>#DIV/0!</v>
      </c>
      <c r="AJ507" s="166" t="e">
        <f>AJ$436*AJ449*'[7]5. Var. Index. Performance RTs'!$D$73/AJ$494</f>
        <v>#DIV/0!</v>
      </c>
      <c r="AK507" s="166" t="e">
        <f>AK$436*AK449*'[7]5. Var. Index. Performance RTs'!$D$73/AK$494</f>
        <v>#DIV/0!</v>
      </c>
      <c r="AL507" s="166" t="e">
        <f>AL$436*AL449*'[7]5. Var. Index. Performance RTs'!$D$73/AL$494</f>
        <v>#DIV/0!</v>
      </c>
      <c r="AM507" s="166" t="e">
        <f>AM$436*AM449*'[7]5. Var. Index. Performance RTs'!$D$73/AM$494</f>
        <v>#DIV/0!</v>
      </c>
      <c r="AN507" s="166" t="e">
        <f>AN$436*AN449*'[7]5. Var. Index. Performance RTs'!$D$73/AN$494</f>
        <v>#DIV/0!</v>
      </c>
      <c r="AO507" s="166" t="e">
        <f>AO$436*AO449*'[7]5. Var. Index. Performance RTs'!$D$73/AO$494</f>
        <v>#DIV/0!</v>
      </c>
      <c r="AP507" s="166" t="e">
        <f>AP$436*AP449*'[7]5. Var. Index. Performance RTs'!$D$73/AP$494</f>
        <v>#DIV/0!</v>
      </c>
      <c r="AQ507" s="166" t="e">
        <f>AQ$436*AQ449*'[7]5. Var. Index. Performance RTs'!$D$73/AQ$494</f>
        <v>#DIV/0!</v>
      </c>
      <c r="AR507" s="166" t="e">
        <f>AR$436*AR449*'[7]5. Var. Index. Performance RTs'!$D$73/AR$494</f>
        <v>#DIV/0!</v>
      </c>
    </row>
    <row r="508" spans="1:44" s="262" customFormat="1" ht="15.75" hidden="1" outlineLevel="2">
      <c r="A508" s="105"/>
      <c r="B508" s="162" t="s">
        <v>54</v>
      </c>
      <c r="C508" s="160" t="s">
        <v>73</v>
      </c>
      <c r="D508" s="166">
        <v>0</v>
      </c>
      <c r="E508" s="166">
        <v>0</v>
      </c>
      <c r="F508" s="166">
        <v>0</v>
      </c>
      <c r="G508" s="166">
        <v>0</v>
      </c>
      <c r="H508" s="166">
        <v>0</v>
      </c>
      <c r="I508" s="166">
        <v>0</v>
      </c>
      <c r="J508" s="166">
        <v>0</v>
      </c>
      <c r="K508" s="166">
        <v>0</v>
      </c>
      <c r="L508" s="166">
        <v>0</v>
      </c>
      <c r="M508" s="166">
        <v>0</v>
      </c>
      <c r="N508" s="166">
        <v>0</v>
      </c>
      <c r="O508" s="166">
        <v>0</v>
      </c>
      <c r="P508" s="166">
        <v>0</v>
      </c>
      <c r="Q508" s="166">
        <v>0</v>
      </c>
      <c r="R508" s="166">
        <v>0</v>
      </c>
      <c r="S508" s="166">
        <v>0</v>
      </c>
      <c r="T508" s="166">
        <v>0</v>
      </c>
      <c r="U508" s="166">
        <v>0</v>
      </c>
      <c r="V508" s="166">
        <v>0</v>
      </c>
      <c r="W508" s="166">
        <v>0</v>
      </c>
      <c r="X508" s="166">
        <v>0</v>
      </c>
      <c r="Y508" s="166">
        <v>0</v>
      </c>
      <c r="Z508" s="166">
        <v>0</v>
      </c>
      <c r="AA508" s="166">
        <v>0</v>
      </c>
      <c r="AB508" s="166">
        <v>0</v>
      </c>
      <c r="AC508" s="166">
        <v>0</v>
      </c>
      <c r="AD508" s="166">
        <v>0</v>
      </c>
      <c r="AE508" s="166">
        <v>0</v>
      </c>
      <c r="AF508" s="166">
        <v>0</v>
      </c>
      <c r="AG508" s="166">
        <v>0</v>
      </c>
      <c r="AH508" s="166">
        <v>0</v>
      </c>
      <c r="AI508" s="166">
        <v>0</v>
      </c>
      <c r="AJ508" s="166">
        <v>0</v>
      </c>
      <c r="AK508" s="166">
        <v>0</v>
      </c>
      <c r="AL508" s="166">
        <v>0</v>
      </c>
      <c r="AM508" s="166">
        <v>0</v>
      </c>
      <c r="AN508" s="166">
        <v>0</v>
      </c>
      <c r="AO508" s="166">
        <v>0</v>
      </c>
      <c r="AP508" s="166">
        <v>0</v>
      </c>
      <c r="AQ508" s="166">
        <v>0</v>
      </c>
      <c r="AR508" s="166">
        <v>0</v>
      </c>
    </row>
    <row r="509" spans="1:44" s="262" customFormat="1" ht="15.75" hidden="1" outlineLevel="2">
      <c r="A509" s="105"/>
      <c r="B509" s="162" t="s">
        <v>55</v>
      </c>
      <c r="C509" s="160" t="s">
        <v>73</v>
      </c>
      <c r="D509" s="165" t="e">
        <f>1-SUM(D496:D508)</f>
        <v>#DIV/0!</v>
      </c>
      <c r="E509" s="165" t="e">
        <f t="shared" ref="E509:AR509" si="156">1-SUM(E496:E508)</f>
        <v>#DIV/0!</v>
      </c>
      <c r="F509" s="165" t="e">
        <f t="shared" si="156"/>
        <v>#DIV/0!</v>
      </c>
      <c r="G509" s="165" t="e">
        <f t="shared" si="156"/>
        <v>#DIV/0!</v>
      </c>
      <c r="H509" s="165" t="e">
        <f t="shared" si="156"/>
        <v>#DIV/0!</v>
      </c>
      <c r="I509" s="165" t="e">
        <f t="shared" si="156"/>
        <v>#DIV/0!</v>
      </c>
      <c r="J509" s="165" t="e">
        <f t="shared" si="156"/>
        <v>#DIV/0!</v>
      </c>
      <c r="K509" s="165" t="e">
        <f t="shared" si="156"/>
        <v>#DIV/0!</v>
      </c>
      <c r="L509" s="165" t="e">
        <f t="shared" si="156"/>
        <v>#DIV/0!</v>
      </c>
      <c r="M509" s="165" t="e">
        <f t="shared" si="156"/>
        <v>#DIV/0!</v>
      </c>
      <c r="N509" s="165" t="e">
        <f t="shared" si="156"/>
        <v>#DIV/0!</v>
      </c>
      <c r="O509" s="165" t="e">
        <f t="shared" si="156"/>
        <v>#DIV/0!</v>
      </c>
      <c r="P509" s="165" t="e">
        <f t="shared" si="156"/>
        <v>#DIV/0!</v>
      </c>
      <c r="Q509" s="165" t="e">
        <f t="shared" si="156"/>
        <v>#DIV/0!</v>
      </c>
      <c r="R509" s="165" t="e">
        <f t="shared" si="156"/>
        <v>#DIV/0!</v>
      </c>
      <c r="S509" s="165" t="e">
        <f t="shared" si="156"/>
        <v>#DIV/0!</v>
      </c>
      <c r="T509" s="165" t="e">
        <f t="shared" si="156"/>
        <v>#DIV/0!</v>
      </c>
      <c r="U509" s="165" t="e">
        <f t="shared" si="156"/>
        <v>#DIV/0!</v>
      </c>
      <c r="V509" s="165" t="e">
        <f t="shared" si="156"/>
        <v>#DIV/0!</v>
      </c>
      <c r="W509" s="165" t="e">
        <f t="shared" si="156"/>
        <v>#DIV/0!</v>
      </c>
      <c r="X509" s="165" t="e">
        <f t="shared" si="156"/>
        <v>#DIV/0!</v>
      </c>
      <c r="Y509" s="165" t="e">
        <f t="shared" si="156"/>
        <v>#DIV/0!</v>
      </c>
      <c r="Z509" s="165" t="e">
        <f t="shared" si="156"/>
        <v>#DIV/0!</v>
      </c>
      <c r="AA509" s="165" t="e">
        <f t="shared" si="156"/>
        <v>#DIV/0!</v>
      </c>
      <c r="AB509" s="165" t="e">
        <f t="shared" si="156"/>
        <v>#DIV/0!</v>
      </c>
      <c r="AC509" s="165" t="e">
        <f t="shared" si="156"/>
        <v>#DIV/0!</v>
      </c>
      <c r="AD509" s="165" t="e">
        <f t="shared" si="156"/>
        <v>#DIV/0!</v>
      </c>
      <c r="AE509" s="165" t="e">
        <f t="shared" si="156"/>
        <v>#DIV/0!</v>
      </c>
      <c r="AF509" s="165" t="e">
        <f t="shared" si="156"/>
        <v>#DIV/0!</v>
      </c>
      <c r="AG509" s="165" t="e">
        <f t="shared" si="156"/>
        <v>#DIV/0!</v>
      </c>
      <c r="AH509" s="165" t="e">
        <f t="shared" si="156"/>
        <v>#DIV/0!</v>
      </c>
      <c r="AI509" s="165" t="e">
        <f t="shared" si="156"/>
        <v>#DIV/0!</v>
      </c>
      <c r="AJ509" s="165" t="e">
        <f t="shared" si="156"/>
        <v>#DIV/0!</v>
      </c>
      <c r="AK509" s="165" t="e">
        <f t="shared" si="156"/>
        <v>#DIV/0!</v>
      </c>
      <c r="AL509" s="165" t="e">
        <f t="shared" si="156"/>
        <v>#DIV/0!</v>
      </c>
      <c r="AM509" s="165" t="e">
        <f t="shared" si="156"/>
        <v>#DIV/0!</v>
      </c>
      <c r="AN509" s="165" t="e">
        <f t="shared" si="156"/>
        <v>#DIV/0!</v>
      </c>
      <c r="AO509" s="165" t="e">
        <f t="shared" si="156"/>
        <v>#DIV/0!</v>
      </c>
      <c r="AP509" s="165" t="e">
        <f t="shared" si="156"/>
        <v>#DIV/0!</v>
      </c>
      <c r="AQ509" s="165" t="e">
        <f t="shared" si="156"/>
        <v>#DIV/0!</v>
      </c>
      <c r="AR509" s="165" t="e">
        <f t="shared" si="156"/>
        <v>#DIV/0!</v>
      </c>
    </row>
    <row r="510" spans="1:44" s="262" customFormat="1" ht="15.75" hidden="1" outlineLevel="2">
      <c r="A510" s="105"/>
      <c r="B510" s="162" t="s">
        <v>56</v>
      </c>
      <c r="C510" s="160" t="s">
        <v>73</v>
      </c>
      <c r="D510" s="166" t="e">
        <f>SUM(D496:D509)</f>
        <v>#DIV/0!</v>
      </c>
      <c r="E510" s="166" t="e">
        <f t="shared" ref="E510:AR510" si="157">SUM(E496:E509)</f>
        <v>#DIV/0!</v>
      </c>
      <c r="F510" s="166" t="e">
        <f t="shared" si="157"/>
        <v>#DIV/0!</v>
      </c>
      <c r="G510" s="166" t="e">
        <f t="shared" si="157"/>
        <v>#DIV/0!</v>
      </c>
      <c r="H510" s="166" t="e">
        <f t="shared" si="157"/>
        <v>#DIV/0!</v>
      </c>
      <c r="I510" s="166" t="e">
        <f t="shared" si="157"/>
        <v>#DIV/0!</v>
      </c>
      <c r="J510" s="166" t="e">
        <f t="shared" si="157"/>
        <v>#DIV/0!</v>
      </c>
      <c r="K510" s="166" t="e">
        <f t="shared" si="157"/>
        <v>#DIV/0!</v>
      </c>
      <c r="L510" s="166" t="e">
        <f t="shared" si="157"/>
        <v>#DIV/0!</v>
      </c>
      <c r="M510" s="166" t="e">
        <f t="shared" si="157"/>
        <v>#DIV/0!</v>
      </c>
      <c r="N510" s="166" t="e">
        <f t="shared" si="157"/>
        <v>#DIV/0!</v>
      </c>
      <c r="O510" s="166" t="e">
        <f t="shared" si="157"/>
        <v>#DIV/0!</v>
      </c>
      <c r="P510" s="166" t="e">
        <f t="shared" si="157"/>
        <v>#DIV/0!</v>
      </c>
      <c r="Q510" s="166" t="e">
        <f t="shared" si="157"/>
        <v>#DIV/0!</v>
      </c>
      <c r="R510" s="166" t="e">
        <f t="shared" si="157"/>
        <v>#DIV/0!</v>
      </c>
      <c r="S510" s="166" t="e">
        <f t="shared" si="157"/>
        <v>#DIV/0!</v>
      </c>
      <c r="T510" s="166" t="e">
        <f t="shared" si="157"/>
        <v>#DIV/0!</v>
      </c>
      <c r="U510" s="166" t="e">
        <f t="shared" si="157"/>
        <v>#DIV/0!</v>
      </c>
      <c r="V510" s="166" t="e">
        <f t="shared" si="157"/>
        <v>#DIV/0!</v>
      </c>
      <c r="W510" s="166" t="e">
        <f t="shared" si="157"/>
        <v>#DIV/0!</v>
      </c>
      <c r="X510" s="166" t="e">
        <f t="shared" si="157"/>
        <v>#DIV/0!</v>
      </c>
      <c r="Y510" s="166" t="e">
        <f t="shared" si="157"/>
        <v>#DIV/0!</v>
      </c>
      <c r="Z510" s="166" t="e">
        <f t="shared" si="157"/>
        <v>#DIV/0!</v>
      </c>
      <c r="AA510" s="166" t="e">
        <f t="shared" si="157"/>
        <v>#DIV/0!</v>
      </c>
      <c r="AB510" s="166" t="e">
        <f t="shared" si="157"/>
        <v>#DIV/0!</v>
      </c>
      <c r="AC510" s="166" t="e">
        <f t="shared" si="157"/>
        <v>#DIV/0!</v>
      </c>
      <c r="AD510" s="166" t="e">
        <f t="shared" si="157"/>
        <v>#DIV/0!</v>
      </c>
      <c r="AE510" s="166" t="e">
        <f t="shared" si="157"/>
        <v>#DIV/0!</v>
      </c>
      <c r="AF510" s="166" t="e">
        <f t="shared" si="157"/>
        <v>#DIV/0!</v>
      </c>
      <c r="AG510" s="166" t="e">
        <f t="shared" si="157"/>
        <v>#DIV/0!</v>
      </c>
      <c r="AH510" s="166" t="e">
        <f t="shared" si="157"/>
        <v>#DIV/0!</v>
      </c>
      <c r="AI510" s="166" t="e">
        <f t="shared" si="157"/>
        <v>#DIV/0!</v>
      </c>
      <c r="AJ510" s="166" t="e">
        <f t="shared" si="157"/>
        <v>#DIV/0!</v>
      </c>
      <c r="AK510" s="166" t="e">
        <f t="shared" si="157"/>
        <v>#DIV/0!</v>
      </c>
      <c r="AL510" s="166" t="e">
        <f t="shared" si="157"/>
        <v>#DIV/0!</v>
      </c>
      <c r="AM510" s="166" t="e">
        <f t="shared" si="157"/>
        <v>#DIV/0!</v>
      </c>
      <c r="AN510" s="166" t="e">
        <f t="shared" si="157"/>
        <v>#DIV/0!</v>
      </c>
      <c r="AO510" s="166" t="e">
        <f t="shared" si="157"/>
        <v>#DIV/0!</v>
      </c>
      <c r="AP510" s="166" t="e">
        <f t="shared" si="157"/>
        <v>#DIV/0!</v>
      </c>
      <c r="AQ510" s="166" t="e">
        <f t="shared" si="157"/>
        <v>#DIV/0!</v>
      </c>
      <c r="AR510" s="166" t="e">
        <f t="shared" si="157"/>
        <v>#DIV/0!</v>
      </c>
    </row>
    <row r="511" spans="1:44" s="260" customFormat="1" ht="15.75" hidden="1" outlineLevel="1">
      <c r="A511" s="105"/>
      <c r="B511" s="84" t="s">
        <v>153</v>
      </c>
      <c r="C511" s="80" t="s">
        <v>129</v>
      </c>
      <c r="D511" s="157">
        <f>IF($A$433="SIM",D436-D454-D477-D494,0)</f>
        <v>0</v>
      </c>
      <c r="E511" s="157">
        <f t="shared" ref="E511:AR511" si="158">IF($A$433="SIM",E436-E454-E477-E494,0)</f>
        <v>0</v>
      </c>
      <c r="F511" s="157">
        <f t="shared" si="158"/>
        <v>0</v>
      </c>
      <c r="G511" s="157">
        <f t="shared" si="158"/>
        <v>0</v>
      </c>
      <c r="H511" s="157">
        <f t="shared" si="158"/>
        <v>0</v>
      </c>
      <c r="I511" s="157">
        <f t="shared" si="158"/>
        <v>0</v>
      </c>
      <c r="J511" s="157">
        <f t="shared" si="158"/>
        <v>0</v>
      </c>
      <c r="K511" s="157">
        <f t="shared" si="158"/>
        <v>0</v>
      </c>
      <c r="L511" s="157">
        <f t="shared" si="158"/>
        <v>0</v>
      </c>
      <c r="M511" s="157">
        <f t="shared" si="158"/>
        <v>0</v>
      </c>
      <c r="N511" s="157">
        <f t="shared" si="158"/>
        <v>0</v>
      </c>
      <c r="O511" s="157">
        <f t="shared" si="158"/>
        <v>0</v>
      </c>
      <c r="P511" s="157">
        <f t="shared" si="158"/>
        <v>0</v>
      </c>
      <c r="Q511" s="157">
        <f t="shared" si="158"/>
        <v>0</v>
      </c>
      <c r="R511" s="157">
        <f t="shared" si="158"/>
        <v>0</v>
      </c>
      <c r="S511" s="157">
        <f t="shared" si="158"/>
        <v>0</v>
      </c>
      <c r="T511" s="157">
        <f t="shared" si="158"/>
        <v>0</v>
      </c>
      <c r="U511" s="157">
        <f t="shared" si="158"/>
        <v>0</v>
      </c>
      <c r="V511" s="157">
        <f t="shared" si="158"/>
        <v>0</v>
      </c>
      <c r="W511" s="157">
        <f t="shared" si="158"/>
        <v>0</v>
      </c>
      <c r="X511" s="157">
        <f t="shared" si="158"/>
        <v>0</v>
      </c>
      <c r="Y511" s="157">
        <f t="shared" si="158"/>
        <v>0</v>
      </c>
      <c r="Z511" s="157">
        <f t="shared" si="158"/>
        <v>0</v>
      </c>
      <c r="AA511" s="157">
        <f t="shared" si="158"/>
        <v>0</v>
      </c>
      <c r="AB511" s="157">
        <f t="shared" si="158"/>
        <v>0</v>
      </c>
      <c r="AC511" s="157">
        <f t="shared" si="158"/>
        <v>0</v>
      </c>
      <c r="AD511" s="157">
        <f t="shared" si="158"/>
        <v>0</v>
      </c>
      <c r="AE511" s="157">
        <f t="shared" si="158"/>
        <v>0</v>
      </c>
      <c r="AF511" s="157">
        <f t="shared" si="158"/>
        <v>0</v>
      </c>
      <c r="AG511" s="157">
        <f t="shared" si="158"/>
        <v>0</v>
      </c>
      <c r="AH511" s="157">
        <f t="shared" si="158"/>
        <v>0</v>
      </c>
      <c r="AI511" s="157">
        <f t="shared" si="158"/>
        <v>0</v>
      </c>
      <c r="AJ511" s="157">
        <f t="shared" si="158"/>
        <v>0</v>
      </c>
      <c r="AK511" s="157">
        <f t="shared" si="158"/>
        <v>0</v>
      </c>
      <c r="AL511" s="157">
        <f t="shared" si="158"/>
        <v>0</v>
      </c>
      <c r="AM511" s="157">
        <f t="shared" si="158"/>
        <v>0</v>
      </c>
      <c r="AN511" s="157">
        <f t="shared" si="158"/>
        <v>0</v>
      </c>
      <c r="AO511" s="157">
        <f t="shared" si="158"/>
        <v>0</v>
      </c>
      <c r="AP511" s="157">
        <f t="shared" si="158"/>
        <v>0</v>
      </c>
      <c r="AQ511" s="157">
        <f t="shared" si="158"/>
        <v>0</v>
      </c>
      <c r="AR511" s="157">
        <f t="shared" si="158"/>
        <v>0</v>
      </c>
    </row>
    <row r="512" spans="1:44" s="262" customFormat="1" ht="15.75" hidden="1" outlineLevel="2">
      <c r="A512" s="105"/>
      <c r="B512" s="162" t="s">
        <v>133</v>
      </c>
      <c r="C512" s="160"/>
      <c r="D512" s="160"/>
      <c r="E512" s="160"/>
      <c r="F512" s="160"/>
      <c r="G512" s="160"/>
      <c r="H512" s="160"/>
      <c r="I512" s="160"/>
      <c r="J512" s="160"/>
      <c r="K512" s="160"/>
      <c r="L512" s="160"/>
      <c r="M512" s="160"/>
      <c r="N512" s="160"/>
      <c r="O512" s="160"/>
      <c r="P512" s="160"/>
      <c r="Q512" s="160"/>
      <c r="R512" s="160"/>
      <c r="S512" s="160"/>
      <c r="T512" s="160"/>
      <c r="U512" s="160"/>
      <c r="V512" s="160"/>
      <c r="W512" s="160"/>
      <c r="X512" s="160"/>
      <c r="Y512" s="160"/>
      <c r="Z512" s="160"/>
      <c r="AA512" s="160"/>
      <c r="AB512" s="160"/>
      <c r="AC512" s="160"/>
      <c r="AD512" s="160"/>
      <c r="AE512" s="160"/>
      <c r="AF512" s="160"/>
      <c r="AG512" s="160"/>
      <c r="AH512" s="160"/>
      <c r="AI512" s="160"/>
      <c r="AJ512" s="160"/>
      <c r="AK512" s="160"/>
      <c r="AL512" s="160"/>
      <c r="AM512" s="160"/>
      <c r="AN512" s="160"/>
      <c r="AO512" s="160"/>
      <c r="AP512" s="160"/>
      <c r="AQ512" s="160"/>
      <c r="AR512" s="160"/>
    </row>
    <row r="513" spans="1:44" s="262" customFormat="1" ht="15.75" hidden="1" outlineLevel="2">
      <c r="A513" s="194"/>
      <c r="B513" s="162" t="s">
        <v>42</v>
      </c>
      <c r="C513" s="160" t="s">
        <v>73</v>
      </c>
      <c r="D513" s="166">
        <f t="shared" ref="D513:AR519" si="159">IF(D$511&gt;0,(D$436*D438-D$454*D456-D$477*D479-D$494*D496)/D$511,0)</f>
        <v>0</v>
      </c>
      <c r="E513" s="166">
        <f t="shared" si="159"/>
        <v>0</v>
      </c>
      <c r="F513" s="166">
        <f t="shared" si="159"/>
        <v>0</v>
      </c>
      <c r="G513" s="166">
        <f t="shared" si="159"/>
        <v>0</v>
      </c>
      <c r="H513" s="166">
        <f t="shared" si="159"/>
        <v>0</v>
      </c>
      <c r="I513" s="166">
        <f t="shared" si="159"/>
        <v>0</v>
      </c>
      <c r="J513" s="166">
        <f t="shared" si="159"/>
        <v>0</v>
      </c>
      <c r="K513" s="166">
        <f t="shared" si="159"/>
        <v>0</v>
      </c>
      <c r="L513" s="166">
        <f t="shared" si="159"/>
        <v>0</v>
      </c>
      <c r="M513" s="166">
        <f t="shared" si="159"/>
        <v>0</v>
      </c>
      <c r="N513" s="166">
        <f t="shared" si="159"/>
        <v>0</v>
      </c>
      <c r="O513" s="166">
        <f t="shared" si="159"/>
        <v>0</v>
      </c>
      <c r="P513" s="166">
        <f t="shared" si="159"/>
        <v>0</v>
      </c>
      <c r="Q513" s="166">
        <f t="shared" si="159"/>
        <v>0</v>
      </c>
      <c r="R513" s="166">
        <f t="shared" si="159"/>
        <v>0</v>
      </c>
      <c r="S513" s="166">
        <f t="shared" si="159"/>
        <v>0</v>
      </c>
      <c r="T513" s="166">
        <f t="shared" si="159"/>
        <v>0</v>
      </c>
      <c r="U513" s="166">
        <f t="shared" si="159"/>
        <v>0</v>
      </c>
      <c r="V513" s="166">
        <f t="shared" si="159"/>
        <v>0</v>
      </c>
      <c r="W513" s="166">
        <f t="shared" si="159"/>
        <v>0</v>
      </c>
      <c r="X513" s="166">
        <f t="shared" si="159"/>
        <v>0</v>
      </c>
      <c r="Y513" s="166">
        <f t="shared" si="159"/>
        <v>0</v>
      </c>
      <c r="Z513" s="166">
        <f t="shared" si="159"/>
        <v>0</v>
      </c>
      <c r="AA513" s="166">
        <f t="shared" si="159"/>
        <v>0</v>
      </c>
      <c r="AB513" s="166">
        <f t="shared" si="159"/>
        <v>0</v>
      </c>
      <c r="AC513" s="166">
        <f t="shared" si="159"/>
        <v>0</v>
      </c>
      <c r="AD513" s="166">
        <f t="shared" si="159"/>
        <v>0</v>
      </c>
      <c r="AE513" s="166">
        <f t="shared" si="159"/>
        <v>0</v>
      </c>
      <c r="AF513" s="166">
        <f t="shared" si="159"/>
        <v>0</v>
      </c>
      <c r="AG513" s="166">
        <f t="shared" si="159"/>
        <v>0</v>
      </c>
      <c r="AH513" s="166">
        <f t="shared" si="159"/>
        <v>0</v>
      </c>
      <c r="AI513" s="166">
        <f t="shared" si="159"/>
        <v>0</v>
      </c>
      <c r="AJ513" s="166">
        <f t="shared" si="159"/>
        <v>0</v>
      </c>
      <c r="AK513" s="166">
        <f t="shared" si="159"/>
        <v>0</v>
      </c>
      <c r="AL513" s="166">
        <f t="shared" si="159"/>
        <v>0</v>
      </c>
      <c r="AM513" s="166">
        <f t="shared" si="159"/>
        <v>0</v>
      </c>
      <c r="AN513" s="166">
        <f t="shared" si="159"/>
        <v>0</v>
      </c>
      <c r="AO513" s="166">
        <f t="shared" si="159"/>
        <v>0</v>
      </c>
      <c r="AP513" s="166">
        <f t="shared" si="159"/>
        <v>0</v>
      </c>
      <c r="AQ513" s="166">
        <f t="shared" si="159"/>
        <v>0</v>
      </c>
      <c r="AR513" s="166">
        <f t="shared" si="159"/>
        <v>0</v>
      </c>
    </row>
    <row r="514" spans="1:44" s="262" customFormat="1" ht="15.75" hidden="1" outlineLevel="2">
      <c r="A514" s="194"/>
      <c r="B514" s="162" t="s">
        <v>43</v>
      </c>
      <c r="C514" s="160" t="s">
        <v>73</v>
      </c>
      <c r="D514" s="166">
        <f t="shared" si="159"/>
        <v>0</v>
      </c>
      <c r="E514" s="166">
        <f t="shared" si="159"/>
        <v>0</v>
      </c>
      <c r="F514" s="166">
        <f t="shared" si="159"/>
        <v>0</v>
      </c>
      <c r="G514" s="166">
        <f t="shared" si="159"/>
        <v>0</v>
      </c>
      <c r="H514" s="166">
        <f t="shared" si="159"/>
        <v>0</v>
      </c>
      <c r="I514" s="166">
        <f t="shared" si="159"/>
        <v>0</v>
      </c>
      <c r="J514" s="166">
        <f t="shared" si="159"/>
        <v>0</v>
      </c>
      <c r="K514" s="166">
        <f t="shared" si="159"/>
        <v>0</v>
      </c>
      <c r="L514" s="166">
        <f t="shared" si="159"/>
        <v>0</v>
      </c>
      <c r="M514" s="166">
        <f t="shared" si="159"/>
        <v>0</v>
      </c>
      <c r="N514" s="166">
        <f t="shared" si="159"/>
        <v>0</v>
      </c>
      <c r="O514" s="166">
        <f t="shared" si="159"/>
        <v>0</v>
      </c>
      <c r="P514" s="166">
        <f t="shared" si="159"/>
        <v>0</v>
      </c>
      <c r="Q514" s="166">
        <f t="shared" si="159"/>
        <v>0</v>
      </c>
      <c r="R514" s="166">
        <f t="shared" si="159"/>
        <v>0</v>
      </c>
      <c r="S514" s="166">
        <f t="shared" si="159"/>
        <v>0</v>
      </c>
      <c r="T514" s="166">
        <f t="shared" si="159"/>
        <v>0</v>
      </c>
      <c r="U514" s="166">
        <f t="shared" si="159"/>
        <v>0</v>
      </c>
      <c r="V514" s="166">
        <f t="shared" si="159"/>
        <v>0</v>
      </c>
      <c r="W514" s="166">
        <f t="shared" si="159"/>
        <v>0</v>
      </c>
      <c r="X514" s="166">
        <f t="shared" si="159"/>
        <v>0</v>
      </c>
      <c r="Y514" s="166">
        <f t="shared" si="159"/>
        <v>0</v>
      </c>
      <c r="Z514" s="166">
        <f t="shared" si="159"/>
        <v>0</v>
      </c>
      <c r="AA514" s="166">
        <f t="shared" si="159"/>
        <v>0</v>
      </c>
      <c r="AB514" s="166">
        <f t="shared" si="159"/>
        <v>0</v>
      </c>
      <c r="AC514" s="166">
        <f t="shared" si="159"/>
        <v>0</v>
      </c>
      <c r="AD514" s="166">
        <f t="shared" si="159"/>
        <v>0</v>
      </c>
      <c r="AE514" s="166">
        <f t="shared" si="159"/>
        <v>0</v>
      </c>
      <c r="AF514" s="166">
        <f t="shared" si="159"/>
        <v>0</v>
      </c>
      <c r="AG514" s="166">
        <f t="shared" si="159"/>
        <v>0</v>
      </c>
      <c r="AH514" s="166">
        <f t="shared" si="159"/>
        <v>0</v>
      </c>
      <c r="AI514" s="166">
        <f t="shared" si="159"/>
        <v>0</v>
      </c>
      <c r="AJ514" s="166">
        <f t="shared" si="159"/>
        <v>0</v>
      </c>
      <c r="AK514" s="166">
        <f t="shared" si="159"/>
        <v>0</v>
      </c>
      <c r="AL514" s="166">
        <f t="shared" si="159"/>
        <v>0</v>
      </c>
      <c r="AM514" s="166">
        <f t="shared" si="159"/>
        <v>0</v>
      </c>
      <c r="AN514" s="166">
        <f t="shared" si="159"/>
        <v>0</v>
      </c>
      <c r="AO514" s="166">
        <f t="shared" si="159"/>
        <v>0</v>
      </c>
      <c r="AP514" s="166">
        <f t="shared" si="159"/>
        <v>0</v>
      </c>
      <c r="AQ514" s="166">
        <f t="shared" si="159"/>
        <v>0</v>
      </c>
      <c r="AR514" s="166">
        <f t="shared" si="159"/>
        <v>0</v>
      </c>
    </row>
    <row r="515" spans="1:44" s="262" customFormat="1" ht="15.75" hidden="1" outlineLevel="2">
      <c r="A515" s="194"/>
      <c r="B515" s="162" t="s">
        <v>44</v>
      </c>
      <c r="C515" s="160" t="s">
        <v>73</v>
      </c>
      <c r="D515" s="166">
        <f t="shared" si="159"/>
        <v>0</v>
      </c>
      <c r="E515" s="166">
        <f t="shared" si="159"/>
        <v>0</v>
      </c>
      <c r="F515" s="166">
        <f t="shared" si="159"/>
        <v>0</v>
      </c>
      <c r="G515" s="166">
        <f t="shared" si="159"/>
        <v>0</v>
      </c>
      <c r="H515" s="166">
        <f t="shared" si="159"/>
        <v>0</v>
      </c>
      <c r="I515" s="166">
        <f t="shared" si="159"/>
        <v>0</v>
      </c>
      <c r="J515" s="166">
        <f t="shared" si="159"/>
        <v>0</v>
      </c>
      <c r="K515" s="166">
        <f t="shared" si="159"/>
        <v>0</v>
      </c>
      <c r="L515" s="166">
        <f t="shared" si="159"/>
        <v>0</v>
      </c>
      <c r="M515" s="166">
        <f t="shared" si="159"/>
        <v>0</v>
      </c>
      <c r="N515" s="166">
        <f t="shared" si="159"/>
        <v>0</v>
      </c>
      <c r="O515" s="166">
        <f t="shared" si="159"/>
        <v>0</v>
      </c>
      <c r="P515" s="166">
        <f t="shared" si="159"/>
        <v>0</v>
      </c>
      <c r="Q515" s="166">
        <f t="shared" si="159"/>
        <v>0</v>
      </c>
      <c r="R515" s="166">
        <f t="shared" si="159"/>
        <v>0</v>
      </c>
      <c r="S515" s="166">
        <f t="shared" si="159"/>
        <v>0</v>
      </c>
      <c r="T515" s="166">
        <f t="shared" si="159"/>
        <v>0</v>
      </c>
      <c r="U515" s="166">
        <f t="shared" si="159"/>
        <v>0</v>
      </c>
      <c r="V515" s="166">
        <f t="shared" si="159"/>
        <v>0</v>
      </c>
      <c r="W515" s="166">
        <f t="shared" si="159"/>
        <v>0</v>
      </c>
      <c r="X515" s="166">
        <f t="shared" si="159"/>
        <v>0</v>
      </c>
      <c r="Y515" s="166">
        <f t="shared" si="159"/>
        <v>0</v>
      </c>
      <c r="Z515" s="166">
        <f t="shared" si="159"/>
        <v>0</v>
      </c>
      <c r="AA515" s="166">
        <f t="shared" si="159"/>
        <v>0</v>
      </c>
      <c r="AB515" s="166">
        <f t="shared" si="159"/>
        <v>0</v>
      </c>
      <c r="AC515" s="166">
        <f t="shared" si="159"/>
        <v>0</v>
      </c>
      <c r="AD515" s="166">
        <f t="shared" si="159"/>
        <v>0</v>
      </c>
      <c r="AE515" s="166">
        <f t="shared" si="159"/>
        <v>0</v>
      </c>
      <c r="AF515" s="166">
        <f t="shared" si="159"/>
        <v>0</v>
      </c>
      <c r="AG515" s="166">
        <f t="shared" si="159"/>
        <v>0</v>
      </c>
      <c r="AH515" s="166">
        <f t="shared" si="159"/>
        <v>0</v>
      </c>
      <c r="AI515" s="166">
        <f t="shared" si="159"/>
        <v>0</v>
      </c>
      <c r="AJ515" s="166">
        <f t="shared" si="159"/>
        <v>0</v>
      </c>
      <c r="AK515" s="166">
        <f t="shared" si="159"/>
        <v>0</v>
      </c>
      <c r="AL515" s="166">
        <f t="shared" si="159"/>
        <v>0</v>
      </c>
      <c r="AM515" s="166">
        <f t="shared" si="159"/>
        <v>0</v>
      </c>
      <c r="AN515" s="166">
        <f t="shared" si="159"/>
        <v>0</v>
      </c>
      <c r="AO515" s="166">
        <f t="shared" si="159"/>
        <v>0</v>
      </c>
      <c r="AP515" s="166">
        <f t="shared" si="159"/>
        <v>0</v>
      </c>
      <c r="AQ515" s="166">
        <f t="shared" si="159"/>
        <v>0</v>
      </c>
      <c r="AR515" s="166">
        <f t="shared" si="159"/>
        <v>0</v>
      </c>
    </row>
    <row r="516" spans="1:44" s="262" customFormat="1" ht="15.75" hidden="1" outlineLevel="2">
      <c r="A516" s="194"/>
      <c r="B516" s="162" t="s">
        <v>45</v>
      </c>
      <c r="C516" s="160" t="s">
        <v>73</v>
      </c>
      <c r="D516" s="166">
        <f t="shared" si="159"/>
        <v>0</v>
      </c>
      <c r="E516" s="166">
        <f t="shared" si="159"/>
        <v>0</v>
      </c>
      <c r="F516" s="166">
        <f t="shared" si="159"/>
        <v>0</v>
      </c>
      <c r="G516" s="166">
        <f t="shared" si="159"/>
        <v>0</v>
      </c>
      <c r="H516" s="166">
        <f t="shared" si="159"/>
        <v>0</v>
      </c>
      <c r="I516" s="166">
        <f t="shared" si="159"/>
        <v>0</v>
      </c>
      <c r="J516" s="166">
        <f t="shared" si="159"/>
        <v>0</v>
      </c>
      <c r="K516" s="166">
        <f t="shared" si="159"/>
        <v>0</v>
      </c>
      <c r="L516" s="166">
        <f t="shared" si="159"/>
        <v>0</v>
      </c>
      <c r="M516" s="166">
        <f t="shared" si="159"/>
        <v>0</v>
      </c>
      <c r="N516" s="166">
        <f t="shared" si="159"/>
        <v>0</v>
      </c>
      <c r="O516" s="166">
        <f t="shared" si="159"/>
        <v>0</v>
      </c>
      <c r="P516" s="166">
        <f t="shared" si="159"/>
        <v>0</v>
      </c>
      <c r="Q516" s="166">
        <f t="shared" si="159"/>
        <v>0</v>
      </c>
      <c r="R516" s="166">
        <f t="shared" si="159"/>
        <v>0</v>
      </c>
      <c r="S516" s="166">
        <f t="shared" si="159"/>
        <v>0</v>
      </c>
      <c r="T516" s="166">
        <f t="shared" si="159"/>
        <v>0</v>
      </c>
      <c r="U516" s="166">
        <f t="shared" si="159"/>
        <v>0</v>
      </c>
      <c r="V516" s="166">
        <f t="shared" si="159"/>
        <v>0</v>
      </c>
      <c r="W516" s="166">
        <f t="shared" si="159"/>
        <v>0</v>
      </c>
      <c r="X516" s="166">
        <f t="shared" si="159"/>
        <v>0</v>
      </c>
      <c r="Y516" s="166">
        <f t="shared" si="159"/>
        <v>0</v>
      </c>
      <c r="Z516" s="166">
        <f t="shared" si="159"/>
        <v>0</v>
      </c>
      <c r="AA516" s="166">
        <f t="shared" si="159"/>
        <v>0</v>
      </c>
      <c r="AB516" s="166">
        <f t="shared" si="159"/>
        <v>0</v>
      </c>
      <c r="AC516" s="166">
        <f t="shared" si="159"/>
        <v>0</v>
      </c>
      <c r="AD516" s="166">
        <f t="shared" si="159"/>
        <v>0</v>
      </c>
      <c r="AE516" s="166">
        <f t="shared" si="159"/>
        <v>0</v>
      </c>
      <c r="AF516" s="166">
        <f t="shared" si="159"/>
        <v>0</v>
      </c>
      <c r="AG516" s="166">
        <f t="shared" si="159"/>
        <v>0</v>
      </c>
      <c r="AH516" s="166">
        <f t="shared" si="159"/>
        <v>0</v>
      </c>
      <c r="AI516" s="166">
        <f t="shared" si="159"/>
        <v>0</v>
      </c>
      <c r="AJ516" s="166">
        <f t="shared" si="159"/>
        <v>0</v>
      </c>
      <c r="AK516" s="166">
        <f t="shared" si="159"/>
        <v>0</v>
      </c>
      <c r="AL516" s="166">
        <f t="shared" si="159"/>
        <v>0</v>
      </c>
      <c r="AM516" s="166">
        <f t="shared" si="159"/>
        <v>0</v>
      </c>
      <c r="AN516" s="166">
        <f t="shared" si="159"/>
        <v>0</v>
      </c>
      <c r="AO516" s="166">
        <f t="shared" si="159"/>
        <v>0</v>
      </c>
      <c r="AP516" s="166">
        <f t="shared" si="159"/>
        <v>0</v>
      </c>
      <c r="AQ516" s="166">
        <f t="shared" si="159"/>
        <v>0</v>
      </c>
      <c r="AR516" s="166">
        <f t="shared" si="159"/>
        <v>0</v>
      </c>
    </row>
    <row r="517" spans="1:44" s="262" customFormat="1" ht="15.75" hidden="1" outlineLevel="2">
      <c r="A517" s="194"/>
      <c r="B517" s="162" t="s">
        <v>46</v>
      </c>
      <c r="C517" s="160" t="s">
        <v>73</v>
      </c>
      <c r="D517" s="166">
        <f t="shared" si="159"/>
        <v>0</v>
      </c>
      <c r="E517" s="166">
        <f t="shared" si="159"/>
        <v>0</v>
      </c>
      <c r="F517" s="166">
        <f t="shared" si="159"/>
        <v>0</v>
      </c>
      <c r="G517" s="166">
        <f t="shared" si="159"/>
        <v>0</v>
      </c>
      <c r="H517" s="166">
        <f t="shared" si="159"/>
        <v>0</v>
      </c>
      <c r="I517" s="166">
        <f t="shared" si="159"/>
        <v>0</v>
      </c>
      <c r="J517" s="166">
        <f t="shared" si="159"/>
        <v>0</v>
      </c>
      <c r="K517" s="166">
        <f t="shared" si="159"/>
        <v>0</v>
      </c>
      <c r="L517" s="166">
        <f t="shared" si="159"/>
        <v>0</v>
      </c>
      <c r="M517" s="166">
        <f t="shared" si="159"/>
        <v>0</v>
      </c>
      <c r="N517" s="166">
        <f t="shared" si="159"/>
        <v>0</v>
      </c>
      <c r="O517" s="166">
        <f t="shared" si="159"/>
        <v>0</v>
      </c>
      <c r="P517" s="166">
        <f t="shared" si="159"/>
        <v>0</v>
      </c>
      <c r="Q517" s="166">
        <f t="shared" si="159"/>
        <v>0</v>
      </c>
      <c r="R517" s="166">
        <f t="shared" si="159"/>
        <v>0</v>
      </c>
      <c r="S517" s="166">
        <f t="shared" si="159"/>
        <v>0</v>
      </c>
      <c r="T517" s="166">
        <f t="shared" si="159"/>
        <v>0</v>
      </c>
      <c r="U517" s="166">
        <f t="shared" si="159"/>
        <v>0</v>
      </c>
      <c r="V517" s="166">
        <f t="shared" si="159"/>
        <v>0</v>
      </c>
      <c r="W517" s="166">
        <f t="shared" si="159"/>
        <v>0</v>
      </c>
      <c r="X517" s="166">
        <f t="shared" si="159"/>
        <v>0</v>
      </c>
      <c r="Y517" s="166">
        <f t="shared" si="159"/>
        <v>0</v>
      </c>
      <c r="Z517" s="166">
        <f t="shared" si="159"/>
        <v>0</v>
      </c>
      <c r="AA517" s="166">
        <f t="shared" si="159"/>
        <v>0</v>
      </c>
      <c r="AB517" s="166">
        <f t="shared" si="159"/>
        <v>0</v>
      </c>
      <c r="AC517" s="166">
        <f t="shared" si="159"/>
        <v>0</v>
      </c>
      <c r="AD517" s="166">
        <f t="shared" si="159"/>
        <v>0</v>
      </c>
      <c r="AE517" s="166">
        <f t="shared" si="159"/>
        <v>0</v>
      </c>
      <c r="AF517" s="166">
        <f t="shared" si="159"/>
        <v>0</v>
      </c>
      <c r="AG517" s="166">
        <f t="shared" si="159"/>
        <v>0</v>
      </c>
      <c r="AH517" s="166">
        <f t="shared" si="159"/>
        <v>0</v>
      </c>
      <c r="AI517" s="166">
        <f t="shared" si="159"/>
        <v>0</v>
      </c>
      <c r="AJ517" s="166">
        <f t="shared" si="159"/>
        <v>0</v>
      </c>
      <c r="AK517" s="166">
        <f t="shared" si="159"/>
        <v>0</v>
      </c>
      <c r="AL517" s="166">
        <f t="shared" si="159"/>
        <v>0</v>
      </c>
      <c r="AM517" s="166">
        <f t="shared" si="159"/>
        <v>0</v>
      </c>
      <c r="AN517" s="166">
        <f t="shared" si="159"/>
        <v>0</v>
      </c>
      <c r="AO517" s="166">
        <f t="shared" si="159"/>
        <v>0</v>
      </c>
      <c r="AP517" s="166">
        <f t="shared" si="159"/>
        <v>0</v>
      </c>
      <c r="AQ517" s="166">
        <f t="shared" si="159"/>
        <v>0</v>
      </c>
      <c r="AR517" s="166">
        <f t="shared" si="159"/>
        <v>0</v>
      </c>
    </row>
    <row r="518" spans="1:44" s="262" customFormat="1" ht="15.75" hidden="1" outlineLevel="2">
      <c r="A518" s="194"/>
      <c r="B518" s="162" t="s">
        <v>47</v>
      </c>
      <c r="C518" s="160" t="s">
        <v>73</v>
      </c>
      <c r="D518" s="166">
        <f t="shared" si="159"/>
        <v>0</v>
      </c>
      <c r="E518" s="166">
        <f t="shared" si="159"/>
        <v>0</v>
      </c>
      <c r="F518" s="166">
        <f t="shared" si="159"/>
        <v>0</v>
      </c>
      <c r="G518" s="166">
        <f t="shared" si="159"/>
        <v>0</v>
      </c>
      <c r="H518" s="166">
        <f t="shared" si="159"/>
        <v>0</v>
      </c>
      <c r="I518" s="166">
        <f t="shared" si="159"/>
        <v>0</v>
      </c>
      <c r="J518" s="166">
        <f t="shared" si="159"/>
        <v>0</v>
      </c>
      <c r="K518" s="166">
        <f t="shared" si="159"/>
        <v>0</v>
      </c>
      <c r="L518" s="166">
        <f t="shared" si="159"/>
        <v>0</v>
      </c>
      <c r="M518" s="166">
        <f t="shared" si="159"/>
        <v>0</v>
      </c>
      <c r="N518" s="166">
        <f t="shared" si="159"/>
        <v>0</v>
      </c>
      <c r="O518" s="166">
        <f t="shared" si="159"/>
        <v>0</v>
      </c>
      <c r="P518" s="166">
        <f t="shared" si="159"/>
        <v>0</v>
      </c>
      <c r="Q518" s="166">
        <f t="shared" si="159"/>
        <v>0</v>
      </c>
      <c r="R518" s="166">
        <f t="shared" si="159"/>
        <v>0</v>
      </c>
      <c r="S518" s="166">
        <f t="shared" si="159"/>
        <v>0</v>
      </c>
      <c r="T518" s="166">
        <f t="shared" si="159"/>
        <v>0</v>
      </c>
      <c r="U518" s="166">
        <f t="shared" si="159"/>
        <v>0</v>
      </c>
      <c r="V518" s="166">
        <f t="shared" si="159"/>
        <v>0</v>
      </c>
      <c r="W518" s="166">
        <f t="shared" si="159"/>
        <v>0</v>
      </c>
      <c r="X518" s="166">
        <f t="shared" si="159"/>
        <v>0</v>
      </c>
      <c r="Y518" s="166">
        <f t="shared" si="159"/>
        <v>0</v>
      </c>
      <c r="Z518" s="166">
        <f t="shared" si="159"/>
        <v>0</v>
      </c>
      <c r="AA518" s="166">
        <f t="shared" si="159"/>
        <v>0</v>
      </c>
      <c r="AB518" s="166">
        <f t="shared" si="159"/>
        <v>0</v>
      </c>
      <c r="AC518" s="166">
        <f t="shared" si="159"/>
        <v>0</v>
      </c>
      <c r="AD518" s="166">
        <f t="shared" si="159"/>
        <v>0</v>
      </c>
      <c r="AE518" s="166">
        <f t="shared" si="159"/>
        <v>0</v>
      </c>
      <c r="AF518" s="166">
        <f t="shared" si="159"/>
        <v>0</v>
      </c>
      <c r="AG518" s="166">
        <f t="shared" si="159"/>
        <v>0</v>
      </c>
      <c r="AH518" s="166">
        <f t="shared" si="159"/>
        <v>0</v>
      </c>
      <c r="AI518" s="166">
        <f t="shared" si="159"/>
        <v>0</v>
      </c>
      <c r="AJ518" s="166">
        <f t="shared" si="159"/>
        <v>0</v>
      </c>
      <c r="AK518" s="166">
        <f t="shared" si="159"/>
        <v>0</v>
      </c>
      <c r="AL518" s="166">
        <f t="shared" si="159"/>
        <v>0</v>
      </c>
      <c r="AM518" s="166">
        <f t="shared" si="159"/>
        <v>0</v>
      </c>
      <c r="AN518" s="166">
        <f t="shared" si="159"/>
        <v>0</v>
      </c>
      <c r="AO518" s="166">
        <f t="shared" si="159"/>
        <v>0</v>
      </c>
      <c r="AP518" s="166">
        <f t="shared" si="159"/>
        <v>0</v>
      </c>
      <c r="AQ518" s="166">
        <f t="shared" si="159"/>
        <v>0</v>
      </c>
      <c r="AR518" s="166">
        <f t="shared" si="159"/>
        <v>0</v>
      </c>
    </row>
    <row r="519" spans="1:44" s="262" customFormat="1" ht="15.75" hidden="1" outlineLevel="2">
      <c r="A519" s="194"/>
      <c r="B519" s="162" t="s">
        <v>48</v>
      </c>
      <c r="C519" s="160" t="s">
        <v>73</v>
      </c>
      <c r="D519" s="166">
        <f t="shared" si="159"/>
        <v>0</v>
      </c>
      <c r="E519" s="166">
        <f t="shared" si="159"/>
        <v>0</v>
      </c>
      <c r="F519" s="166">
        <f t="shared" si="159"/>
        <v>0</v>
      </c>
      <c r="G519" s="166">
        <f t="shared" si="159"/>
        <v>0</v>
      </c>
      <c r="H519" s="166">
        <f t="shared" si="159"/>
        <v>0</v>
      </c>
      <c r="I519" s="166">
        <f t="shared" si="159"/>
        <v>0</v>
      </c>
      <c r="J519" s="166">
        <f t="shared" si="159"/>
        <v>0</v>
      </c>
      <c r="K519" s="166">
        <f t="shared" si="159"/>
        <v>0</v>
      </c>
      <c r="L519" s="166">
        <f t="shared" si="159"/>
        <v>0</v>
      </c>
      <c r="M519" s="166">
        <f t="shared" ref="M519:AR525" si="160">IF(M$511&gt;0,(M$436*M444-M$454*M462-M$477*M485-M$494*M502)/M$511,0)</f>
        <v>0</v>
      </c>
      <c r="N519" s="166">
        <f t="shared" si="160"/>
        <v>0</v>
      </c>
      <c r="O519" s="166">
        <f t="shared" si="160"/>
        <v>0</v>
      </c>
      <c r="P519" s="166">
        <f t="shared" si="160"/>
        <v>0</v>
      </c>
      <c r="Q519" s="166">
        <f t="shared" si="160"/>
        <v>0</v>
      </c>
      <c r="R519" s="166">
        <f t="shared" si="160"/>
        <v>0</v>
      </c>
      <c r="S519" s="166">
        <f t="shared" si="160"/>
        <v>0</v>
      </c>
      <c r="T519" s="166">
        <f t="shared" si="160"/>
        <v>0</v>
      </c>
      <c r="U519" s="166">
        <f t="shared" si="160"/>
        <v>0</v>
      </c>
      <c r="V519" s="166">
        <f t="shared" si="160"/>
        <v>0</v>
      </c>
      <c r="W519" s="166">
        <f t="shared" si="160"/>
        <v>0</v>
      </c>
      <c r="X519" s="166">
        <f t="shared" si="160"/>
        <v>0</v>
      </c>
      <c r="Y519" s="166">
        <f t="shared" si="160"/>
        <v>0</v>
      </c>
      <c r="Z519" s="166">
        <f t="shared" si="160"/>
        <v>0</v>
      </c>
      <c r="AA519" s="166">
        <f t="shared" si="160"/>
        <v>0</v>
      </c>
      <c r="AB519" s="166">
        <f t="shared" si="160"/>
        <v>0</v>
      </c>
      <c r="AC519" s="166">
        <f t="shared" si="160"/>
        <v>0</v>
      </c>
      <c r="AD519" s="166">
        <f t="shared" si="160"/>
        <v>0</v>
      </c>
      <c r="AE519" s="166">
        <f t="shared" si="160"/>
        <v>0</v>
      </c>
      <c r="AF519" s="166">
        <f t="shared" si="160"/>
        <v>0</v>
      </c>
      <c r="AG519" s="166">
        <f t="shared" si="160"/>
        <v>0</v>
      </c>
      <c r="AH519" s="166">
        <f t="shared" si="160"/>
        <v>0</v>
      </c>
      <c r="AI519" s="166">
        <f t="shared" si="160"/>
        <v>0</v>
      </c>
      <c r="AJ519" s="166">
        <f t="shared" si="160"/>
        <v>0</v>
      </c>
      <c r="AK519" s="166">
        <f t="shared" si="160"/>
        <v>0</v>
      </c>
      <c r="AL519" s="166">
        <f t="shared" si="160"/>
        <v>0</v>
      </c>
      <c r="AM519" s="166">
        <f t="shared" si="160"/>
        <v>0</v>
      </c>
      <c r="AN519" s="166">
        <f t="shared" si="160"/>
        <v>0</v>
      </c>
      <c r="AO519" s="166">
        <f t="shared" si="160"/>
        <v>0</v>
      </c>
      <c r="AP519" s="166">
        <f t="shared" si="160"/>
        <v>0</v>
      </c>
      <c r="AQ519" s="166">
        <f t="shared" si="160"/>
        <v>0</v>
      </c>
      <c r="AR519" s="166">
        <f t="shared" si="160"/>
        <v>0</v>
      </c>
    </row>
    <row r="520" spans="1:44" s="262" customFormat="1" ht="15.75" hidden="1" outlineLevel="2">
      <c r="A520" s="194"/>
      <c r="B520" s="162" t="s">
        <v>49</v>
      </c>
      <c r="C520" s="160" t="s">
        <v>73</v>
      </c>
      <c r="D520" s="166">
        <f t="shared" ref="D520:S525" si="161">IF(D$511&gt;0,(D$436*D445-D$454*D463-D$477*D486-D$494*D503)/D$511,0)</f>
        <v>0</v>
      </c>
      <c r="E520" s="166">
        <f t="shared" si="161"/>
        <v>0</v>
      </c>
      <c r="F520" s="166">
        <f t="shared" si="161"/>
        <v>0</v>
      </c>
      <c r="G520" s="166">
        <f t="shared" si="161"/>
        <v>0</v>
      </c>
      <c r="H520" s="166">
        <f t="shared" si="161"/>
        <v>0</v>
      </c>
      <c r="I520" s="166">
        <f t="shared" si="161"/>
        <v>0</v>
      </c>
      <c r="J520" s="166">
        <f t="shared" si="161"/>
        <v>0</v>
      </c>
      <c r="K520" s="166">
        <f t="shared" si="161"/>
        <v>0</v>
      </c>
      <c r="L520" s="166">
        <f t="shared" si="161"/>
        <v>0</v>
      </c>
      <c r="M520" s="166">
        <f t="shared" si="161"/>
        <v>0</v>
      </c>
      <c r="N520" s="166">
        <f t="shared" si="161"/>
        <v>0</v>
      </c>
      <c r="O520" s="166">
        <f t="shared" si="161"/>
        <v>0</v>
      </c>
      <c r="P520" s="166">
        <f t="shared" si="161"/>
        <v>0</v>
      </c>
      <c r="Q520" s="166">
        <f t="shared" si="161"/>
        <v>0</v>
      </c>
      <c r="R520" s="166">
        <f t="shared" si="161"/>
        <v>0</v>
      </c>
      <c r="S520" s="166">
        <f t="shared" si="161"/>
        <v>0</v>
      </c>
      <c r="T520" s="166">
        <f t="shared" si="160"/>
        <v>0</v>
      </c>
      <c r="U520" s="166">
        <f t="shared" si="160"/>
        <v>0</v>
      </c>
      <c r="V520" s="166">
        <f t="shared" si="160"/>
        <v>0</v>
      </c>
      <c r="W520" s="166">
        <f t="shared" si="160"/>
        <v>0</v>
      </c>
      <c r="X520" s="166">
        <f t="shared" si="160"/>
        <v>0</v>
      </c>
      <c r="Y520" s="166">
        <f t="shared" si="160"/>
        <v>0</v>
      </c>
      <c r="Z520" s="166">
        <f t="shared" si="160"/>
        <v>0</v>
      </c>
      <c r="AA520" s="166">
        <f t="shared" si="160"/>
        <v>0</v>
      </c>
      <c r="AB520" s="166">
        <f t="shared" si="160"/>
        <v>0</v>
      </c>
      <c r="AC520" s="166">
        <f t="shared" si="160"/>
        <v>0</v>
      </c>
      <c r="AD520" s="166">
        <f t="shared" si="160"/>
        <v>0</v>
      </c>
      <c r="AE520" s="166">
        <f t="shared" si="160"/>
        <v>0</v>
      </c>
      <c r="AF520" s="166">
        <f t="shared" si="160"/>
        <v>0</v>
      </c>
      <c r="AG520" s="166">
        <f t="shared" si="160"/>
        <v>0</v>
      </c>
      <c r="AH520" s="166">
        <f t="shared" si="160"/>
        <v>0</v>
      </c>
      <c r="AI520" s="166">
        <f t="shared" si="160"/>
        <v>0</v>
      </c>
      <c r="AJ520" s="166">
        <f t="shared" si="160"/>
        <v>0</v>
      </c>
      <c r="AK520" s="166">
        <f t="shared" si="160"/>
        <v>0</v>
      </c>
      <c r="AL520" s="166">
        <f t="shared" si="160"/>
        <v>0</v>
      </c>
      <c r="AM520" s="166">
        <f t="shared" si="160"/>
        <v>0</v>
      </c>
      <c r="AN520" s="166">
        <f t="shared" si="160"/>
        <v>0</v>
      </c>
      <c r="AO520" s="166">
        <f t="shared" si="160"/>
        <v>0</v>
      </c>
      <c r="AP520" s="166">
        <f t="shared" si="160"/>
        <v>0</v>
      </c>
      <c r="AQ520" s="166">
        <f t="shared" si="160"/>
        <v>0</v>
      </c>
      <c r="AR520" s="166">
        <f t="shared" si="160"/>
        <v>0</v>
      </c>
    </row>
    <row r="521" spans="1:44" s="262" customFormat="1" ht="15.75" hidden="1" outlineLevel="2">
      <c r="A521" s="194"/>
      <c r="B521" s="162" t="s">
        <v>50</v>
      </c>
      <c r="C521" s="160" t="s">
        <v>73</v>
      </c>
      <c r="D521" s="166">
        <f t="shared" si="161"/>
        <v>0</v>
      </c>
      <c r="E521" s="166">
        <f t="shared" si="161"/>
        <v>0</v>
      </c>
      <c r="F521" s="166">
        <f t="shared" si="161"/>
        <v>0</v>
      </c>
      <c r="G521" s="166">
        <f t="shared" si="161"/>
        <v>0</v>
      </c>
      <c r="H521" s="166">
        <f t="shared" si="161"/>
        <v>0</v>
      </c>
      <c r="I521" s="166">
        <f t="shared" si="161"/>
        <v>0</v>
      </c>
      <c r="J521" s="166">
        <f t="shared" si="161"/>
        <v>0</v>
      </c>
      <c r="K521" s="166">
        <f t="shared" si="161"/>
        <v>0</v>
      </c>
      <c r="L521" s="166">
        <f t="shared" si="161"/>
        <v>0</v>
      </c>
      <c r="M521" s="166">
        <f t="shared" si="161"/>
        <v>0</v>
      </c>
      <c r="N521" s="166">
        <f t="shared" si="161"/>
        <v>0</v>
      </c>
      <c r="O521" s="166">
        <f t="shared" si="161"/>
        <v>0</v>
      </c>
      <c r="P521" s="166">
        <f t="shared" si="161"/>
        <v>0</v>
      </c>
      <c r="Q521" s="166">
        <f t="shared" si="161"/>
        <v>0</v>
      </c>
      <c r="R521" s="166">
        <f t="shared" si="161"/>
        <v>0</v>
      </c>
      <c r="S521" s="166">
        <f t="shared" si="161"/>
        <v>0</v>
      </c>
      <c r="T521" s="166">
        <f t="shared" si="160"/>
        <v>0</v>
      </c>
      <c r="U521" s="166">
        <f t="shared" si="160"/>
        <v>0</v>
      </c>
      <c r="V521" s="166">
        <f t="shared" si="160"/>
        <v>0</v>
      </c>
      <c r="W521" s="166">
        <f t="shared" si="160"/>
        <v>0</v>
      </c>
      <c r="X521" s="166">
        <f t="shared" si="160"/>
        <v>0</v>
      </c>
      <c r="Y521" s="166">
        <f t="shared" si="160"/>
        <v>0</v>
      </c>
      <c r="Z521" s="166">
        <f t="shared" si="160"/>
        <v>0</v>
      </c>
      <c r="AA521" s="166">
        <f t="shared" si="160"/>
        <v>0</v>
      </c>
      <c r="AB521" s="166">
        <f t="shared" si="160"/>
        <v>0</v>
      </c>
      <c r="AC521" s="166">
        <f t="shared" si="160"/>
        <v>0</v>
      </c>
      <c r="AD521" s="166">
        <f t="shared" si="160"/>
        <v>0</v>
      </c>
      <c r="AE521" s="166">
        <f t="shared" si="160"/>
        <v>0</v>
      </c>
      <c r="AF521" s="166">
        <f t="shared" si="160"/>
        <v>0</v>
      </c>
      <c r="AG521" s="166">
        <f t="shared" si="160"/>
        <v>0</v>
      </c>
      <c r="AH521" s="166">
        <f t="shared" si="160"/>
        <v>0</v>
      </c>
      <c r="AI521" s="166">
        <f t="shared" si="160"/>
        <v>0</v>
      </c>
      <c r="AJ521" s="166">
        <f t="shared" si="160"/>
        <v>0</v>
      </c>
      <c r="AK521" s="166">
        <f t="shared" si="160"/>
        <v>0</v>
      </c>
      <c r="AL521" s="166">
        <f t="shared" si="160"/>
        <v>0</v>
      </c>
      <c r="AM521" s="166">
        <f t="shared" si="160"/>
        <v>0</v>
      </c>
      <c r="AN521" s="166">
        <f t="shared" si="160"/>
        <v>0</v>
      </c>
      <c r="AO521" s="166">
        <f t="shared" si="160"/>
        <v>0</v>
      </c>
      <c r="AP521" s="166">
        <f t="shared" si="160"/>
        <v>0</v>
      </c>
      <c r="AQ521" s="166">
        <f t="shared" si="160"/>
        <v>0</v>
      </c>
      <c r="AR521" s="166">
        <f t="shared" si="160"/>
        <v>0</v>
      </c>
    </row>
    <row r="522" spans="1:44" s="262" customFormat="1" ht="15.75" hidden="1" outlineLevel="2">
      <c r="A522" s="194"/>
      <c r="B522" s="162" t="s">
        <v>51</v>
      </c>
      <c r="C522" s="160" t="s">
        <v>73</v>
      </c>
      <c r="D522" s="166">
        <f t="shared" si="161"/>
        <v>0</v>
      </c>
      <c r="E522" s="166">
        <f t="shared" si="161"/>
        <v>0</v>
      </c>
      <c r="F522" s="166">
        <f t="shared" si="161"/>
        <v>0</v>
      </c>
      <c r="G522" s="166">
        <f t="shared" si="161"/>
        <v>0</v>
      </c>
      <c r="H522" s="166">
        <f t="shared" si="161"/>
        <v>0</v>
      </c>
      <c r="I522" s="166">
        <f t="shared" si="161"/>
        <v>0</v>
      </c>
      <c r="J522" s="166">
        <f t="shared" si="161"/>
        <v>0</v>
      </c>
      <c r="K522" s="166">
        <f t="shared" si="161"/>
        <v>0</v>
      </c>
      <c r="L522" s="166">
        <f t="shared" si="161"/>
        <v>0</v>
      </c>
      <c r="M522" s="166">
        <f t="shared" si="161"/>
        <v>0</v>
      </c>
      <c r="N522" s="166">
        <f t="shared" si="161"/>
        <v>0</v>
      </c>
      <c r="O522" s="166">
        <f t="shared" si="161"/>
        <v>0</v>
      </c>
      <c r="P522" s="166">
        <f t="shared" si="161"/>
        <v>0</v>
      </c>
      <c r="Q522" s="166">
        <f t="shared" si="161"/>
        <v>0</v>
      </c>
      <c r="R522" s="166">
        <f t="shared" si="161"/>
        <v>0</v>
      </c>
      <c r="S522" s="166">
        <f t="shared" si="161"/>
        <v>0</v>
      </c>
      <c r="T522" s="166">
        <f t="shared" si="160"/>
        <v>0</v>
      </c>
      <c r="U522" s="166">
        <f t="shared" si="160"/>
        <v>0</v>
      </c>
      <c r="V522" s="166">
        <f t="shared" si="160"/>
        <v>0</v>
      </c>
      <c r="W522" s="166">
        <f t="shared" si="160"/>
        <v>0</v>
      </c>
      <c r="X522" s="166">
        <f t="shared" si="160"/>
        <v>0</v>
      </c>
      <c r="Y522" s="166">
        <f t="shared" si="160"/>
        <v>0</v>
      </c>
      <c r="Z522" s="166">
        <f t="shared" si="160"/>
        <v>0</v>
      </c>
      <c r="AA522" s="166">
        <f t="shared" si="160"/>
        <v>0</v>
      </c>
      <c r="AB522" s="166">
        <f t="shared" si="160"/>
        <v>0</v>
      </c>
      <c r="AC522" s="166">
        <f t="shared" si="160"/>
        <v>0</v>
      </c>
      <c r="AD522" s="166">
        <f t="shared" si="160"/>
        <v>0</v>
      </c>
      <c r="AE522" s="166">
        <f t="shared" si="160"/>
        <v>0</v>
      </c>
      <c r="AF522" s="166">
        <f t="shared" si="160"/>
        <v>0</v>
      </c>
      <c r="AG522" s="166">
        <f t="shared" si="160"/>
        <v>0</v>
      </c>
      <c r="AH522" s="166">
        <f t="shared" si="160"/>
        <v>0</v>
      </c>
      <c r="AI522" s="166">
        <f t="shared" si="160"/>
        <v>0</v>
      </c>
      <c r="AJ522" s="166">
        <f t="shared" si="160"/>
        <v>0</v>
      </c>
      <c r="AK522" s="166">
        <f t="shared" si="160"/>
        <v>0</v>
      </c>
      <c r="AL522" s="166">
        <f t="shared" si="160"/>
        <v>0</v>
      </c>
      <c r="AM522" s="166">
        <f t="shared" si="160"/>
        <v>0</v>
      </c>
      <c r="AN522" s="166">
        <f t="shared" si="160"/>
        <v>0</v>
      </c>
      <c r="AO522" s="166">
        <f t="shared" si="160"/>
        <v>0</v>
      </c>
      <c r="AP522" s="166">
        <f t="shared" si="160"/>
        <v>0</v>
      </c>
      <c r="AQ522" s="166">
        <f t="shared" si="160"/>
        <v>0</v>
      </c>
      <c r="AR522" s="166">
        <f t="shared" si="160"/>
        <v>0</v>
      </c>
    </row>
    <row r="523" spans="1:44" s="262" customFormat="1" ht="15.75" hidden="1" outlineLevel="2">
      <c r="A523" s="194"/>
      <c r="B523" s="162" t="s">
        <v>52</v>
      </c>
      <c r="C523" s="160" t="s">
        <v>73</v>
      </c>
      <c r="D523" s="166">
        <f t="shared" si="161"/>
        <v>0</v>
      </c>
      <c r="E523" s="166">
        <f t="shared" si="161"/>
        <v>0</v>
      </c>
      <c r="F523" s="166">
        <f t="shared" si="161"/>
        <v>0</v>
      </c>
      <c r="G523" s="166">
        <f t="shared" si="161"/>
        <v>0</v>
      </c>
      <c r="H523" s="166">
        <f t="shared" si="161"/>
        <v>0</v>
      </c>
      <c r="I523" s="166">
        <f t="shared" si="161"/>
        <v>0</v>
      </c>
      <c r="J523" s="166">
        <f t="shared" si="161"/>
        <v>0</v>
      </c>
      <c r="K523" s="166">
        <f t="shared" si="161"/>
        <v>0</v>
      </c>
      <c r="L523" s="166">
        <f t="shared" si="161"/>
        <v>0</v>
      </c>
      <c r="M523" s="166">
        <f t="shared" si="161"/>
        <v>0</v>
      </c>
      <c r="N523" s="166">
        <f t="shared" si="161"/>
        <v>0</v>
      </c>
      <c r="O523" s="166">
        <f t="shared" si="161"/>
        <v>0</v>
      </c>
      <c r="P523" s="166">
        <f t="shared" si="161"/>
        <v>0</v>
      </c>
      <c r="Q523" s="166">
        <f t="shared" si="161"/>
        <v>0</v>
      </c>
      <c r="R523" s="166">
        <f t="shared" si="161"/>
        <v>0</v>
      </c>
      <c r="S523" s="166">
        <f t="shared" si="161"/>
        <v>0</v>
      </c>
      <c r="T523" s="166">
        <f t="shared" si="160"/>
        <v>0</v>
      </c>
      <c r="U523" s="166">
        <f t="shared" si="160"/>
        <v>0</v>
      </c>
      <c r="V523" s="166">
        <f t="shared" si="160"/>
        <v>0</v>
      </c>
      <c r="W523" s="166">
        <f t="shared" si="160"/>
        <v>0</v>
      </c>
      <c r="X523" s="166">
        <f t="shared" si="160"/>
        <v>0</v>
      </c>
      <c r="Y523" s="166">
        <f t="shared" si="160"/>
        <v>0</v>
      </c>
      <c r="Z523" s="166">
        <f t="shared" si="160"/>
        <v>0</v>
      </c>
      <c r="AA523" s="166">
        <f t="shared" si="160"/>
        <v>0</v>
      </c>
      <c r="AB523" s="166">
        <f t="shared" si="160"/>
        <v>0</v>
      </c>
      <c r="AC523" s="166">
        <f t="shared" si="160"/>
        <v>0</v>
      </c>
      <c r="AD523" s="166">
        <f t="shared" si="160"/>
        <v>0</v>
      </c>
      <c r="AE523" s="166">
        <f t="shared" si="160"/>
        <v>0</v>
      </c>
      <c r="AF523" s="166">
        <f t="shared" si="160"/>
        <v>0</v>
      </c>
      <c r="AG523" s="166">
        <f t="shared" si="160"/>
        <v>0</v>
      </c>
      <c r="AH523" s="166">
        <f t="shared" si="160"/>
        <v>0</v>
      </c>
      <c r="AI523" s="166">
        <f t="shared" si="160"/>
        <v>0</v>
      </c>
      <c r="AJ523" s="166">
        <f t="shared" si="160"/>
        <v>0</v>
      </c>
      <c r="AK523" s="166">
        <f t="shared" si="160"/>
        <v>0</v>
      </c>
      <c r="AL523" s="166">
        <f t="shared" si="160"/>
        <v>0</v>
      </c>
      <c r="AM523" s="166">
        <f t="shared" si="160"/>
        <v>0</v>
      </c>
      <c r="AN523" s="166">
        <f t="shared" si="160"/>
        <v>0</v>
      </c>
      <c r="AO523" s="166">
        <f t="shared" si="160"/>
        <v>0</v>
      </c>
      <c r="AP523" s="166">
        <f t="shared" si="160"/>
        <v>0</v>
      </c>
      <c r="AQ523" s="166">
        <f t="shared" si="160"/>
        <v>0</v>
      </c>
      <c r="AR523" s="166">
        <f t="shared" si="160"/>
        <v>0</v>
      </c>
    </row>
    <row r="524" spans="1:44" s="262" customFormat="1" ht="15.75" hidden="1" outlineLevel="2">
      <c r="A524" s="194"/>
      <c r="B524" s="162" t="s">
        <v>53</v>
      </c>
      <c r="C524" s="160" t="s">
        <v>73</v>
      </c>
      <c r="D524" s="166">
        <f t="shared" si="161"/>
        <v>0</v>
      </c>
      <c r="E524" s="166">
        <f t="shared" si="161"/>
        <v>0</v>
      </c>
      <c r="F524" s="166">
        <f t="shared" si="161"/>
        <v>0</v>
      </c>
      <c r="G524" s="166">
        <f t="shared" si="161"/>
        <v>0</v>
      </c>
      <c r="H524" s="166">
        <f t="shared" si="161"/>
        <v>0</v>
      </c>
      <c r="I524" s="166">
        <f t="shared" si="161"/>
        <v>0</v>
      </c>
      <c r="J524" s="166">
        <f t="shared" si="161"/>
        <v>0</v>
      </c>
      <c r="K524" s="166">
        <f t="shared" si="161"/>
        <v>0</v>
      </c>
      <c r="L524" s="166">
        <f t="shared" si="161"/>
        <v>0</v>
      </c>
      <c r="M524" s="166">
        <f t="shared" si="161"/>
        <v>0</v>
      </c>
      <c r="N524" s="166">
        <f t="shared" si="161"/>
        <v>0</v>
      </c>
      <c r="O524" s="166">
        <f t="shared" si="161"/>
        <v>0</v>
      </c>
      <c r="P524" s="166">
        <f t="shared" si="161"/>
        <v>0</v>
      </c>
      <c r="Q524" s="166">
        <f t="shared" si="161"/>
        <v>0</v>
      </c>
      <c r="R524" s="166">
        <f t="shared" si="161"/>
        <v>0</v>
      </c>
      <c r="S524" s="166">
        <f t="shared" si="161"/>
        <v>0</v>
      </c>
      <c r="T524" s="166">
        <f t="shared" si="160"/>
        <v>0</v>
      </c>
      <c r="U524" s="166">
        <f t="shared" si="160"/>
        <v>0</v>
      </c>
      <c r="V524" s="166">
        <f t="shared" si="160"/>
        <v>0</v>
      </c>
      <c r="W524" s="166">
        <f t="shared" si="160"/>
        <v>0</v>
      </c>
      <c r="X524" s="166">
        <f t="shared" si="160"/>
        <v>0</v>
      </c>
      <c r="Y524" s="166">
        <f t="shared" si="160"/>
        <v>0</v>
      </c>
      <c r="Z524" s="166">
        <f t="shared" si="160"/>
        <v>0</v>
      </c>
      <c r="AA524" s="166">
        <f t="shared" si="160"/>
        <v>0</v>
      </c>
      <c r="AB524" s="166">
        <f t="shared" si="160"/>
        <v>0</v>
      </c>
      <c r="AC524" s="166">
        <f t="shared" si="160"/>
        <v>0</v>
      </c>
      <c r="AD524" s="166">
        <f t="shared" si="160"/>
        <v>0</v>
      </c>
      <c r="AE524" s="166">
        <f t="shared" si="160"/>
        <v>0</v>
      </c>
      <c r="AF524" s="166">
        <f t="shared" si="160"/>
        <v>0</v>
      </c>
      <c r="AG524" s="166">
        <f t="shared" si="160"/>
        <v>0</v>
      </c>
      <c r="AH524" s="166">
        <f t="shared" si="160"/>
        <v>0</v>
      </c>
      <c r="AI524" s="166">
        <f t="shared" si="160"/>
        <v>0</v>
      </c>
      <c r="AJ524" s="166">
        <f t="shared" si="160"/>
        <v>0</v>
      </c>
      <c r="AK524" s="166">
        <f t="shared" si="160"/>
        <v>0</v>
      </c>
      <c r="AL524" s="166">
        <f t="shared" si="160"/>
        <v>0</v>
      </c>
      <c r="AM524" s="166">
        <f t="shared" si="160"/>
        <v>0</v>
      </c>
      <c r="AN524" s="166">
        <f t="shared" si="160"/>
        <v>0</v>
      </c>
      <c r="AO524" s="166">
        <f t="shared" si="160"/>
        <v>0</v>
      </c>
      <c r="AP524" s="166">
        <f t="shared" si="160"/>
        <v>0</v>
      </c>
      <c r="AQ524" s="166">
        <f t="shared" si="160"/>
        <v>0</v>
      </c>
      <c r="AR524" s="166">
        <f t="shared" si="160"/>
        <v>0</v>
      </c>
    </row>
    <row r="525" spans="1:44" s="262" customFormat="1" ht="15.75" hidden="1" outlineLevel="2">
      <c r="A525" s="194"/>
      <c r="B525" s="162" t="s">
        <v>54</v>
      </c>
      <c r="C525" s="160" t="s">
        <v>73</v>
      </c>
      <c r="D525" s="166">
        <f t="shared" si="161"/>
        <v>0</v>
      </c>
      <c r="E525" s="166">
        <f t="shared" si="161"/>
        <v>0</v>
      </c>
      <c r="F525" s="166">
        <f t="shared" si="161"/>
        <v>0</v>
      </c>
      <c r="G525" s="166">
        <f t="shared" si="161"/>
        <v>0</v>
      </c>
      <c r="H525" s="166">
        <f t="shared" si="161"/>
        <v>0</v>
      </c>
      <c r="I525" s="166">
        <f t="shared" si="161"/>
        <v>0</v>
      </c>
      <c r="J525" s="166">
        <f t="shared" si="161"/>
        <v>0</v>
      </c>
      <c r="K525" s="166">
        <f t="shared" si="161"/>
        <v>0</v>
      </c>
      <c r="L525" s="166">
        <f t="shared" si="161"/>
        <v>0</v>
      </c>
      <c r="M525" s="166">
        <f t="shared" si="161"/>
        <v>0</v>
      </c>
      <c r="N525" s="166">
        <f t="shared" si="161"/>
        <v>0</v>
      </c>
      <c r="O525" s="166">
        <f t="shared" si="161"/>
        <v>0</v>
      </c>
      <c r="P525" s="166">
        <f t="shared" si="161"/>
        <v>0</v>
      </c>
      <c r="Q525" s="166">
        <f t="shared" si="161"/>
        <v>0</v>
      </c>
      <c r="R525" s="166">
        <f t="shared" si="161"/>
        <v>0</v>
      </c>
      <c r="S525" s="166">
        <f t="shared" si="161"/>
        <v>0</v>
      </c>
      <c r="T525" s="166">
        <f t="shared" si="160"/>
        <v>0</v>
      </c>
      <c r="U525" s="166">
        <f t="shared" si="160"/>
        <v>0</v>
      </c>
      <c r="V525" s="166">
        <f t="shared" si="160"/>
        <v>0</v>
      </c>
      <c r="W525" s="166">
        <f t="shared" si="160"/>
        <v>0</v>
      </c>
      <c r="X525" s="166">
        <f t="shared" si="160"/>
        <v>0</v>
      </c>
      <c r="Y525" s="166">
        <f t="shared" si="160"/>
        <v>0</v>
      </c>
      <c r="Z525" s="166">
        <f t="shared" si="160"/>
        <v>0</v>
      </c>
      <c r="AA525" s="166">
        <f t="shared" si="160"/>
        <v>0</v>
      </c>
      <c r="AB525" s="166">
        <f t="shared" si="160"/>
        <v>0</v>
      </c>
      <c r="AC525" s="166">
        <f t="shared" si="160"/>
        <v>0</v>
      </c>
      <c r="AD525" s="166">
        <f t="shared" si="160"/>
        <v>0</v>
      </c>
      <c r="AE525" s="166">
        <f t="shared" si="160"/>
        <v>0</v>
      </c>
      <c r="AF525" s="166">
        <f t="shared" si="160"/>
        <v>0</v>
      </c>
      <c r="AG525" s="166">
        <f t="shared" si="160"/>
        <v>0</v>
      </c>
      <c r="AH525" s="166">
        <f t="shared" si="160"/>
        <v>0</v>
      </c>
      <c r="AI525" s="166">
        <f t="shared" si="160"/>
        <v>0</v>
      </c>
      <c r="AJ525" s="166">
        <f t="shared" si="160"/>
        <v>0</v>
      </c>
      <c r="AK525" s="166">
        <f t="shared" si="160"/>
        <v>0</v>
      </c>
      <c r="AL525" s="166">
        <f t="shared" si="160"/>
        <v>0</v>
      </c>
      <c r="AM525" s="166">
        <f t="shared" si="160"/>
        <v>0</v>
      </c>
      <c r="AN525" s="166">
        <f t="shared" si="160"/>
        <v>0</v>
      </c>
      <c r="AO525" s="166">
        <f t="shared" si="160"/>
        <v>0</v>
      </c>
      <c r="AP525" s="166">
        <f t="shared" si="160"/>
        <v>0</v>
      </c>
      <c r="AQ525" s="166">
        <f t="shared" si="160"/>
        <v>0</v>
      </c>
      <c r="AR525" s="166">
        <f t="shared" si="160"/>
        <v>0</v>
      </c>
    </row>
    <row r="526" spans="1:44" s="262" customFormat="1" ht="15.75" hidden="1" outlineLevel="2">
      <c r="A526" s="194"/>
      <c r="B526" s="162" t="s">
        <v>55</v>
      </c>
      <c r="C526" s="160" t="s">
        <v>73</v>
      </c>
      <c r="D526" s="165">
        <f>1-SUM(D513:D525)</f>
        <v>1</v>
      </c>
      <c r="E526" s="165">
        <f t="shared" ref="E526:AR526" si="162">1-SUM(E513:E525)</f>
        <v>1</v>
      </c>
      <c r="F526" s="165">
        <f t="shared" si="162"/>
        <v>1</v>
      </c>
      <c r="G526" s="165">
        <f t="shared" si="162"/>
        <v>1</v>
      </c>
      <c r="H526" s="165">
        <f t="shared" si="162"/>
        <v>1</v>
      </c>
      <c r="I526" s="165">
        <f t="shared" si="162"/>
        <v>1</v>
      </c>
      <c r="J526" s="165">
        <f t="shared" si="162"/>
        <v>1</v>
      </c>
      <c r="K526" s="165">
        <f t="shared" si="162"/>
        <v>1</v>
      </c>
      <c r="L526" s="165">
        <f t="shared" si="162"/>
        <v>1</v>
      </c>
      <c r="M526" s="165">
        <f t="shared" si="162"/>
        <v>1</v>
      </c>
      <c r="N526" s="165">
        <f t="shared" si="162"/>
        <v>1</v>
      </c>
      <c r="O526" s="165">
        <f t="shared" si="162"/>
        <v>1</v>
      </c>
      <c r="P526" s="165">
        <f t="shared" si="162"/>
        <v>1</v>
      </c>
      <c r="Q526" s="165">
        <f t="shared" si="162"/>
        <v>1</v>
      </c>
      <c r="R526" s="165">
        <f t="shared" si="162"/>
        <v>1</v>
      </c>
      <c r="S526" s="165">
        <f t="shared" si="162"/>
        <v>1</v>
      </c>
      <c r="T526" s="165">
        <f t="shared" si="162"/>
        <v>1</v>
      </c>
      <c r="U526" s="165">
        <f t="shared" si="162"/>
        <v>1</v>
      </c>
      <c r="V526" s="165">
        <f t="shared" si="162"/>
        <v>1</v>
      </c>
      <c r="W526" s="165">
        <f t="shared" si="162"/>
        <v>1</v>
      </c>
      <c r="X526" s="165">
        <f t="shared" si="162"/>
        <v>1</v>
      </c>
      <c r="Y526" s="165">
        <f t="shared" si="162"/>
        <v>1</v>
      </c>
      <c r="Z526" s="165">
        <f t="shared" si="162"/>
        <v>1</v>
      </c>
      <c r="AA526" s="165">
        <f t="shared" si="162"/>
        <v>1</v>
      </c>
      <c r="AB526" s="165">
        <f t="shared" si="162"/>
        <v>1</v>
      </c>
      <c r="AC526" s="165">
        <f t="shared" si="162"/>
        <v>1</v>
      </c>
      <c r="AD526" s="165">
        <f t="shared" si="162"/>
        <v>1</v>
      </c>
      <c r="AE526" s="165">
        <f t="shared" si="162"/>
        <v>1</v>
      </c>
      <c r="AF526" s="165">
        <f t="shared" si="162"/>
        <v>1</v>
      </c>
      <c r="AG526" s="165">
        <f t="shared" si="162"/>
        <v>1</v>
      </c>
      <c r="AH526" s="165">
        <f t="shared" si="162"/>
        <v>1</v>
      </c>
      <c r="AI526" s="165">
        <f t="shared" si="162"/>
        <v>1</v>
      </c>
      <c r="AJ526" s="165">
        <f t="shared" si="162"/>
        <v>1</v>
      </c>
      <c r="AK526" s="165">
        <f t="shared" si="162"/>
        <v>1</v>
      </c>
      <c r="AL526" s="165">
        <f t="shared" si="162"/>
        <v>1</v>
      </c>
      <c r="AM526" s="165">
        <f t="shared" si="162"/>
        <v>1</v>
      </c>
      <c r="AN526" s="165">
        <f t="shared" si="162"/>
        <v>1</v>
      </c>
      <c r="AO526" s="165">
        <f t="shared" si="162"/>
        <v>1</v>
      </c>
      <c r="AP526" s="165">
        <f t="shared" si="162"/>
        <v>1</v>
      </c>
      <c r="AQ526" s="165">
        <f t="shared" si="162"/>
        <v>1</v>
      </c>
      <c r="AR526" s="165">
        <f t="shared" si="162"/>
        <v>1</v>
      </c>
    </row>
    <row r="527" spans="1:44" s="262" customFormat="1" ht="15.75" hidden="1" outlineLevel="2">
      <c r="A527" s="194"/>
      <c r="B527" s="162" t="s">
        <v>56</v>
      </c>
      <c r="C527" s="160" t="s">
        <v>73</v>
      </c>
      <c r="D527" s="166">
        <f>SUM(D513:D526)</f>
        <v>1</v>
      </c>
      <c r="E527" s="166">
        <f t="shared" ref="E527:AR527" si="163">SUM(E513:E526)</f>
        <v>1</v>
      </c>
      <c r="F527" s="166">
        <f t="shared" si="163"/>
        <v>1</v>
      </c>
      <c r="G527" s="166">
        <f t="shared" si="163"/>
        <v>1</v>
      </c>
      <c r="H527" s="166">
        <f t="shared" si="163"/>
        <v>1</v>
      </c>
      <c r="I527" s="166">
        <f t="shared" si="163"/>
        <v>1</v>
      </c>
      <c r="J527" s="166">
        <f t="shared" si="163"/>
        <v>1</v>
      </c>
      <c r="K527" s="166">
        <f t="shared" si="163"/>
        <v>1</v>
      </c>
      <c r="L527" s="166">
        <f t="shared" si="163"/>
        <v>1</v>
      </c>
      <c r="M527" s="166">
        <f t="shared" si="163"/>
        <v>1</v>
      </c>
      <c r="N527" s="166">
        <f t="shared" si="163"/>
        <v>1</v>
      </c>
      <c r="O527" s="166">
        <f t="shared" si="163"/>
        <v>1</v>
      </c>
      <c r="P527" s="166">
        <f t="shared" si="163"/>
        <v>1</v>
      </c>
      <c r="Q527" s="166">
        <f t="shared" si="163"/>
        <v>1</v>
      </c>
      <c r="R527" s="166">
        <f t="shared" si="163"/>
        <v>1</v>
      </c>
      <c r="S527" s="166">
        <f t="shared" si="163"/>
        <v>1</v>
      </c>
      <c r="T527" s="166">
        <f t="shared" si="163"/>
        <v>1</v>
      </c>
      <c r="U527" s="166">
        <f t="shared" si="163"/>
        <v>1</v>
      </c>
      <c r="V527" s="166">
        <f t="shared" si="163"/>
        <v>1</v>
      </c>
      <c r="W527" s="166">
        <f t="shared" si="163"/>
        <v>1</v>
      </c>
      <c r="X527" s="166">
        <f t="shared" si="163"/>
        <v>1</v>
      </c>
      <c r="Y527" s="166">
        <f t="shared" si="163"/>
        <v>1</v>
      </c>
      <c r="Z527" s="166">
        <f t="shared" si="163"/>
        <v>1</v>
      </c>
      <c r="AA527" s="166">
        <f t="shared" si="163"/>
        <v>1</v>
      </c>
      <c r="AB527" s="166">
        <f t="shared" si="163"/>
        <v>1</v>
      </c>
      <c r="AC527" s="166">
        <f t="shared" si="163"/>
        <v>1</v>
      </c>
      <c r="AD527" s="166">
        <f t="shared" si="163"/>
        <v>1</v>
      </c>
      <c r="AE527" s="166">
        <f t="shared" si="163"/>
        <v>1</v>
      </c>
      <c r="AF527" s="166">
        <f t="shared" si="163"/>
        <v>1</v>
      </c>
      <c r="AG527" s="166">
        <f t="shared" si="163"/>
        <v>1</v>
      </c>
      <c r="AH527" s="166">
        <f t="shared" si="163"/>
        <v>1</v>
      </c>
      <c r="AI527" s="166">
        <f t="shared" si="163"/>
        <v>1</v>
      </c>
      <c r="AJ527" s="166">
        <f t="shared" si="163"/>
        <v>1</v>
      </c>
      <c r="AK527" s="166">
        <f t="shared" si="163"/>
        <v>1</v>
      </c>
      <c r="AL527" s="166">
        <f t="shared" si="163"/>
        <v>1</v>
      </c>
      <c r="AM527" s="166">
        <f t="shared" si="163"/>
        <v>1</v>
      </c>
      <c r="AN527" s="166">
        <f t="shared" si="163"/>
        <v>1</v>
      </c>
      <c r="AO527" s="166">
        <f t="shared" si="163"/>
        <v>1</v>
      </c>
      <c r="AP527" s="166">
        <f t="shared" si="163"/>
        <v>1</v>
      </c>
      <c r="AQ527" s="166">
        <f t="shared" si="163"/>
        <v>1</v>
      </c>
      <c r="AR527" s="166">
        <f t="shared" si="163"/>
        <v>1</v>
      </c>
    </row>
    <row r="528" spans="1:44" s="78" customFormat="1" ht="15.75" hidden="1" outlineLevel="1">
      <c r="A528" s="195"/>
      <c r="B528" s="82"/>
      <c r="C528" s="196">
        <f>AVERAGE(D436:AR436)/313</f>
        <v>0</v>
      </c>
      <c r="D528" s="191" t="s">
        <v>71</v>
      </c>
      <c r="E528" s="192"/>
      <c r="F528" s="192"/>
      <c r="G528" s="192"/>
      <c r="H528" s="192"/>
      <c r="I528" s="192"/>
      <c r="J528" s="192"/>
      <c r="K528" s="192"/>
      <c r="L528" s="192"/>
      <c r="M528" s="192"/>
      <c r="N528" s="192"/>
      <c r="O528" s="192"/>
      <c r="P528" s="192"/>
      <c r="Q528" s="192"/>
      <c r="R528" s="192"/>
      <c r="S528" s="192"/>
      <c r="T528" s="192"/>
      <c r="U528" s="192"/>
      <c r="V528" s="192"/>
      <c r="W528" s="192"/>
      <c r="X528" s="192"/>
      <c r="Y528" s="192"/>
      <c r="Z528" s="192"/>
      <c r="AA528" s="192"/>
      <c r="AB528" s="192"/>
      <c r="AC528" s="192"/>
      <c r="AD528" s="192"/>
      <c r="AE528" s="192"/>
      <c r="AF528" s="192"/>
      <c r="AG528" s="192"/>
      <c r="AH528" s="192"/>
      <c r="AI528" s="192"/>
      <c r="AJ528" s="192"/>
      <c r="AK528" s="192"/>
      <c r="AL528" s="192"/>
      <c r="AM528" s="192"/>
      <c r="AN528" s="192"/>
      <c r="AO528" s="192"/>
      <c r="AP528" s="192"/>
      <c r="AQ528" s="192"/>
      <c r="AR528" s="192"/>
    </row>
    <row r="529" spans="1:44" s="264" customFormat="1" ht="15.75" hidden="1" outlineLevel="1">
      <c r="A529" s="105" t="str">
        <f>'[7]5. Var. Index. Performance RTs'!D49</f>
        <v>NÃO</v>
      </c>
      <c r="B529" s="175" t="s">
        <v>161</v>
      </c>
      <c r="C529" s="173" t="s">
        <v>129</v>
      </c>
      <c r="D529" s="179">
        <f>IF($A$529="SIM",D550,0)</f>
        <v>0</v>
      </c>
      <c r="E529" s="179">
        <f t="shared" ref="E529:AR529" si="164">IF($A$529="SIM",E550,0)</f>
        <v>0</v>
      </c>
      <c r="F529" s="179">
        <f t="shared" si="164"/>
        <v>0</v>
      </c>
      <c r="G529" s="179">
        <f t="shared" si="164"/>
        <v>0</v>
      </c>
      <c r="H529" s="179">
        <f t="shared" si="164"/>
        <v>0</v>
      </c>
      <c r="I529" s="179">
        <f t="shared" si="164"/>
        <v>0</v>
      </c>
      <c r="J529" s="179">
        <f t="shared" si="164"/>
        <v>0</v>
      </c>
      <c r="K529" s="179">
        <f t="shared" si="164"/>
        <v>0</v>
      </c>
      <c r="L529" s="179">
        <f t="shared" si="164"/>
        <v>0</v>
      </c>
      <c r="M529" s="179">
        <f t="shared" si="164"/>
        <v>0</v>
      </c>
      <c r="N529" s="179">
        <f t="shared" si="164"/>
        <v>0</v>
      </c>
      <c r="O529" s="179">
        <f t="shared" si="164"/>
        <v>0</v>
      </c>
      <c r="P529" s="179">
        <f t="shared" si="164"/>
        <v>0</v>
      </c>
      <c r="Q529" s="179">
        <f t="shared" si="164"/>
        <v>0</v>
      </c>
      <c r="R529" s="179">
        <f t="shared" si="164"/>
        <v>0</v>
      </c>
      <c r="S529" s="179">
        <f t="shared" si="164"/>
        <v>0</v>
      </c>
      <c r="T529" s="179">
        <f t="shared" si="164"/>
        <v>0</v>
      </c>
      <c r="U529" s="179">
        <f t="shared" si="164"/>
        <v>0</v>
      </c>
      <c r="V529" s="179">
        <f t="shared" si="164"/>
        <v>0</v>
      </c>
      <c r="W529" s="179">
        <f t="shared" si="164"/>
        <v>0</v>
      </c>
      <c r="X529" s="179">
        <f t="shared" si="164"/>
        <v>0</v>
      </c>
      <c r="Y529" s="179">
        <f t="shared" si="164"/>
        <v>0</v>
      </c>
      <c r="Z529" s="179">
        <f t="shared" si="164"/>
        <v>0</v>
      </c>
      <c r="AA529" s="179">
        <f t="shared" si="164"/>
        <v>0</v>
      </c>
      <c r="AB529" s="179">
        <f t="shared" si="164"/>
        <v>0</v>
      </c>
      <c r="AC529" s="179">
        <f t="shared" si="164"/>
        <v>0</v>
      </c>
      <c r="AD529" s="179">
        <f t="shared" si="164"/>
        <v>0</v>
      </c>
      <c r="AE529" s="179">
        <f t="shared" si="164"/>
        <v>0</v>
      </c>
      <c r="AF529" s="179">
        <f t="shared" si="164"/>
        <v>0</v>
      </c>
      <c r="AG529" s="179">
        <f t="shared" si="164"/>
        <v>0</v>
      </c>
      <c r="AH529" s="179">
        <f t="shared" si="164"/>
        <v>0</v>
      </c>
      <c r="AI529" s="179">
        <f t="shared" si="164"/>
        <v>0</v>
      </c>
      <c r="AJ529" s="179">
        <f t="shared" si="164"/>
        <v>0</v>
      </c>
      <c r="AK529" s="179">
        <f t="shared" si="164"/>
        <v>0</v>
      </c>
      <c r="AL529" s="179">
        <f t="shared" si="164"/>
        <v>0</v>
      </c>
      <c r="AM529" s="179">
        <f t="shared" si="164"/>
        <v>0</v>
      </c>
      <c r="AN529" s="179">
        <f t="shared" si="164"/>
        <v>0</v>
      </c>
      <c r="AO529" s="179">
        <f t="shared" si="164"/>
        <v>0</v>
      </c>
      <c r="AP529" s="179">
        <f t="shared" si="164"/>
        <v>0</v>
      </c>
      <c r="AQ529" s="179">
        <f t="shared" si="164"/>
        <v>0</v>
      </c>
      <c r="AR529" s="179">
        <f t="shared" si="164"/>
        <v>0</v>
      </c>
    </row>
    <row r="530" spans="1:44" s="260" customFormat="1" ht="15.75" hidden="1" outlineLevel="1">
      <c r="A530" s="105"/>
      <c r="B530" s="84" t="s">
        <v>162</v>
      </c>
      <c r="C530" s="80" t="s">
        <v>129</v>
      </c>
      <c r="D530" s="157">
        <f>IF($A$529="SIM",D494,0)</f>
        <v>0</v>
      </c>
      <c r="E530" s="157">
        <f t="shared" ref="E530:AR530" si="165">IF($A$529="SIM",E494,0)</f>
        <v>0</v>
      </c>
      <c r="F530" s="157">
        <f t="shared" si="165"/>
        <v>0</v>
      </c>
      <c r="G530" s="157">
        <f t="shared" si="165"/>
        <v>0</v>
      </c>
      <c r="H530" s="157">
        <f t="shared" si="165"/>
        <v>0</v>
      </c>
      <c r="I530" s="157">
        <f t="shared" si="165"/>
        <v>0</v>
      </c>
      <c r="J530" s="157">
        <f t="shared" si="165"/>
        <v>0</v>
      </c>
      <c r="K530" s="157">
        <f t="shared" si="165"/>
        <v>0</v>
      </c>
      <c r="L530" s="157">
        <f t="shared" si="165"/>
        <v>0</v>
      </c>
      <c r="M530" s="157">
        <f t="shared" si="165"/>
        <v>0</v>
      </c>
      <c r="N530" s="157">
        <f t="shared" si="165"/>
        <v>0</v>
      </c>
      <c r="O530" s="157">
        <f t="shared" si="165"/>
        <v>0</v>
      </c>
      <c r="P530" s="157">
        <f t="shared" si="165"/>
        <v>0</v>
      </c>
      <c r="Q530" s="157">
        <f t="shared" si="165"/>
        <v>0</v>
      </c>
      <c r="R530" s="157">
        <f t="shared" si="165"/>
        <v>0</v>
      </c>
      <c r="S530" s="157">
        <f t="shared" si="165"/>
        <v>0</v>
      </c>
      <c r="T530" s="157">
        <f t="shared" si="165"/>
        <v>0</v>
      </c>
      <c r="U530" s="157">
        <f t="shared" si="165"/>
        <v>0</v>
      </c>
      <c r="V530" s="157">
        <f t="shared" si="165"/>
        <v>0</v>
      </c>
      <c r="W530" s="157">
        <f t="shared" si="165"/>
        <v>0</v>
      </c>
      <c r="X530" s="157">
        <f t="shared" si="165"/>
        <v>0</v>
      </c>
      <c r="Y530" s="157">
        <f t="shared" si="165"/>
        <v>0</v>
      </c>
      <c r="Z530" s="157">
        <f t="shared" si="165"/>
        <v>0</v>
      </c>
      <c r="AA530" s="157">
        <f t="shared" si="165"/>
        <v>0</v>
      </c>
      <c r="AB530" s="157">
        <f t="shared" si="165"/>
        <v>0</v>
      </c>
      <c r="AC530" s="157">
        <f t="shared" si="165"/>
        <v>0</v>
      </c>
      <c r="AD530" s="157">
        <f t="shared" si="165"/>
        <v>0</v>
      </c>
      <c r="AE530" s="157">
        <f t="shared" si="165"/>
        <v>0</v>
      </c>
      <c r="AF530" s="157">
        <f t="shared" si="165"/>
        <v>0</v>
      </c>
      <c r="AG530" s="157">
        <f t="shared" si="165"/>
        <v>0</v>
      </c>
      <c r="AH530" s="157">
        <f t="shared" si="165"/>
        <v>0</v>
      </c>
      <c r="AI530" s="157">
        <f t="shared" si="165"/>
        <v>0</v>
      </c>
      <c r="AJ530" s="157">
        <f t="shared" si="165"/>
        <v>0</v>
      </c>
      <c r="AK530" s="157">
        <f t="shared" si="165"/>
        <v>0</v>
      </c>
      <c r="AL530" s="157">
        <f t="shared" si="165"/>
        <v>0</v>
      </c>
      <c r="AM530" s="157">
        <f t="shared" si="165"/>
        <v>0</v>
      </c>
      <c r="AN530" s="157">
        <f t="shared" si="165"/>
        <v>0</v>
      </c>
      <c r="AO530" s="157">
        <f t="shared" si="165"/>
        <v>0</v>
      </c>
      <c r="AP530" s="157">
        <f t="shared" si="165"/>
        <v>0</v>
      </c>
      <c r="AQ530" s="157">
        <f t="shared" si="165"/>
        <v>0</v>
      </c>
      <c r="AR530" s="157">
        <f t="shared" si="165"/>
        <v>0</v>
      </c>
    </row>
    <row r="531" spans="1:44" s="260" customFormat="1" ht="15.75" hidden="1" outlineLevel="1">
      <c r="A531" s="105"/>
      <c r="B531" s="84" t="s">
        <v>163</v>
      </c>
      <c r="C531" s="80" t="s">
        <v>129</v>
      </c>
      <c r="D531" s="157">
        <f>IF($A$529="Sim",D344,0)</f>
        <v>0</v>
      </c>
      <c r="E531" s="157">
        <f t="shared" ref="E531:AR531" si="166">IF($A$529="Sim",E344,0)</f>
        <v>0</v>
      </c>
      <c r="F531" s="157">
        <f t="shared" si="166"/>
        <v>0</v>
      </c>
      <c r="G531" s="157">
        <f t="shared" si="166"/>
        <v>0</v>
      </c>
      <c r="H531" s="157">
        <f t="shared" si="166"/>
        <v>0</v>
      </c>
      <c r="I531" s="157">
        <f t="shared" si="166"/>
        <v>0</v>
      </c>
      <c r="J531" s="157">
        <f t="shared" si="166"/>
        <v>0</v>
      </c>
      <c r="K531" s="157">
        <f t="shared" si="166"/>
        <v>0</v>
      </c>
      <c r="L531" s="157">
        <f t="shared" si="166"/>
        <v>0</v>
      </c>
      <c r="M531" s="157">
        <f t="shared" si="166"/>
        <v>0</v>
      </c>
      <c r="N531" s="157">
        <f t="shared" si="166"/>
        <v>0</v>
      </c>
      <c r="O531" s="157">
        <f t="shared" si="166"/>
        <v>0</v>
      </c>
      <c r="P531" s="157">
        <f t="shared" si="166"/>
        <v>0</v>
      </c>
      <c r="Q531" s="157">
        <f t="shared" si="166"/>
        <v>0</v>
      </c>
      <c r="R531" s="157">
        <f t="shared" si="166"/>
        <v>0</v>
      </c>
      <c r="S531" s="157">
        <f t="shared" si="166"/>
        <v>0</v>
      </c>
      <c r="T531" s="157">
        <f t="shared" si="166"/>
        <v>0</v>
      </c>
      <c r="U531" s="157">
        <f t="shared" si="166"/>
        <v>0</v>
      </c>
      <c r="V531" s="157">
        <f t="shared" si="166"/>
        <v>0</v>
      </c>
      <c r="W531" s="157">
        <f t="shared" si="166"/>
        <v>0</v>
      </c>
      <c r="X531" s="157">
        <f t="shared" si="166"/>
        <v>0</v>
      </c>
      <c r="Y531" s="157">
        <f t="shared" si="166"/>
        <v>0</v>
      </c>
      <c r="Z531" s="157">
        <f t="shared" si="166"/>
        <v>0</v>
      </c>
      <c r="AA531" s="157">
        <f t="shared" si="166"/>
        <v>0</v>
      </c>
      <c r="AB531" s="157">
        <f t="shared" si="166"/>
        <v>0</v>
      </c>
      <c r="AC531" s="157">
        <f t="shared" si="166"/>
        <v>0</v>
      </c>
      <c r="AD531" s="157">
        <f t="shared" si="166"/>
        <v>0</v>
      </c>
      <c r="AE531" s="157">
        <f t="shared" si="166"/>
        <v>0</v>
      </c>
      <c r="AF531" s="157">
        <f t="shared" si="166"/>
        <v>0</v>
      </c>
      <c r="AG531" s="157">
        <f t="shared" si="166"/>
        <v>0</v>
      </c>
      <c r="AH531" s="157">
        <f t="shared" si="166"/>
        <v>0</v>
      </c>
      <c r="AI531" s="157">
        <f t="shared" si="166"/>
        <v>0</v>
      </c>
      <c r="AJ531" s="157">
        <f t="shared" si="166"/>
        <v>0</v>
      </c>
      <c r="AK531" s="157">
        <f t="shared" si="166"/>
        <v>0</v>
      </c>
      <c r="AL531" s="157">
        <f t="shared" si="166"/>
        <v>0</v>
      </c>
      <c r="AM531" s="157">
        <f t="shared" si="166"/>
        <v>0</v>
      </c>
      <c r="AN531" s="157">
        <f t="shared" si="166"/>
        <v>0</v>
      </c>
      <c r="AO531" s="157">
        <f t="shared" si="166"/>
        <v>0</v>
      </c>
      <c r="AP531" s="157">
        <f t="shared" si="166"/>
        <v>0</v>
      </c>
      <c r="AQ531" s="157">
        <f t="shared" si="166"/>
        <v>0</v>
      </c>
      <c r="AR531" s="157">
        <f t="shared" si="166"/>
        <v>0</v>
      </c>
    </row>
    <row r="532" spans="1:44" s="260" customFormat="1" ht="15.75" hidden="1" outlineLevel="1">
      <c r="A532" s="105"/>
      <c r="B532" s="84" t="s">
        <v>164</v>
      </c>
      <c r="C532" s="80" t="s">
        <v>129</v>
      </c>
      <c r="D532" s="157">
        <f>D530+D531</f>
        <v>0</v>
      </c>
      <c r="E532" s="157">
        <f t="shared" ref="E532:AR532" si="167">E530+E531</f>
        <v>0</v>
      </c>
      <c r="F532" s="157">
        <f t="shared" si="167"/>
        <v>0</v>
      </c>
      <c r="G532" s="157">
        <f t="shared" si="167"/>
        <v>0</v>
      </c>
      <c r="H532" s="157">
        <f t="shared" si="167"/>
        <v>0</v>
      </c>
      <c r="I532" s="157">
        <f t="shared" si="167"/>
        <v>0</v>
      </c>
      <c r="J532" s="157">
        <f t="shared" si="167"/>
        <v>0</v>
      </c>
      <c r="K532" s="157">
        <f t="shared" si="167"/>
        <v>0</v>
      </c>
      <c r="L532" s="157">
        <f t="shared" si="167"/>
        <v>0</v>
      </c>
      <c r="M532" s="157">
        <f t="shared" si="167"/>
        <v>0</v>
      </c>
      <c r="N532" s="157">
        <f t="shared" si="167"/>
        <v>0</v>
      </c>
      <c r="O532" s="157">
        <f t="shared" si="167"/>
        <v>0</v>
      </c>
      <c r="P532" s="157">
        <f t="shared" si="167"/>
        <v>0</v>
      </c>
      <c r="Q532" s="157">
        <f t="shared" si="167"/>
        <v>0</v>
      </c>
      <c r="R532" s="157">
        <f t="shared" si="167"/>
        <v>0</v>
      </c>
      <c r="S532" s="157">
        <f t="shared" si="167"/>
        <v>0</v>
      </c>
      <c r="T532" s="157">
        <f t="shared" si="167"/>
        <v>0</v>
      </c>
      <c r="U532" s="157">
        <f t="shared" si="167"/>
        <v>0</v>
      </c>
      <c r="V532" s="157">
        <f t="shared" si="167"/>
        <v>0</v>
      </c>
      <c r="W532" s="157">
        <f t="shared" si="167"/>
        <v>0</v>
      </c>
      <c r="X532" s="157">
        <f t="shared" si="167"/>
        <v>0</v>
      </c>
      <c r="Y532" s="157">
        <f t="shared" si="167"/>
        <v>0</v>
      </c>
      <c r="Z532" s="157">
        <f t="shared" si="167"/>
        <v>0</v>
      </c>
      <c r="AA532" s="157">
        <f t="shared" si="167"/>
        <v>0</v>
      </c>
      <c r="AB532" s="157">
        <f t="shared" si="167"/>
        <v>0</v>
      </c>
      <c r="AC532" s="157">
        <f t="shared" si="167"/>
        <v>0</v>
      </c>
      <c r="AD532" s="157">
        <f t="shared" si="167"/>
        <v>0</v>
      </c>
      <c r="AE532" s="157">
        <f t="shared" si="167"/>
        <v>0</v>
      </c>
      <c r="AF532" s="157">
        <f t="shared" si="167"/>
        <v>0</v>
      </c>
      <c r="AG532" s="157">
        <f t="shared" si="167"/>
        <v>0</v>
      </c>
      <c r="AH532" s="157">
        <f t="shared" si="167"/>
        <v>0</v>
      </c>
      <c r="AI532" s="157">
        <f t="shared" si="167"/>
        <v>0</v>
      </c>
      <c r="AJ532" s="157">
        <f t="shared" si="167"/>
        <v>0</v>
      </c>
      <c r="AK532" s="157">
        <f t="shared" si="167"/>
        <v>0</v>
      </c>
      <c r="AL532" s="157">
        <f t="shared" si="167"/>
        <v>0</v>
      </c>
      <c r="AM532" s="157">
        <f t="shared" si="167"/>
        <v>0</v>
      </c>
      <c r="AN532" s="157">
        <f t="shared" si="167"/>
        <v>0</v>
      </c>
      <c r="AO532" s="157">
        <f t="shared" si="167"/>
        <v>0</v>
      </c>
      <c r="AP532" s="157">
        <f t="shared" si="167"/>
        <v>0</v>
      </c>
      <c r="AQ532" s="157">
        <f t="shared" si="167"/>
        <v>0</v>
      </c>
      <c r="AR532" s="157">
        <f t="shared" si="167"/>
        <v>0</v>
      </c>
    </row>
    <row r="533" spans="1:44" s="262" customFormat="1" ht="15.75" hidden="1" outlineLevel="2">
      <c r="A533" s="105"/>
      <c r="B533" s="162" t="s">
        <v>133</v>
      </c>
      <c r="C533" s="160"/>
      <c r="D533" s="160"/>
      <c r="E533" s="160"/>
      <c r="F533" s="160"/>
      <c r="G533" s="160"/>
      <c r="H533" s="160"/>
      <c r="I533" s="160"/>
      <c r="J533" s="160"/>
      <c r="K533" s="160"/>
      <c r="L533" s="160"/>
      <c r="M533" s="160"/>
      <c r="N533" s="160"/>
      <c r="O533" s="160"/>
      <c r="P533" s="160"/>
      <c r="Q533" s="160"/>
      <c r="R533" s="160"/>
      <c r="S533" s="160"/>
      <c r="T533" s="160"/>
      <c r="U533" s="160"/>
      <c r="V533" s="160"/>
      <c r="W533" s="160"/>
      <c r="X533" s="160"/>
      <c r="Y533" s="160"/>
      <c r="Z533" s="160"/>
      <c r="AA533" s="160"/>
      <c r="AB533" s="160"/>
      <c r="AC533" s="160"/>
      <c r="AD533" s="160"/>
      <c r="AE533" s="160"/>
      <c r="AF533" s="160"/>
      <c r="AG533" s="160"/>
      <c r="AH533" s="160"/>
      <c r="AI533" s="160"/>
      <c r="AJ533" s="160"/>
      <c r="AK533" s="160"/>
      <c r="AL533" s="160"/>
      <c r="AM533" s="160"/>
      <c r="AN533" s="160"/>
      <c r="AO533" s="160"/>
      <c r="AP533" s="160"/>
      <c r="AQ533" s="160"/>
      <c r="AR533" s="160"/>
    </row>
    <row r="534" spans="1:44" s="262" customFormat="1" ht="15.75" hidden="1" outlineLevel="2">
      <c r="A534" s="105"/>
      <c r="B534" s="162" t="s">
        <v>42</v>
      </c>
      <c r="C534" s="160" t="s">
        <v>73</v>
      </c>
      <c r="D534" s="166">
        <f t="shared" ref="D534:AR540" si="168">IF(D$532&gt;0,(D$344*D346+D$494*D496)/D$532,0)</f>
        <v>0</v>
      </c>
      <c r="E534" s="166">
        <f t="shared" si="168"/>
        <v>0</v>
      </c>
      <c r="F534" s="166">
        <f t="shared" si="168"/>
        <v>0</v>
      </c>
      <c r="G534" s="166">
        <f t="shared" si="168"/>
        <v>0</v>
      </c>
      <c r="H534" s="166">
        <f t="shared" si="168"/>
        <v>0</v>
      </c>
      <c r="I534" s="166">
        <f t="shared" si="168"/>
        <v>0</v>
      </c>
      <c r="J534" s="166">
        <f t="shared" si="168"/>
        <v>0</v>
      </c>
      <c r="K534" s="166">
        <f t="shared" si="168"/>
        <v>0</v>
      </c>
      <c r="L534" s="166">
        <f t="shared" si="168"/>
        <v>0</v>
      </c>
      <c r="M534" s="166">
        <f t="shared" si="168"/>
        <v>0</v>
      </c>
      <c r="N534" s="166">
        <f t="shared" si="168"/>
        <v>0</v>
      </c>
      <c r="O534" s="166">
        <f t="shared" si="168"/>
        <v>0</v>
      </c>
      <c r="P534" s="166">
        <f t="shared" si="168"/>
        <v>0</v>
      </c>
      <c r="Q534" s="166">
        <f t="shared" si="168"/>
        <v>0</v>
      </c>
      <c r="R534" s="166">
        <f t="shared" si="168"/>
        <v>0</v>
      </c>
      <c r="S534" s="166">
        <f t="shared" si="168"/>
        <v>0</v>
      </c>
      <c r="T534" s="166">
        <f t="shared" si="168"/>
        <v>0</v>
      </c>
      <c r="U534" s="166">
        <f t="shared" si="168"/>
        <v>0</v>
      </c>
      <c r="V534" s="166">
        <f t="shared" si="168"/>
        <v>0</v>
      </c>
      <c r="W534" s="166">
        <f t="shared" si="168"/>
        <v>0</v>
      </c>
      <c r="X534" s="166">
        <f t="shared" si="168"/>
        <v>0</v>
      </c>
      <c r="Y534" s="166">
        <f t="shared" si="168"/>
        <v>0</v>
      </c>
      <c r="Z534" s="166">
        <f t="shared" si="168"/>
        <v>0</v>
      </c>
      <c r="AA534" s="166">
        <f t="shared" si="168"/>
        <v>0</v>
      </c>
      <c r="AB534" s="166">
        <f t="shared" si="168"/>
        <v>0</v>
      </c>
      <c r="AC534" s="166">
        <f t="shared" si="168"/>
        <v>0</v>
      </c>
      <c r="AD534" s="166">
        <f t="shared" si="168"/>
        <v>0</v>
      </c>
      <c r="AE534" s="166">
        <f t="shared" si="168"/>
        <v>0</v>
      </c>
      <c r="AF534" s="166">
        <f t="shared" si="168"/>
        <v>0</v>
      </c>
      <c r="AG534" s="166">
        <f t="shared" si="168"/>
        <v>0</v>
      </c>
      <c r="AH534" s="166">
        <f t="shared" si="168"/>
        <v>0</v>
      </c>
      <c r="AI534" s="166">
        <f t="shared" si="168"/>
        <v>0</v>
      </c>
      <c r="AJ534" s="166">
        <f t="shared" si="168"/>
        <v>0</v>
      </c>
      <c r="AK534" s="166">
        <f t="shared" si="168"/>
        <v>0</v>
      </c>
      <c r="AL534" s="166">
        <f t="shared" si="168"/>
        <v>0</v>
      </c>
      <c r="AM534" s="166">
        <f t="shared" si="168"/>
        <v>0</v>
      </c>
      <c r="AN534" s="166">
        <f t="shared" si="168"/>
        <v>0</v>
      </c>
      <c r="AO534" s="166">
        <f t="shared" si="168"/>
        <v>0</v>
      </c>
      <c r="AP534" s="166">
        <f t="shared" si="168"/>
        <v>0</v>
      </c>
      <c r="AQ534" s="166">
        <f t="shared" si="168"/>
        <v>0</v>
      </c>
      <c r="AR534" s="166">
        <f t="shared" si="168"/>
        <v>0</v>
      </c>
    </row>
    <row r="535" spans="1:44" s="262" customFormat="1" ht="15.75" hidden="1" outlineLevel="2">
      <c r="A535" s="105"/>
      <c r="B535" s="162" t="s">
        <v>43</v>
      </c>
      <c r="C535" s="160" t="s">
        <v>73</v>
      </c>
      <c r="D535" s="166">
        <f t="shared" si="168"/>
        <v>0</v>
      </c>
      <c r="E535" s="166">
        <f t="shared" si="168"/>
        <v>0</v>
      </c>
      <c r="F535" s="166">
        <f t="shared" si="168"/>
        <v>0</v>
      </c>
      <c r="G535" s="166">
        <f t="shared" si="168"/>
        <v>0</v>
      </c>
      <c r="H535" s="166">
        <f t="shared" si="168"/>
        <v>0</v>
      </c>
      <c r="I535" s="166">
        <f t="shared" si="168"/>
        <v>0</v>
      </c>
      <c r="J535" s="166">
        <f t="shared" si="168"/>
        <v>0</v>
      </c>
      <c r="K535" s="166">
        <f t="shared" si="168"/>
        <v>0</v>
      </c>
      <c r="L535" s="166">
        <f t="shared" si="168"/>
        <v>0</v>
      </c>
      <c r="M535" s="166">
        <f t="shared" si="168"/>
        <v>0</v>
      </c>
      <c r="N535" s="166">
        <f t="shared" si="168"/>
        <v>0</v>
      </c>
      <c r="O535" s="166">
        <f t="shared" si="168"/>
        <v>0</v>
      </c>
      <c r="P535" s="166">
        <f t="shared" si="168"/>
        <v>0</v>
      </c>
      <c r="Q535" s="166">
        <f t="shared" si="168"/>
        <v>0</v>
      </c>
      <c r="R535" s="166">
        <f t="shared" si="168"/>
        <v>0</v>
      </c>
      <c r="S535" s="166">
        <f t="shared" si="168"/>
        <v>0</v>
      </c>
      <c r="T535" s="166">
        <f t="shared" si="168"/>
        <v>0</v>
      </c>
      <c r="U535" s="166">
        <f t="shared" si="168"/>
        <v>0</v>
      </c>
      <c r="V535" s="166">
        <f t="shared" si="168"/>
        <v>0</v>
      </c>
      <c r="W535" s="166">
        <f t="shared" si="168"/>
        <v>0</v>
      </c>
      <c r="X535" s="166">
        <f t="shared" si="168"/>
        <v>0</v>
      </c>
      <c r="Y535" s="166">
        <f t="shared" si="168"/>
        <v>0</v>
      </c>
      <c r="Z535" s="166">
        <f t="shared" si="168"/>
        <v>0</v>
      </c>
      <c r="AA535" s="166">
        <f t="shared" si="168"/>
        <v>0</v>
      </c>
      <c r="AB535" s="166">
        <f t="shared" si="168"/>
        <v>0</v>
      </c>
      <c r="AC535" s="166">
        <f t="shared" si="168"/>
        <v>0</v>
      </c>
      <c r="AD535" s="166">
        <f t="shared" si="168"/>
        <v>0</v>
      </c>
      <c r="AE535" s="166">
        <f t="shared" si="168"/>
        <v>0</v>
      </c>
      <c r="AF535" s="166">
        <f t="shared" si="168"/>
        <v>0</v>
      </c>
      <c r="AG535" s="166">
        <f t="shared" si="168"/>
        <v>0</v>
      </c>
      <c r="AH535" s="166">
        <f t="shared" si="168"/>
        <v>0</v>
      </c>
      <c r="AI535" s="166">
        <f t="shared" si="168"/>
        <v>0</v>
      </c>
      <c r="AJ535" s="166">
        <f t="shared" si="168"/>
        <v>0</v>
      </c>
      <c r="AK535" s="166">
        <f t="shared" si="168"/>
        <v>0</v>
      </c>
      <c r="AL535" s="166">
        <f t="shared" si="168"/>
        <v>0</v>
      </c>
      <c r="AM535" s="166">
        <f t="shared" si="168"/>
        <v>0</v>
      </c>
      <c r="AN535" s="166">
        <f t="shared" si="168"/>
        <v>0</v>
      </c>
      <c r="AO535" s="166">
        <f t="shared" si="168"/>
        <v>0</v>
      </c>
      <c r="AP535" s="166">
        <f t="shared" si="168"/>
        <v>0</v>
      </c>
      <c r="AQ535" s="166">
        <f t="shared" si="168"/>
        <v>0</v>
      </c>
      <c r="AR535" s="166">
        <f t="shared" si="168"/>
        <v>0</v>
      </c>
    </row>
    <row r="536" spans="1:44" s="262" customFormat="1" ht="15.75" hidden="1" outlineLevel="2">
      <c r="A536" s="105"/>
      <c r="B536" s="162" t="s">
        <v>44</v>
      </c>
      <c r="C536" s="160" t="s">
        <v>73</v>
      </c>
      <c r="D536" s="166">
        <f t="shared" si="168"/>
        <v>0</v>
      </c>
      <c r="E536" s="166">
        <f t="shared" si="168"/>
        <v>0</v>
      </c>
      <c r="F536" s="166">
        <f t="shared" si="168"/>
        <v>0</v>
      </c>
      <c r="G536" s="166">
        <f t="shared" si="168"/>
        <v>0</v>
      </c>
      <c r="H536" s="166">
        <f t="shared" si="168"/>
        <v>0</v>
      </c>
      <c r="I536" s="166">
        <f t="shared" si="168"/>
        <v>0</v>
      </c>
      <c r="J536" s="166">
        <f t="shared" si="168"/>
        <v>0</v>
      </c>
      <c r="K536" s="166">
        <f t="shared" si="168"/>
        <v>0</v>
      </c>
      <c r="L536" s="166">
        <f t="shared" si="168"/>
        <v>0</v>
      </c>
      <c r="M536" s="166">
        <f t="shared" si="168"/>
        <v>0</v>
      </c>
      <c r="N536" s="166">
        <f t="shared" si="168"/>
        <v>0</v>
      </c>
      <c r="O536" s="166">
        <f t="shared" si="168"/>
        <v>0</v>
      </c>
      <c r="P536" s="166">
        <f t="shared" si="168"/>
        <v>0</v>
      </c>
      <c r="Q536" s="166">
        <f t="shared" si="168"/>
        <v>0</v>
      </c>
      <c r="R536" s="166">
        <f t="shared" si="168"/>
        <v>0</v>
      </c>
      <c r="S536" s="166">
        <f t="shared" si="168"/>
        <v>0</v>
      </c>
      <c r="T536" s="166">
        <f t="shared" si="168"/>
        <v>0</v>
      </c>
      <c r="U536" s="166">
        <f t="shared" si="168"/>
        <v>0</v>
      </c>
      <c r="V536" s="166">
        <f t="shared" si="168"/>
        <v>0</v>
      </c>
      <c r="W536" s="166">
        <f t="shared" si="168"/>
        <v>0</v>
      </c>
      <c r="X536" s="166">
        <f t="shared" si="168"/>
        <v>0</v>
      </c>
      <c r="Y536" s="166">
        <f t="shared" si="168"/>
        <v>0</v>
      </c>
      <c r="Z536" s="166">
        <f t="shared" si="168"/>
        <v>0</v>
      </c>
      <c r="AA536" s="166">
        <f t="shared" si="168"/>
        <v>0</v>
      </c>
      <c r="AB536" s="166">
        <f t="shared" si="168"/>
        <v>0</v>
      </c>
      <c r="AC536" s="166">
        <f t="shared" si="168"/>
        <v>0</v>
      </c>
      <c r="AD536" s="166">
        <f t="shared" si="168"/>
        <v>0</v>
      </c>
      <c r="AE536" s="166">
        <f t="shared" si="168"/>
        <v>0</v>
      </c>
      <c r="AF536" s="166">
        <f t="shared" si="168"/>
        <v>0</v>
      </c>
      <c r="AG536" s="166">
        <f t="shared" si="168"/>
        <v>0</v>
      </c>
      <c r="AH536" s="166">
        <f t="shared" si="168"/>
        <v>0</v>
      </c>
      <c r="AI536" s="166">
        <f t="shared" si="168"/>
        <v>0</v>
      </c>
      <c r="AJ536" s="166">
        <f t="shared" si="168"/>
        <v>0</v>
      </c>
      <c r="AK536" s="166">
        <f t="shared" si="168"/>
        <v>0</v>
      </c>
      <c r="AL536" s="166">
        <f t="shared" si="168"/>
        <v>0</v>
      </c>
      <c r="AM536" s="166">
        <f t="shared" si="168"/>
        <v>0</v>
      </c>
      <c r="AN536" s="166">
        <f t="shared" si="168"/>
        <v>0</v>
      </c>
      <c r="AO536" s="166">
        <f t="shared" si="168"/>
        <v>0</v>
      </c>
      <c r="AP536" s="166">
        <f t="shared" si="168"/>
        <v>0</v>
      </c>
      <c r="AQ536" s="166">
        <f t="shared" si="168"/>
        <v>0</v>
      </c>
      <c r="AR536" s="166">
        <f t="shared" si="168"/>
        <v>0</v>
      </c>
    </row>
    <row r="537" spans="1:44" s="262" customFormat="1" ht="15.75" hidden="1" outlineLevel="2">
      <c r="A537" s="105"/>
      <c r="B537" s="162" t="s">
        <v>45</v>
      </c>
      <c r="C537" s="160" t="s">
        <v>73</v>
      </c>
      <c r="D537" s="166">
        <f t="shared" si="168"/>
        <v>0</v>
      </c>
      <c r="E537" s="166">
        <f t="shared" si="168"/>
        <v>0</v>
      </c>
      <c r="F537" s="166">
        <f t="shared" si="168"/>
        <v>0</v>
      </c>
      <c r="G537" s="166">
        <f t="shared" si="168"/>
        <v>0</v>
      </c>
      <c r="H537" s="166">
        <f t="shared" si="168"/>
        <v>0</v>
      </c>
      <c r="I537" s="166">
        <f t="shared" si="168"/>
        <v>0</v>
      </c>
      <c r="J537" s="166">
        <f t="shared" si="168"/>
        <v>0</v>
      </c>
      <c r="K537" s="166">
        <f t="shared" si="168"/>
        <v>0</v>
      </c>
      <c r="L537" s="166">
        <f t="shared" si="168"/>
        <v>0</v>
      </c>
      <c r="M537" s="166">
        <f t="shared" si="168"/>
        <v>0</v>
      </c>
      <c r="N537" s="166">
        <f t="shared" si="168"/>
        <v>0</v>
      </c>
      <c r="O537" s="166">
        <f t="shared" si="168"/>
        <v>0</v>
      </c>
      <c r="P537" s="166">
        <f t="shared" si="168"/>
        <v>0</v>
      </c>
      <c r="Q537" s="166">
        <f t="shared" si="168"/>
        <v>0</v>
      </c>
      <c r="R537" s="166">
        <f t="shared" si="168"/>
        <v>0</v>
      </c>
      <c r="S537" s="166">
        <f t="shared" si="168"/>
        <v>0</v>
      </c>
      <c r="T537" s="166">
        <f t="shared" si="168"/>
        <v>0</v>
      </c>
      <c r="U537" s="166">
        <f t="shared" si="168"/>
        <v>0</v>
      </c>
      <c r="V537" s="166">
        <f t="shared" si="168"/>
        <v>0</v>
      </c>
      <c r="W537" s="166">
        <f t="shared" si="168"/>
        <v>0</v>
      </c>
      <c r="X537" s="166">
        <f t="shared" si="168"/>
        <v>0</v>
      </c>
      <c r="Y537" s="166">
        <f t="shared" si="168"/>
        <v>0</v>
      </c>
      <c r="Z537" s="166">
        <f t="shared" si="168"/>
        <v>0</v>
      </c>
      <c r="AA537" s="166">
        <f t="shared" si="168"/>
        <v>0</v>
      </c>
      <c r="AB537" s="166">
        <f t="shared" si="168"/>
        <v>0</v>
      </c>
      <c r="AC537" s="166">
        <f t="shared" si="168"/>
        <v>0</v>
      </c>
      <c r="AD537" s="166">
        <f t="shared" si="168"/>
        <v>0</v>
      </c>
      <c r="AE537" s="166">
        <f t="shared" si="168"/>
        <v>0</v>
      </c>
      <c r="AF537" s="166">
        <f t="shared" si="168"/>
        <v>0</v>
      </c>
      <c r="AG537" s="166">
        <f t="shared" si="168"/>
        <v>0</v>
      </c>
      <c r="AH537" s="166">
        <f t="shared" si="168"/>
        <v>0</v>
      </c>
      <c r="AI537" s="166">
        <f t="shared" si="168"/>
        <v>0</v>
      </c>
      <c r="AJ537" s="166">
        <f t="shared" si="168"/>
        <v>0</v>
      </c>
      <c r="AK537" s="166">
        <f t="shared" si="168"/>
        <v>0</v>
      </c>
      <c r="AL537" s="166">
        <f t="shared" si="168"/>
        <v>0</v>
      </c>
      <c r="AM537" s="166">
        <f t="shared" si="168"/>
        <v>0</v>
      </c>
      <c r="AN537" s="166">
        <f t="shared" si="168"/>
        <v>0</v>
      </c>
      <c r="AO537" s="166">
        <f t="shared" si="168"/>
        <v>0</v>
      </c>
      <c r="AP537" s="166">
        <f t="shared" si="168"/>
        <v>0</v>
      </c>
      <c r="AQ537" s="166">
        <f t="shared" si="168"/>
        <v>0</v>
      </c>
      <c r="AR537" s="166">
        <f t="shared" si="168"/>
        <v>0</v>
      </c>
    </row>
    <row r="538" spans="1:44" s="262" customFormat="1" ht="15.75" hidden="1" outlineLevel="2">
      <c r="A538" s="105"/>
      <c r="B538" s="162" t="s">
        <v>46</v>
      </c>
      <c r="C538" s="160" t="s">
        <v>73</v>
      </c>
      <c r="D538" s="166">
        <f t="shared" si="168"/>
        <v>0</v>
      </c>
      <c r="E538" s="166">
        <f t="shared" si="168"/>
        <v>0</v>
      </c>
      <c r="F538" s="166">
        <f t="shared" si="168"/>
        <v>0</v>
      </c>
      <c r="G538" s="166">
        <f t="shared" si="168"/>
        <v>0</v>
      </c>
      <c r="H538" s="166">
        <f t="shared" si="168"/>
        <v>0</v>
      </c>
      <c r="I538" s="166">
        <f t="shared" si="168"/>
        <v>0</v>
      </c>
      <c r="J538" s="166">
        <f t="shared" si="168"/>
        <v>0</v>
      </c>
      <c r="K538" s="166">
        <f t="shared" si="168"/>
        <v>0</v>
      </c>
      <c r="L538" s="166">
        <f t="shared" si="168"/>
        <v>0</v>
      </c>
      <c r="M538" s="166">
        <f t="shared" si="168"/>
        <v>0</v>
      </c>
      <c r="N538" s="166">
        <f t="shared" si="168"/>
        <v>0</v>
      </c>
      <c r="O538" s="166">
        <f t="shared" si="168"/>
        <v>0</v>
      </c>
      <c r="P538" s="166">
        <f t="shared" si="168"/>
        <v>0</v>
      </c>
      <c r="Q538" s="166">
        <f t="shared" si="168"/>
        <v>0</v>
      </c>
      <c r="R538" s="166">
        <f t="shared" si="168"/>
        <v>0</v>
      </c>
      <c r="S538" s="166">
        <f t="shared" si="168"/>
        <v>0</v>
      </c>
      <c r="T538" s="166">
        <f t="shared" si="168"/>
        <v>0</v>
      </c>
      <c r="U538" s="166">
        <f t="shared" si="168"/>
        <v>0</v>
      </c>
      <c r="V538" s="166">
        <f t="shared" si="168"/>
        <v>0</v>
      </c>
      <c r="W538" s="166">
        <f t="shared" si="168"/>
        <v>0</v>
      </c>
      <c r="X538" s="166">
        <f t="shared" si="168"/>
        <v>0</v>
      </c>
      <c r="Y538" s="166">
        <f t="shared" si="168"/>
        <v>0</v>
      </c>
      <c r="Z538" s="166">
        <f t="shared" si="168"/>
        <v>0</v>
      </c>
      <c r="AA538" s="166">
        <f t="shared" si="168"/>
        <v>0</v>
      </c>
      <c r="AB538" s="166">
        <f t="shared" si="168"/>
        <v>0</v>
      </c>
      <c r="AC538" s="166">
        <f t="shared" si="168"/>
        <v>0</v>
      </c>
      <c r="AD538" s="166">
        <f t="shared" si="168"/>
        <v>0</v>
      </c>
      <c r="AE538" s="166">
        <f t="shared" si="168"/>
        <v>0</v>
      </c>
      <c r="AF538" s="166">
        <f t="shared" si="168"/>
        <v>0</v>
      </c>
      <c r="AG538" s="166">
        <f t="shared" si="168"/>
        <v>0</v>
      </c>
      <c r="AH538" s="166">
        <f t="shared" si="168"/>
        <v>0</v>
      </c>
      <c r="AI538" s="166">
        <f t="shared" si="168"/>
        <v>0</v>
      </c>
      <c r="AJ538" s="166">
        <f t="shared" si="168"/>
        <v>0</v>
      </c>
      <c r="AK538" s="166">
        <f t="shared" si="168"/>
        <v>0</v>
      </c>
      <c r="AL538" s="166">
        <f t="shared" si="168"/>
        <v>0</v>
      </c>
      <c r="AM538" s="166">
        <f t="shared" si="168"/>
        <v>0</v>
      </c>
      <c r="AN538" s="166">
        <f t="shared" si="168"/>
        <v>0</v>
      </c>
      <c r="AO538" s="166">
        <f t="shared" si="168"/>
        <v>0</v>
      </c>
      <c r="AP538" s="166">
        <f t="shared" si="168"/>
        <v>0</v>
      </c>
      <c r="AQ538" s="166">
        <f t="shared" si="168"/>
        <v>0</v>
      </c>
      <c r="AR538" s="166">
        <f t="shared" si="168"/>
        <v>0</v>
      </c>
    </row>
    <row r="539" spans="1:44" s="262" customFormat="1" ht="15.75" hidden="1" outlineLevel="2">
      <c r="A539" s="105"/>
      <c r="B539" s="162" t="s">
        <v>47</v>
      </c>
      <c r="C539" s="160" t="s">
        <v>73</v>
      </c>
      <c r="D539" s="166">
        <f t="shared" si="168"/>
        <v>0</v>
      </c>
      <c r="E539" s="166">
        <f t="shared" si="168"/>
        <v>0</v>
      </c>
      <c r="F539" s="166">
        <f t="shared" si="168"/>
        <v>0</v>
      </c>
      <c r="G539" s="166">
        <f t="shared" si="168"/>
        <v>0</v>
      </c>
      <c r="H539" s="166">
        <f t="shared" si="168"/>
        <v>0</v>
      </c>
      <c r="I539" s="166">
        <f t="shared" si="168"/>
        <v>0</v>
      </c>
      <c r="J539" s="166">
        <f t="shared" si="168"/>
        <v>0</v>
      </c>
      <c r="K539" s="166">
        <f t="shared" si="168"/>
        <v>0</v>
      </c>
      <c r="L539" s="166">
        <f t="shared" si="168"/>
        <v>0</v>
      </c>
      <c r="M539" s="166">
        <f t="shared" si="168"/>
        <v>0</v>
      </c>
      <c r="N539" s="166">
        <f t="shared" si="168"/>
        <v>0</v>
      </c>
      <c r="O539" s="166">
        <f t="shared" si="168"/>
        <v>0</v>
      </c>
      <c r="P539" s="166">
        <f t="shared" si="168"/>
        <v>0</v>
      </c>
      <c r="Q539" s="166">
        <f t="shared" si="168"/>
        <v>0</v>
      </c>
      <c r="R539" s="166">
        <f t="shared" si="168"/>
        <v>0</v>
      </c>
      <c r="S539" s="166">
        <f t="shared" si="168"/>
        <v>0</v>
      </c>
      <c r="T539" s="166">
        <f t="shared" si="168"/>
        <v>0</v>
      </c>
      <c r="U539" s="166">
        <f t="shared" si="168"/>
        <v>0</v>
      </c>
      <c r="V539" s="166">
        <f t="shared" si="168"/>
        <v>0</v>
      </c>
      <c r="W539" s="166">
        <f t="shared" si="168"/>
        <v>0</v>
      </c>
      <c r="X539" s="166">
        <f t="shared" si="168"/>
        <v>0</v>
      </c>
      <c r="Y539" s="166">
        <f t="shared" si="168"/>
        <v>0</v>
      </c>
      <c r="Z539" s="166">
        <f t="shared" si="168"/>
        <v>0</v>
      </c>
      <c r="AA539" s="166">
        <f t="shared" si="168"/>
        <v>0</v>
      </c>
      <c r="AB539" s="166">
        <f t="shared" si="168"/>
        <v>0</v>
      </c>
      <c r="AC539" s="166">
        <f t="shared" si="168"/>
        <v>0</v>
      </c>
      <c r="AD539" s="166">
        <f t="shared" si="168"/>
        <v>0</v>
      </c>
      <c r="AE539" s="166">
        <f t="shared" si="168"/>
        <v>0</v>
      </c>
      <c r="AF539" s="166">
        <f t="shared" si="168"/>
        <v>0</v>
      </c>
      <c r="AG539" s="166">
        <f t="shared" si="168"/>
        <v>0</v>
      </c>
      <c r="AH539" s="166">
        <f t="shared" si="168"/>
        <v>0</v>
      </c>
      <c r="AI539" s="166">
        <f t="shared" si="168"/>
        <v>0</v>
      </c>
      <c r="AJ539" s="166">
        <f t="shared" si="168"/>
        <v>0</v>
      </c>
      <c r="AK539" s="166">
        <f t="shared" si="168"/>
        <v>0</v>
      </c>
      <c r="AL539" s="166">
        <f t="shared" si="168"/>
        <v>0</v>
      </c>
      <c r="AM539" s="166">
        <f t="shared" si="168"/>
        <v>0</v>
      </c>
      <c r="AN539" s="166">
        <f t="shared" si="168"/>
        <v>0</v>
      </c>
      <c r="AO539" s="166">
        <f t="shared" si="168"/>
        <v>0</v>
      </c>
      <c r="AP539" s="166">
        <f t="shared" si="168"/>
        <v>0</v>
      </c>
      <c r="AQ539" s="166">
        <f t="shared" si="168"/>
        <v>0</v>
      </c>
      <c r="AR539" s="166">
        <f t="shared" si="168"/>
        <v>0</v>
      </c>
    </row>
    <row r="540" spans="1:44" s="262" customFormat="1" ht="15.75" hidden="1" outlineLevel="2">
      <c r="A540" s="105"/>
      <c r="B540" s="162" t="s">
        <v>48</v>
      </c>
      <c r="C540" s="160" t="s">
        <v>73</v>
      </c>
      <c r="D540" s="166">
        <f t="shared" si="168"/>
        <v>0</v>
      </c>
      <c r="E540" s="166">
        <f t="shared" si="168"/>
        <v>0</v>
      </c>
      <c r="F540" s="166">
        <f t="shared" si="168"/>
        <v>0</v>
      </c>
      <c r="G540" s="166">
        <f t="shared" si="168"/>
        <v>0</v>
      </c>
      <c r="H540" s="166">
        <f t="shared" si="168"/>
        <v>0</v>
      </c>
      <c r="I540" s="166">
        <f t="shared" si="168"/>
        <v>0</v>
      </c>
      <c r="J540" s="166">
        <f t="shared" si="168"/>
        <v>0</v>
      </c>
      <c r="K540" s="166">
        <f t="shared" si="168"/>
        <v>0</v>
      </c>
      <c r="L540" s="166">
        <f t="shared" si="168"/>
        <v>0</v>
      </c>
      <c r="M540" s="166">
        <f t="shared" ref="M540:AR546" si="169">IF(M$532&gt;0,(M$344*M352+M$494*M502)/M$532,0)</f>
        <v>0</v>
      </c>
      <c r="N540" s="166">
        <f t="shared" si="169"/>
        <v>0</v>
      </c>
      <c r="O540" s="166">
        <f t="shared" si="169"/>
        <v>0</v>
      </c>
      <c r="P540" s="166">
        <f t="shared" si="169"/>
        <v>0</v>
      </c>
      <c r="Q540" s="166">
        <f t="shared" si="169"/>
        <v>0</v>
      </c>
      <c r="R540" s="166">
        <f t="shared" si="169"/>
        <v>0</v>
      </c>
      <c r="S540" s="166">
        <f t="shared" si="169"/>
        <v>0</v>
      </c>
      <c r="T540" s="166">
        <f t="shared" si="169"/>
        <v>0</v>
      </c>
      <c r="U540" s="166">
        <f t="shared" si="169"/>
        <v>0</v>
      </c>
      <c r="V540" s="166">
        <f t="shared" si="169"/>
        <v>0</v>
      </c>
      <c r="W540" s="166">
        <f t="shared" si="169"/>
        <v>0</v>
      </c>
      <c r="X540" s="166">
        <f t="shared" si="169"/>
        <v>0</v>
      </c>
      <c r="Y540" s="166">
        <f t="shared" si="169"/>
        <v>0</v>
      </c>
      <c r="Z540" s="166">
        <f t="shared" si="169"/>
        <v>0</v>
      </c>
      <c r="AA540" s="166">
        <f t="shared" si="169"/>
        <v>0</v>
      </c>
      <c r="AB540" s="166">
        <f t="shared" si="169"/>
        <v>0</v>
      </c>
      <c r="AC540" s="166">
        <f t="shared" si="169"/>
        <v>0</v>
      </c>
      <c r="AD540" s="166">
        <f t="shared" si="169"/>
        <v>0</v>
      </c>
      <c r="AE540" s="166">
        <f t="shared" si="169"/>
        <v>0</v>
      </c>
      <c r="AF540" s="166">
        <f t="shared" si="169"/>
        <v>0</v>
      </c>
      <c r="AG540" s="166">
        <f t="shared" si="169"/>
        <v>0</v>
      </c>
      <c r="AH540" s="166">
        <f t="shared" si="169"/>
        <v>0</v>
      </c>
      <c r="AI540" s="166">
        <f t="shared" si="169"/>
        <v>0</v>
      </c>
      <c r="AJ540" s="166">
        <f t="shared" si="169"/>
        <v>0</v>
      </c>
      <c r="AK540" s="166">
        <f t="shared" si="169"/>
        <v>0</v>
      </c>
      <c r="AL540" s="166">
        <f t="shared" si="169"/>
        <v>0</v>
      </c>
      <c r="AM540" s="166">
        <f t="shared" si="169"/>
        <v>0</v>
      </c>
      <c r="AN540" s="166">
        <f t="shared" si="169"/>
        <v>0</v>
      </c>
      <c r="AO540" s="166">
        <f t="shared" si="169"/>
        <v>0</v>
      </c>
      <c r="AP540" s="166">
        <f t="shared" si="169"/>
        <v>0</v>
      </c>
      <c r="AQ540" s="166">
        <f t="shared" si="169"/>
        <v>0</v>
      </c>
      <c r="AR540" s="166">
        <f t="shared" si="169"/>
        <v>0</v>
      </c>
    </row>
    <row r="541" spans="1:44" s="262" customFormat="1" ht="15.75" hidden="1" outlineLevel="2">
      <c r="A541" s="105"/>
      <c r="B541" s="162" t="s">
        <v>49</v>
      </c>
      <c r="C541" s="160" t="s">
        <v>73</v>
      </c>
      <c r="D541" s="166">
        <f t="shared" ref="D541:S546" si="170">IF(D$532&gt;0,(D$344*D353+D$494*D503)/D$532,0)</f>
        <v>0</v>
      </c>
      <c r="E541" s="166">
        <f t="shared" si="170"/>
        <v>0</v>
      </c>
      <c r="F541" s="166">
        <f t="shared" si="170"/>
        <v>0</v>
      </c>
      <c r="G541" s="166">
        <f t="shared" si="170"/>
        <v>0</v>
      </c>
      <c r="H541" s="166">
        <f t="shared" si="170"/>
        <v>0</v>
      </c>
      <c r="I541" s="166">
        <f t="shared" si="170"/>
        <v>0</v>
      </c>
      <c r="J541" s="166">
        <f t="shared" si="170"/>
        <v>0</v>
      </c>
      <c r="K541" s="166">
        <f t="shared" si="170"/>
        <v>0</v>
      </c>
      <c r="L541" s="166">
        <f t="shared" si="170"/>
        <v>0</v>
      </c>
      <c r="M541" s="166">
        <f t="shared" si="170"/>
        <v>0</v>
      </c>
      <c r="N541" s="166">
        <f t="shared" si="170"/>
        <v>0</v>
      </c>
      <c r="O541" s="166">
        <f t="shared" si="170"/>
        <v>0</v>
      </c>
      <c r="P541" s="166">
        <f t="shared" si="170"/>
        <v>0</v>
      </c>
      <c r="Q541" s="166">
        <f t="shared" si="170"/>
        <v>0</v>
      </c>
      <c r="R541" s="166">
        <f t="shared" si="170"/>
        <v>0</v>
      </c>
      <c r="S541" s="166">
        <f t="shared" si="170"/>
        <v>0</v>
      </c>
      <c r="T541" s="166">
        <f t="shared" si="169"/>
        <v>0</v>
      </c>
      <c r="U541" s="166">
        <f t="shared" si="169"/>
        <v>0</v>
      </c>
      <c r="V541" s="166">
        <f t="shared" si="169"/>
        <v>0</v>
      </c>
      <c r="W541" s="166">
        <f t="shared" si="169"/>
        <v>0</v>
      </c>
      <c r="X541" s="166">
        <f t="shared" si="169"/>
        <v>0</v>
      </c>
      <c r="Y541" s="166">
        <f t="shared" si="169"/>
        <v>0</v>
      </c>
      <c r="Z541" s="166">
        <f t="shared" si="169"/>
        <v>0</v>
      </c>
      <c r="AA541" s="166">
        <f t="shared" si="169"/>
        <v>0</v>
      </c>
      <c r="AB541" s="166">
        <f t="shared" si="169"/>
        <v>0</v>
      </c>
      <c r="AC541" s="166">
        <f t="shared" si="169"/>
        <v>0</v>
      </c>
      <c r="AD541" s="166">
        <f t="shared" si="169"/>
        <v>0</v>
      </c>
      <c r="AE541" s="166">
        <f t="shared" si="169"/>
        <v>0</v>
      </c>
      <c r="AF541" s="166">
        <f t="shared" si="169"/>
        <v>0</v>
      </c>
      <c r="AG541" s="166">
        <f t="shared" si="169"/>
        <v>0</v>
      </c>
      <c r="AH541" s="166">
        <f t="shared" si="169"/>
        <v>0</v>
      </c>
      <c r="AI541" s="166">
        <f t="shared" si="169"/>
        <v>0</v>
      </c>
      <c r="AJ541" s="166">
        <f t="shared" si="169"/>
        <v>0</v>
      </c>
      <c r="AK541" s="166">
        <f t="shared" si="169"/>
        <v>0</v>
      </c>
      <c r="AL541" s="166">
        <f t="shared" si="169"/>
        <v>0</v>
      </c>
      <c r="AM541" s="166">
        <f t="shared" si="169"/>
        <v>0</v>
      </c>
      <c r="AN541" s="166">
        <f t="shared" si="169"/>
        <v>0</v>
      </c>
      <c r="AO541" s="166">
        <f t="shared" si="169"/>
        <v>0</v>
      </c>
      <c r="AP541" s="166">
        <f t="shared" si="169"/>
        <v>0</v>
      </c>
      <c r="AQ541" s="166">
        <f t="shared" si="169"/>
        <v>0</v>
      </c>
      <c r="AR541" s="166">
        <f t="shared" si="169"/>
        <v>0</v>
      </c>
    </row>
    <row r="542" spans="1:44" s="262" customFormat="1" ht="15.75" hidden="1" outlineLevel="2">
      <c r="A542" s="105"/>
      <c r="B542" s="162" t="s">
        <v>50</v>
      </c>
      <c r="C542" s="160" t="s">
        <v>73</v>
      </c>
      <c r="D542" s="166">
        <f t="shared" si="170"/>
        <v>0</v>
      </c>
      <c r="E542" s="166">
        <f t="shared" si="170"/>
        <v>0</v>
      </c>
      <c r="F542" s="166">
        <f t="shared" si="170"/>
        <v>0</v>
      </c>
      <c r="G542" s="166">
        <f t="shared" si="170"/>
        <v>0</v>
      </c>
      <c r="H542" s="166">
        <f t="shared" si="170"/>
        <v>0</v>
      </c>
      <c r="I542" s="166">
        <f t="shared" si="170"/>
        <v>0</v>
      </c>
      <c r="J542" s="166">
        <f t="shared" si="170"/>
        <v>0</v>
      </c>
      <c r="K542" s="166">
        <f t="shared" si="170"/>
        <v>0</v>
      </c>
      <c r="L542" s="166">
        <f t="shared" si="170"/>
        <v>0</v>
      </c>
      <c r="M542" s="166">
        <f t="shared" si="170"/>
        <v>0</v>
      </c>
      <c r="N542" s="166">
        <f t="shared" si="170"/>
        <v>0</v>
      </c>
      <c r="O542" s="166">
        <f t="shared" si="170"/>
        <v>0</v>
      </c>
      <c r="P542" s="166">
        <f t="shared" si="170"/>
        <v>0</v>
      </c>
      <c r="Q542" s="166">
        <f t="shared" si="170"/>
        <v>0</v>
      </c>
      <c r="R542" s="166">
        <f t="shared" si="170"/>
        <v>0</v>
      </c>
      <c r="S542" s="166">
        <f t="shared" si="170"/>
        <v>0</v>
      </c>
      <c r="T542" s="166">
        <f t="shared" si="169"/>
        <v>0</v>
      </c>
      <c r="U542" s="166">
        <f t="shared" si="169"/>
        <v>0</v>
      </c>
      <c r="V542" s="166">
        <f t="shared" si="169"/>
        <v>0</v>
      </c>
      <c r="W542" s="166">
        <f t="shared" si="169"/>
        <v>0</v>
      </c>
      <c r="X542" s="166">
        <f t="shared" si="169"/>
        <v>0</v>
      </c>
      <c r="Y542" s="166">
        <f t="shared" si="169"/>
        <v>0</v>
      </c>
      <c r="Z542" s="166">
        <f t="shared" si="169"/>
        <v>0</v>
      </c>
      <c r="AA542" s="166">
        <f t="shared" si="169"/>
        <v>0</v>
      </c>
      <c r="AB542" s="166">
        <f t="shared" si="169"/>
        <v>0</v>
      </c>
      <c r="AC542" s="166">
        <f t="shared" si="169"/>
        <v>0</v>
      </c>
      <c r="AD542" s="166">
        <f t="shared" si="169"/>
        <v>0</v>
      </c>
      <c r="AE542" s="166">
        <f t="shared" si="169"/>
        <v>0</v>
      </c>
      <c r="AF542" s="166">
        <f t="shared" si="169"/>
        <v>0</v>
      </c>
      <c r="AG542" s="166">
        <f t="shared" si="169"/>
        <v>0</v>
      </c>
      <c r="AH542" s="166">
        <f t="shared" si="169"/>
        <v>0</v>
      </c>
      <c r="AI542" s="166">
        <f t="shared" si="169"/>
        <v>0</v>
      </c>
      <c r="AJ542" s="166">
        <f t="shared" si="169"/>
        <v>0</v>
      </c>
      <c r="AK542" s="166">
        <f t="shared" si="169"/>
        <v>0</v>
      </c>
      <c r="AL542" s="166">
        <f t="shared" si="169"/>
        <v>0</v>
      </c>
      <c r="AM542" s="166">
        <f t="shared" si="169"/>
        <v>0</v>
      </c>
      <c r="AN542" s="166">
        <f t="shared" si="169"/>
        <v>0</v>
      </c>
      <c r="AO542" s="166">
        <f t="shared" si="169"/>
        <v>0</v>
      </c>
      <c r="AP542" s="166">
        <f t="shared" si="169"/>
        <v>0</v>
      </c>
      <c r="AQ542" s="166">
        <f t="shared" si="169"/>
        <v>0</v>
      </c>
      <c r="AR542" s="166">
        <f t="shared" si="169"/>
        <v>0</v>
      </c>
    </row>
    <row r="543" spans="1:44" s="262" customFormat="1" ht="15.75" hidden="1" outlineLevel="2">
      <c r="A543" s="105"/>
      <c r="B543" s="162" t="s">
        <v>51</v>
      </c>
      <c r="C543" s="160" t="s">
        <v>73</v>
      </c>
      <c r="D543" s="166">
        <f t="shared" si="170"/>
        <v>0</v>
      </c>
      <c r="E543" s="166">
        <f t="shared" si="170"/>
        <v>0</v>
      </c>
      <c r="F543" s="166">
        <f t="shared" si="170"/>
        <v>0</v>
      </c>
      <c r="G543" s="166">
        <f t="shared" si="170"/>
        <v>0</v>
      </c>
      <c r="H543" s="166">
        <f t="shared" si="170"/>
        <v>0</v>
      </c>
      <c r="I543" s="166">
        <f t="shared" si="170"/>
        <v>0</v>
      </c>
      <c r="J543" s="166">
        <f t="shared" si="170"/>
        <v>0</v>
      </c>
      <c r="K543" s="166">
        <f t="shared" si="170"/>
        <v>0</v>
      </c>
      <c r="L543" s="166">
        <f t="shared" si="170"/>
        <v>0</v>
      </c>
      <c r="M543" s="166">
        <f t="shared" si="170"/>
        <v>0</v>
      </c>
      <c r="N543" s="166">
        <f t="shared" si="170"/>
        <v>0</v>
      </c>
      <c r="O543" s="166">
        <f t="shared" si="170"/>
        <v>0</v>
      </c>
      <c r="P543" s="166">
        <f t="shared" si="170"/>
        <v>0</v>
      </c>
      <c r="Q543" s="166">
        <f t="shared" si="170"/>
        <v>0</v>
      </c>
      <c r="R543" s="166">
        <f t="shared" si="170"/>
        <v>0</v>
      </c>
      <c r="S543" s="166">
        <f t="shared" si="170"/>
        <v>0</v>
      </c>
      <c r="T543" s="166">
        <f t="shared" si="169"/>
        <v>0</v>
      </c>
      <c r="U543" s="166">
        <f t="shared" si="169"/>
        <v>0</v>
      </c>
      <c r="V543" s="166">
        <f t="shared" si="169"/>
        <v>0</v>
      </c>
      <c r="W543" s="166">
        <f t="shared" si="169"/>
        <v>0</v>
      </c>
      <c r="X543" s="166">
        <f t="shared" si="169"/>
        <v>0</v>
      </c>
      <c r="Y543" s="166">
        <f t="shared" si="169"/>
        <v>0</v>
      </c>
      <c r="Z543" s="166">
        <f t="shared" si="169"/>
        <v>0</v>
      </c>
      <c r="AA543" s="166">
        <f t="shared" si="169"/>
        <v>0</v>
      </c>
      <c r="AB543" s="166">
        <f t="shared" si="169"/>
        <v>0</v>
      </c>
      <c r="AC543" s="166">
        <f t="shared" si="169"/>
        <v>0</v>
      </c>
      <c r="AD543" s="166">
        <f t="shared" si="169"/>
        <v>0</v>
      </c>
      <c r="AE543" s="166">
        <f t="shared" si="169"/>
        <v>0</v>
      </c>
      <c r="AF543" s="166">
        <f t="shared" si="169"/>
        <v>0</v>
      </c>
      <c r="AG543" s="166">
        <f t="shared" si="169"/>
        <v>0</v>
      </c>
      <c r="AH543" s="166">
        <f t="shared" si="169"/>
        <v>0</v>
      </c>
      <c r="AI543" s="166">
        <f t="shared" si="169"/>
        <v>0</v>
      </c>
      <c r="AJ543" s="166">
        <f t="shared" si="169"/>
        <v>0</v>
      </c>
      <c r="AK543" s="166">
        <f t="shared" si="169"/>
        <v>0</v>
      </c>
      <c r="AL543" s="166">
        <f t="shared" si="169"/>
        <v>0</v>
      </c>
      <c r="AM543" s="166">
        <f t="shared" si="169"/>
        <v>0</v>
      </c>
      <c r="AN543" s="166">
        <f t="shared" si="169"/>
        <v>0</v>
      </c>
      <c r="AO543" s="166">
        <f t="shared" si="169"/>
        <v>0</v>
      </c>
      <c r="AP543" s="166">
        <f t="shared" si="169"/>
        <v>0</v>
      </c>
      <c r="AQ543" s="166">
        <f t="shared" si="169"/>
        <v>0</v>
      </c>
      <c r="AR543" s="166">
        <f t="shared" si="169"/>
        <v>0</v>
      </c>
    </row>
    <row r="544" spans="1:44" s="262" customFormat="1" ht="15.75" hidden="1" outlineLevel="2">
      <c r="A544" s="105"/>
      <c r="B544" s="162" t="s">
        <v>52</v>
      </c>
      <c r="C544" s="160" t="s">
        <v>73</v>
      </c>
      <c r="D544" s="166">
        <f t="shared" si="170"/>
        <v>0</v>
      </c>
      <c r="E544" s="166">
        <f t="shared" si="170"/>
        <v>0</v>
      </c>
      <c r="F544" s="166">
        <f t="shared" si="170"/>
        <v>0</v>
      </c>
      <c r="G544" s="166">
        <f t="shared" si="170"/>
        <v>0</v>
      </c>
      <c r="H544" s="166">
        <f t="shared" si="170"/>
        <v>0</v>
      </c>
      <c r="I544" s="166">
        <f t="shared" si="170"/>
        <v>0</v>
      </c>
      <c r="J544" s="166">
        <f t="shared" si="170"/>
        <v>0</v>
      </c>
      <c r="K544" s="166">
        <f t="shared" si="170"/>
        <v>0</v>
      </c>
      <c r="L544" s="166">
        <f t="shared" si="170"/>
        <v>0</v>
      </c>
      <c r="M544" s="166">
        <f t="shared" si="170"/>
        <v>0</v>
      </c>
      <c r="N544" s="166">
        <f t="shared" si="170"/>
        <v>0</v>
      </c>
      <c r="O544" s="166">
        <f t="shared" si="170"/>
        <v>0</v>
      </c>
      <c r="P544" s="166">
        <f t="shared" si="170"/>
        <v>0</v>
      </c>
      <c r="Q544" s="166">
        <f t="shared" si="170"/>
        <v>0</v>
      </c>
      <c r="R544" s="166">
        <f t="shared" si="170"/>
        <v>0</v>
      </c>
      <c r="S544" s="166">
        <f t="shared" si="170"/>
        <v>0</v>
      </c>
      <c r="T544" s="166">
        <f t="shared" si="169"/>
        <v>0</v>
      </c>
      <c r="U544" s="166">
        <f t="shared" si="169"/>
        <v>0</v>
      </c>
      <c r="V544" s="166">
        <f t="shared" si="169"/>
        <v>0</v>
      </c>
      <c r="W544" s="166">
        <f t="shared" si="169"/>
        <v>0</v>
      </c>
      <c r="X544" s="166">
        <f t="shared" si="169"/>
        <v>0</v>
      </c>
      <c r="Y544" s="166">
        <f t="shared" si="169"/>
        <v>0</v>
      </c>
      <c r="Z544" s="166">
        <f t="shared" si="169"/>
        <v>0</v>
      </c>
      <c r="AA544" s="166">
        <f t="shared" si="169"/>
        <v>0</v>
      </c>
      <c r="AB544" s="166">
        <f t="shared" si="169"/>
        <v>0</v>
      </c>
      <c r="AC544" s="166">
        <f t="shared" si="169"/>
        <v>0</v>
      </c>
      <c r="AD544" s="166">
        <f t="shared" si="169"/>
        <v>0</v>
      </c>
      <c r="AE544" s="166">
        <f t="shared" si="169"/>
        <v>0</v>
      </c>
      <c r="AF544" s="166">
        <f t="shared" si="169"/>
        <v>0</v>
      </c>
      <c r="AG544" s="166">
        <f t="shared" si="169"/>
        <v>0</v>
      </c>
      <c r="AH544" s="166">
        <f t="shared" si="169"/>
        <v>0</v>
      </c>
      <c r="AI544" s="166">
        <f t="shared" si="169"/>
        <v>0</v>
      </c>
      <c r="AJ544" s="166">
        <f t="shared" si="169"/>
        <v>0</v>
      </c>
      <c r="AK544" s="166">
        <f t="shared" si="169"/>
        <v>0</v>
      </c>
      <c r="AL544" s="166">
        <f t="shared" si="169"/>
        <v>0</v>
      </c>
      <c r="AM544" s="166">
        <f t="shared" si="169"/>
        <v>0</v>
      </c>
      <c r="AN544" s="166">
        <f t="shared" si="169"/>
        <v>0</v>
      </c>
      <c r="AO544" s="166">
        <f t="shared" si="169"/>
        <v>0</v>
      </c>
      <c r="AP544" s="166">
        <f t="shared" si="169"/>
        <v>0</v>
      </c>
      <c r="AQ544" s="166">
        <f t="shared" si="169"/>
        <v>0</v>
      </c>
      <c r="AR544" s="166">
        <f t="shared" si="169"/>
        <v>0</v>
      </c>
    </row>
    <row r="545" spans="1:44" s="262" customFormat="1" ht="15.75" hidden="1" outlineLevel="2">
      <c r="A545" s="105"/>
      <c r="B545" s="162" t="s">
        <v>53</v>
      </c>
      <c r="C545" s="160" t="s">
        <v>73</v>
      </c>
      <c r="D545" s="166">
        <f t="shared" si="170"/>
        <v>0</v>
      </c>
      <c r="E545" s="166">
        <f t="shared" si="170"/>
        <v>0</v>
      </c>
      <c r="F545" s="166">
        <f t="shared" si="170"/>
        <v>0</v>
      </c>
      <c r="G545" s="166">
        <f t="shared" si="170"/>
        <v>0</v>
      </c>
      <c r="H545" s="166">
        <f t="shared" si="170"/>
        <v>0</v>
      </c>
      <c r="I545" s="166">
        <f t="shared" si="170"/>
        <v>0</v>
      </c>
      <c r="J545" s="166">
        <f t="shared" si="170"/>
        <v>0</v>
      </c>
      <c r="K545" s="166">
        <f t="shared" si="170"/>
        <v>0</v>
      </c>
      <c r="L545" s="166">
        <f t="shared" si="170"/>
        <v>0</v>
      </c>
      <c r="M545" s="166">
        <f t="shared" si="170"/>
        <v>0</v>
      </c>
      <c r="N545" s="166">
        <f t="shared" si="170"/>
        <v>0</v>
      </c>
      <c r="O545" s="166">
        <f t="shared" si="170"/>
        <v>0</v>
      </c>
      <c r="P545" s="166">
        <f t="shared" si="170"/>
        <v>0</v>
      </c>
      <c r="Q545" s="166">
        <f t="shared" si="170"/>
        <v>0</v>
      </c>
      <c r="R545" s="166">
        <f t="shared" si="170"/>
        <v>0</v>
      </c>
      <c r="S545" s="166">
        <f t="shared" si="170"/>
        <v>0</v>
      </c>
      <c r="T545" s="166">
        <f t="shared" si="169"/>
        <v>0</v>
      </c>
      <c r="U545" s="166">
        <f t="shared" si="169"/>
        <v>0</v>
      </c>
      <c r="V545" s="166">
        <f t="shared" si="169"/>
        <v>0</v>
      </c>
      <c r="W545" s="166">
        <f t="shared" si="169"/>
        <v>0</v>
      </c>
      <c r="X545" s="166">
        <f t="shared" si="169"/>
        <v>0</v>
      </c>
      <c r="Y545" s="166">
        <f t="shared" si="169"/>
        <v>0</v>
      </c>
      <c r="Z545" s="166">
        <f t="shared" si="169"/>
        <v>0</v>
      </c>
      <c r="AA545" s="166">
        <f t="shared" si="169"/>
        <v>0</v>
      </c>
      <c r="AB545" s="166">
        <f t="shared" si="169"/>
        <v>0</v>
      </c>
      <c r="AC545" s="166">
        <f t="shared" si="169"/>
        <v>0</v>
      </c>
      <c r="AD545" s="166">
        <f t="shared" si="169"/>
        <v>0</v>
      </c>
      <c r="AE545" s="166">
        <f t="shared" si="169"/>
        <v>0</v>
      </c>
      <c r="AF545" s="166">
        <f t="shared" si="169"/>
        <v>0</v>
      </c>
      <c r="AG545" s="166">
        <f t="shared" si="169"/>
        <v>0</v>
      </c>
      <c r="AH545" s="166">
        <f t="shared" si="169"/>
        <v>0</v>
      </c>
      <c r="AI545" s="166">
        <f t="shared" si="169"/>
        <v>0</v>
      </c>
      <c r="AJ545" s="166">
        <f t="shared" si="169"/>
        <v>0</v>
      </c>
      <c r="AK545" s="166">
        <f t="shared" si="169"/>
        <v>0</v>
      </c>
      <c r="AL545" s="166">
        <f t="shared" si="169"/>
        <v>0</v>
      </c>
      <c r="AM545" s="166">
        <f t="shared" si="169"/>
        <v>0</v>
      </c>
      <c r="AN545" s="166">
        <f t="shared" si="169"/>
        <v>0</v>
      </c>
      <c r="AO545" s="166">
        <f t="shared" si="169"/>
        <v>0</v>
      </c>
      <c r="AP545" s="166">
        <f t="shared" si="169"/>
        <v>0</v>
      </c>
      <c r="AQ545" s="166">
        <f t="shared" si="169"/>
        <v>0</v>
      </c>
      <c r="AR545" s="166">
        <f t="shared" si="169"/>
        <v>0</v>
      </c>
    </row>
    <row r="546" spans="1:44" s="262" customFormat="1" ht="15.75" hidden="1" outlineLevel="2">
      <c r="A546" s="105"/>
      <c r="B546" s="162" t="s">
        <v>54</v>
      </c>
      <c r="C546" s="160" t="s">
        <v>73</v>
      </c>
      <c r="D546" s="166">
        <f t="shared" si="170"/>
        <v>0</v>
      </c>
      <c r="E546" s="166">
        <f t="shared" si="170"/>
        <v>0</v>
      </c>
      <c r="F546" s="166">
        <f t="shared" si="170"/>
        <v>0</v>
      </c>
      <c r="G546" s="166">
        <f t="shared" si="170"/>
        <v>0</v>
      </c>
      <c r="H546" s="166">
        <f t="shared" si="170"/>
        <v>0</v>
      </c>
      <c r="I546" s="166">
        <f t="shared" si="170"/>
        <v>0</v>
      </c>
      <c r="J546" s="166">
        <f t="shared" si="170"/>
        <v>0</v>
      </c>
      <c r="K546" s="166">
        <f t="shared" si="170"/>
        <v>0</v>
      </c>
      <c r="L546" s="166">
        <f t="shared" si="170"/>
        <v>0</v>
      </c>
      <c r="M546" s="166">
        <f t="shared" si="170"/>
        <v>0</v>
      </c>
      <c r="N546" s="166">
        <f t="shared" si="170"/>
        <v>0</v>
      </c>
      <c r="O546" s="166">
        <f t="shared" si="170"/>
        <v>0</v>
      </c>
      <c r="P546" s="166">
        <f t="shared" si="170"/>
        <v>0</v>
      </c>
      <c r="Q546" s="166">
        <f t="shared" si="170"/>
        <v>0</v>
      </c>
      <c r="R546" s="166">
        <f t="shared" si="170"/>
        <v>0</v>
      </c>
      <c r="S546" s="166">
        <f t="shared" si="170"/>
        <v>0</v>
      </c>
      <c r="T546" s="166">
        <f t="shared" si="169"/>
        <v>0</v>
      </c>
      <c r="U546" s="166">
        <f t="shared" si="169"/>
        <v>0</v>
      </c>
      <c r="V546" s="166">
        <f t="shared" si="169"/>
        <v>0</v>
      </c>
      <c r="W546" s="166">
        <f t="shared" si="169"/>
        <v>0</v>
      </c>
      <c r="X546" s="166">
        <f t="shared" si="169"/>
        <v>0</v>
      </c>
      <c r="Y546" s="166">
        <f t="shared" si="169"/>
        <v>0</v>
      </c>
      <c r="Z546" s="166">
        <f t="shared" si="169"/>
        <v>0</v>
      </c>
      <c r="AA546" s="166">
        <f t="shared" si="169"/>
        <v>0</v>
      </c>
      <c r="AB546" s="166">
        <f t="shared" si="169"/>
        <v>0</v>
      </c>
      <c r="AC546" s="166">
        <f t="shared" si="169"/>
        <v>0</v>
      </c>
      <c r="AD546" s="166">
        <f t="shared" si="169"/>
        <v>0</v>
      </c>
      <c r="AE546" s="166">
        <f t="shared" si="169"/>
        <v>0</v>
      </c>
      <c r="AF546" s="166">
        <f t="shared" si="169"/>
        <v>0</v>
      </c>
      <c r="AG546" s="166">
        <f t="shared" si="169"/>
        <v>0</v>
      </c>
      <c r="AH546" s="166">
        <f t="shared" si="169"/>
        <v>0</v>
      </c>
      <c r="AI546" s="166">
        <f t="shared" si="169"/>
        <v>0</v>
      </c>
      <c r="AJ546" s="166">
        <f t="shared" si="169"/>
        <v>0</v>
      </c>
      <c r="AK546" s="166">
        <f t="shared" si="169"/>
        <v>0</v>
      </c>
      <c r="AL546" s="166">
        <f t="shared" si="169"/>
        <v>0</v>
      </c>
      <c r="AM546" s="166">
        <f t="shared" si="169"/>
        <v>0</v>
      </c>
      <c r="AN546" s="166">
        <f t="shared" si="169"/>
        <v>0</v>
      </c>
      <c r="AO546" s="166">
        <f t="shared" si="169"/>
        <v>0</v>
      </c>
      <c r="AP546" s="166">
        <f t="shared" si="169"/>
        <v>0</v>
      </c>
      <c r="AQ546" s="166">
        <f t="shared" si="169"/>
        <v>0</v>
      </c>
      <c r="AR546" s="166">
        <f t="shared" si="169"/>
        <v>0</v>
      </c>
    </row>
    <row r="547" spans="1:44" s="262" customFormat="1" ht="15.75" hidden="1" outlineLevel="2">
      <c r="A547" s="105"/>
      <c r="B547" s="162" t="s">
        <v>55</v>
      </c>
      <c r="C547" s="160" t="s">
        <v>73</v>
      </c>
      <c r="D547" s="165">
        <f>1-SUM(D534:D546)</f>
        <v>1</v>
      </c>
      <c r="E547" s="165">
        <f t="shared" ref="E547:AR547" si="171">1-SUM(E534:E546)</f>
        <v>1</v>
      </c>
      <c r="F547" s="165">
        <f t="shared" si="171"/>
        <v>1</v>
      </c>
      <c r="G547" s="165">
        <f t="shared" si="171"/>
        <v>1</v>
      </c>
      <c r="H547" s="165">
        <f t="shared" si="171"/>
        <v>1</v>
      </c>
      <c r="I547" s="165">
        <f t="shared" si="171"/>
        <v>1</v>
      </c>
      <c r="J547" s="165">
        <f t="shared" si="171"/>
        <v>1</v>
      </c>
      <c r="K547" s="165">
        <f t="shared" si="171"/>
        <v>1</v>
      </c>
      <c r="L547" s="165">
        <f t="shared" si="171"/>
        <v>1</v>
      </c>
      <c r="M547" s="165">
        <f t="shared" si="171"/>
        <v>1</v>
      </c>
      <c r="N547" s="165">
        <f t="shared" si="171"/>
        <v>1</v>
      </c>
      <c r="O547" s="165">
        <f t="shared" si="171"/>
        <v>1</v>
      </c>
      <c r="P547" s="165">
        <f t="shared" si="171"/>
        <v>1</v>
      </c>
      <c r="Q547" s="165">
        <f t="shared" si="171"/>
        <v>1</v>
      </c>
      <c r="R547" s="165">
        <f t="shared" si="171"/>
        <v>1</v>
      </c>
      <c r="S547" s="165">
        <f t="shared" si="171"/>
        <v>1</v>
      </c>
      <c r="T547" s="165">
        <f t="shared" si="171"/>
        <v>1</v>
      </c>
      <c r="U547" s="165">
        <f t="shared" si="171"/>
        <v>1</v>
      </c>
      <c r="V547" s="165">
        <f t="shared" si="171"/>
        <v>1</v>
      </c>
      <c r="W547" s="165">
        <f t="shared" si="171"/>
        <v>1</v>
      </c>
      <c r="X547" s="165">
        <f t="shared" si="171"/>
        <v>1</v>
      </c>
      <c r="Y547" s="165">
        <f t="shared" si="171"/>
        <v>1</v>
      </c>
      <c r="Z547" s="165">
        <f t="shared" si="171"/>
        <v>1</v>
      </c>
      <c r="AA547" s="165">
        <f t="shared" si="171"/>
        <v>1</v>
      </c>
      <c r="AB547" s="165">
        <f t="shared" si="171"/>
        <v>1</v>
      </c>
      <c r="AC547" s="165">
        <f t="shared" si="171"/>
        <v>1</v>
      </c>
      <c r="AD547" s="165">
        <f t="shared" si="171"/>
        <v>1</v>
      </c>
      <c r="AE547" s="165">
        <f t="shared" si="171"/>
        <v>1</v>
      </c>
      <c r="AF547" s="165">
        <f t="shared" si="171"/>
        <v>1</v>
      </c>
      <c r="AG547" s="165">
        <f t="shared" si="171"/>
        <v>1</v>
      </c>
      <c r="AH547" s="165">
        <f t="shared" si="171"/>
        <v>1</v>
      </c>
      <c r="AI547" s="165">
        <f t="shared" si="171"/>
        <v>1</v>
      </c>
      <c r="AJ547" s="165">
        <f t="shared" si="171"/>
        <v>1</v>
      </c>
      <c r="AK547" s="165">
        <f t="shared" si="171"/>
        <v>1</v>
      </c>
      <c r="AL547" s="165">
        <f t="shared" si="171"/>
        <v>1</v>
      </c>
      <c r="AM547" s="165">
        <f t="shared" si="171"/>
        <v>1</v>
      </c>
      <c r="AN547" s="165">
        <f t="shared" si="171"/>
        <v>1</v>
      </c>
      <c r="AO547" s="165">
        <f t="shared" si="171"/>
        <v>1</v>
      </c>
      <c r="AP547" s="165">
        <f t="shared" si="171"/>
        <v>1</v>
      </c>
      <c r="AQ547" s="165">
        <f t="shared" si="171"/>
        <v>1</v>
      </c>
      <c r="AR547" s="165">
        <f t="shared" si="171"/>
        <v>1</v>
      </c>
    </row>
    <row r="548" spans="1:44" s="262" customFormat="1" ht="15.75" hidden="1" outlineLevel="2">
      <c r="A548" s="105"/>
      <c r="B548" s="162" t="s">
        <v>56</v>
      </c>
      <c r="C548" s="160" t="s">
        <v>73</v>
      </c>
      <c r="D548" s="166">
        <f>SUM(D534:D547)</f>
        <v>1</v>
      </c>
      <c r="E548" s="166">
        <f t="shared" ref="E548:AR548" si="172">SUM(E534:E547)</f>
        <v>1</v>
      </c>
      <c r="F548" s="166">
        <f t="shared" si="172"/>
        <v>1</v>
      </c>
      <c r="G548" s="166">
        <f t="shared" si="172"/>
        <v>1</v>
      </c>
      <c r="H548" s="166">
        <f t="shared" si="172"/>
        <v>1</v>
      </c>
      <c r="I548" s="166">
        <f t="shared" si="172"/>
        <v>1</v>
      </c>
      <c r="J548" s="166">
        <f t="shared" si="172"/>
        <v>1</v>
      </c>
      <c r="K548" s="166">
        <f t="shared" si="172"/>
        <v>1</v>
      </c>
      <c r="L548" s="166">
        <f t="shared" si="172"/>
        <v>1</v>
      </c>
      <c r="M548" s="166">
        <f t="shared" si="172"/>
        <v>1</v>
      </c>
      <c r="N548" s="166">
        <f t="shared" si="172"/>
        <v>1</v>
      </c>
      <c r="O548" s="166">
        <f t="shared" si="172"/>
        <v>1</v>
      </c>
      <c r="P548" s="166">
        <f t="shared" si="172"/>
        <v>1</v>
      </c>
      <c r="Q548" s="166">
        <f t="shared" si="172"/>
        <v>1</v>
      </c>
      <c r="R548" s="166">
        <f t="shared" si="172"/>
        <v>1</v>
      </c>
      <c r="S548" s="166">
        <f t="shared" si="172"/>
        <v>1</v>
      </c>
      <c r="T548" s="166">
        <f t="shared" si="172"/>
        <v>1</v>
      </c>
      <c r="U548" s="166">
        <f t="shared" si="172"/>
        <v>1</v>
      </c>
      <c r="V548" s="166">
        <f t="shared" si="172"/>
        <v>1</v>
      </c>
      <c r="W548" s="166">
        <f t="shared" si="172"/>
        <v>1</v>
      </c>
      <c r="X548" s="166">
        <f t="shared" si="172"/>
        <v>1</v>
      </c>
      <c r="Y548" s="166">
        <f t="shared" si="172"/>
        <v>1</v>
      </c>
      <c r="Z548" s="166">
        <f t="shared" si="172"/>
        <v>1</v>
      </c>
      <c r="AA548" s="166">
        <f t="shared" si="172"/>
        <v>1</v>
      </c>
      <c r="AB548" s="166">
        <f t="shared" si="172"/>
        <v>1</v>
      </c>
      <c r="AC548" s="166">
        <f t="shared" si="172"/>
        <v>1</v>
      </c>
      <c r="AD548" s="166">
        <f t="shared" si="172"/>
        <v>1</v>
      </c>
      <c r="AE548" s="166">
        <f t="shared" si="172"/>
        <v>1</v>
      </c>
      <c r="AF548" s="166">
        <f t="shared" si="172"/>
        <v>1</v>
      </c>
      <c r="AG548" s="166">
        <f t="shared" si="172"/>
        <v>1</v>
      </c>
      <c r="AH548" s="166">
        <f t="shared" si="172"/>
        <v>1</v>
      </c>
      <c r="AI548" s="166">
        <f t="shared" si="172"/>
        <v>1</v>
      </c>
      <c r="AJ548" s="166">
        <f t="shared" si="172"/>
        <v>1</v>
      </c>
      <c r="AK548" s="166">
        <f t="shared" si="172"/>
        <v>1</v>
      </c>
      <c r="AL548" s="166">
        <f t="shared" si="172"/>
        <v>1</v>
      </c>
      <c r="AM548" s="166">
        <f t="shared" si="172"/>
        <v>1</v>
      </c>
      <c r="AN548" s="166">
        <f t="shared" si="172"/>
        <v>1</v>
      </c>
      <c r="AO548" s="166">
        <f t="shared" si="172"/>
        <v>1</v>
      </c>
      <c r="AP548" s="166">
        <f t="shared" si="172"/>
        <v>1</v>
      </c>
      <c r="AQ548" s="166">
        <f t="shared" si="172"/>
        <v>1</v>
      </c>
      <c r="AR548" s="166">
        <f t="shared" si="172"/>
        <v>1</v>
      </c>
    </row>
    <row r="549" spans="1:44" s="262" customFormat="1" ht="5.0999999999999996" hidden="1" customHeight="1" outlineLevel="1">
      <c r="A549" s="105"/>
      <c r="B549" s="162"/>
      <c r="C549" s="160"/>
      <c r="D549" s="160"/>
      <c r="E549" s="160"/>
      <c r="F549" s="160"/>
      <c r="G549" s="160"/>
      <c r="H549" s="160"/>
      <c r="I549" s="160"/>
      <c r="J549" s="160"/>
      <c r="K549" s="160"/>
      <c r="L549" s="160"/>
      <c r="M549" s="160"/>
      <c r="N549" s="160"/>
      <c r="O549" s="160"/>
      <c r="P549" s="160"/>
      <c r="Q549" s="160"/>
      <c r="R549" s="160"/>
      <c r="S549" s="160"/>
      <c r="T549" s="160"/>
      <c r="U549" s="160"/>
      <c r="V549" s="160"/>
      <c r="W549" s="160"/>
      <c r="X549" s="160"/>
      <c r="Y549" s="160"/>
      <c r="Z549" s="160"/>
      <c r="AA549" s="160"/>
      <c r="AB549" s="160"/>
      <c r="AC549" s="160"/>
      <c r="AD549" s="160"/>
      <c r="AE549" s="160"/>
      <c r="AF549" s="160"/>
      <c r="AG549" s="160"/>
      <c r="AH549" s="160"/>
      <c r="AI549" s="160"/>
      <c r="AJ549" s="160"/>
      <c r="AK549" s="160"/>
      <c r="AL549" s="160"/>
      <c r="AM549" s="160"/>
      <c r="AN549" s="160"/>
      <c r="AO549" s="160"/>
      <c r="AP549" s="160"/>
      <c r="AQ549" s="160"/>
      <c r="AR549" s="160"/>
    </row>
    <row r="550" spans="1:44" s="260" customFormat="1" ht="15.75" hidden="1" outlineLevel="1">
      <c r="A550" s="105"/>
      <c r="B550" s="84" t="s">
        <v>165</v>
      </c>
      <c r="C550" s="80" t="s">
        <v>129</v>
      </c>
      <c r="D550" s="157">
        <f>IF($A$529="SIM",D532*'[7]5. Var. Index. Performance RTs'!$D$75,0)</f>
        <v>0</v>
      </c>
      <c r="E550" s="157">
        <f>IF($A$529="SIM",E532*'[7]5. Var. Index. Performance RTs'!$D$75,0)</f>
        <v>0</v>
      </c>
      <c r="F550" s="157">
        <f>IF($A$529="SIM",F532*'[7]5. Var. Index. Performance RTs'!$D$75,0)</f>
        <v>0</v>
      </c>
      <c r="G550" s="157">
        <f>IF($A$529="SIM",G532*'[7]5. Var. Index. Performance RTs'!$D$75,0)</f>
        <v>0</v>
      </c>
      <c r="H550" s="157">
        <f>IF($A$529="SIM",H532*'[7]5. Var. Index. Performance RTs'!$D$75,0)</f>
        <v>0</v>
      </c>
      <c r="I550" s="157">
        <f>IF($A$529="SIM",I532*'[7]5. Var. Index. Performance RTs'!$D$75,0)</f>
        <v>0</v>
      </c>
      <c r="J550" s="157">
        <f>IF($A$529="SIM",J532*'[7]5. Var. Index. Performance RTs'!$D$75,0)</f>
        <v>0</v>
      </c>
      <c r="K550" s="157">
        <f>IF($A$529="SIM",K532*'[7]5. Var. Index. Performance RTs'!$D$75,0)</f>
        <v>0</v>
      </c>
      <c r="L550" s="157">
        <f>IF($A$529="SIM",L532*'[7]5. Var. Index. Performance RTs'!$D$75,0)</f>
        <v>0</v>
      </c>
      <c r="M550" s="157">
        <f>IF($A$529="SIM",M532*'[7]5. Var. Index. Performance RTs'!$D$75,0)</f>
        <v>0</v>
      </c>
      <c r="N550" s="157">
        <f>IF($A$529="SIM",N532*'[7]5. Var. Index. Performance RTs'!$D$75,0)</f>
        <v>0</v>
      </c>
      <c r="O550" s="157">
        <f>IF($A$529="SIM",O532*'[7]5. Var. Index. Performance RTs'!$D$75,0)</f>
        <v>0</v>
      </c>
      <c r="P550" s="157">
        <f>IF($A$529="SIM",P532*'[7]5. Var. Index. Performance RTs'!$D$75,0)</f>
        <v>0</v>
      </c>
      <c r="Q550" s="157">
        <f>IF($A$529="SIM",Q532*'[7]5. Var. Index. Performance RTs'!$D$75,0)</f>
        <v>0</v>
      </c>
      <c r="R550" s="157">
        <f>IF($A$529="SIM",R532*'[7]5. Var. Index. Performance RTs'!$D$75,0)</f>
        <v>0</v>
      </c>
      <c r="S550" s="157">
        <f>IF($A$529="SIM",S532*'[7]5. Var. Index. Performance RTs'!$D$75,0)</f>
        <v>0</v>
      </c>
      <c r="T550" s="157">
        <f>IF($A$529="SIM",T532*'[7]5. Var. Index. Performance RTs'!$D$75,0)</f>
        <v>0</v>
      </c>
      <c r="U550" s="157">
        <f>IF($A$529="SIM",U532*'[7]5. Var. Index. Performance RTs'!$D$75,0)</f>
        <v>0</v>
      </c>
      <c r="V550" s="157">
        <f>IF($A$529="SIM",V532*'[7]5. Var. Index. Performance RTs'!$D$75,0)</f>
        <v>0</v>
      </c>
      <c r="W550" s="157">
        <f>IF($A$529="SIM",W532*'[7]5. Var. Index. Performance RTs'!$D$75,0)</f>
        <v>0</v>
      </c>
      <c r="X550" s="157">
        <f>IF($A$529="SIM",X532*'[7]5. Var. Index. Performance RTs'!$D$75,0)</f>
        <v>0</v>
      </c>
      <c r="Y550" s="157">
        <f>IF($A$529="SIM",Y532*'[7]5. Var. Index. Performance RTs'!$D$75,0)</f>
        <v>0</v>
      </c>
      <c r="Z550" s="157">
        <f>IF($A$529="SIM",Z532*'[7]5. Var. Index. Performance RTs'!$D$75,0)</f>
        <v>0</v>
      </c>
      <c r="AA550" s="157">
        <f>IF($A$529="SIM",AA532*'[7]5. Var. Index. Performance RTs'!$D$75,0)</f>
        <v>0</v>
      </c>
      <c r="AB550" s="157">
        <f>IF($A$529="SIM",AB532*'[7]5. Var. Index. Performance RTs'!$D$75,0)</f>
        <v>0</v>
      </c>
      <c r="AC550" s="157">
        <f>IF($A$529="SIM",AC532*'[7]5. Var. Index. Performance RTs'!$D$75,0)</f>
        <v>0</v>
      </c>
      <c r="AD550" s="157">
        <f>IF($A$529="SIM",AD532*'[7]5. Var. Index. Performance RTs'!$D$75,0)</f>
        <v>0</v>
      </c>
      <c r="AE550" s="157">
        <f>IF($A$529="SIM",AE532*'[7]5. Var. Index. Performance RTs'!$D$75,0)</f>
        <v>0</v>
      </c>
      <c r="AF550" s="157">
        <f>IF($A$529="SIM",AF532*'[7]5. Var. Index. Performance RTs'!$D$75,0)</f>
        <v>0</v>
      </c>
      <c r="AG550" s="157">
        <f>IF($A$529="SIM",AG532*'[7]5. Var. Index. Performance RTs'!$D$75,0)</f>
        <v>0</v>
      </c>
      <c r="AH550" s="157">
        <f>IF($A$529="SIM",AH532*'[7]5. Var. Index. Performance RTs'!$D$75,0)</f>
        <v>0</v>
      </c>
      <c r="AI550" s="157">
        <f>IF($A$529="SIM",AI532*'[7]5. Var. Index. Performance RTs'!$D$75,0)</f>
        <v>0</v>
      </c>
      <c r="AJ550" s="157">
        <f>IF($A$529="SIM",AJ532*'[7]5. Var. Index. Performance RTs'!$D$75,0)</f>
        <v>0</v>
      </c>
      <c r="AK550" s="157">
        <f>IF($A$529="SIM",AK532*'[7]5. Var. Index. Performance RTs'!$D$75,0)</f>
        <v>0</v>
      </c>
      <c r="AL550" s="157">
        <f>IF($A$529="SIM",AL532*'[7]5. Var. Index. Performance RTs'!$D$75,0)</f>
        <v>0</v>
      </c>
      <c r="AM550" s="157">
        <f>IF($A$529="SIM",AM532*'[7]5. Var. Index. Performance RTs'!$D$75,0)</f>
        <v>0</v>
      </c>
      <c r="AN550" s="157">
        <f>IF($A$529="SIM",AN532*'[7]5. Var. Index. Performance RTs'!$D$75,0)</f>
        <v>0</v>
      </c>
      <c r="AO550" s="157">
        <f>IF($A$529="SIM",AO532*'[7]5. Var. Index. Performance RTs'!$D$75,0)</f>
        <v>0</v>
      </c>
      <c r="AP550" s="157">
        <f>IF($A$529="SIM",AP532*'[7]5. Var. Index. Performance RTs'!$D$75,0)</f>
        <v>0</v>
      </c>
      <c r="AQ550" s="157">
        <f>IF($A$529="SIM",AQ532*'[7]5. Var. Index. Performance RTs'!$D$75,0)</f>
        <v>0</v>
      </c>
      <c r="AR550" s="157">
        <f>IF($A$529="SIM",AR532*'[7]5. Var. Index. Performance RTs'!$D$75,0)</f>
        <v>0</v>
      </c>
    </row>
    <row r="551" spans="1:44" s="262" customFormat="1" ht="15.75" hidden="1" outlineLevel="2">
      <c r="A551" s="105"/>
      <c r="B551" s="162" t="s">
        <v>133</v>
      </c>
      <c r="C551" s="160"/>
      <c r="D551" s="160"/>
      <c r="E551" s="160"/>
      <c r="F551" s="160"/>
      <c r="G551" s="160"/>
      <c r="H551" s="160"/>
      <c r="I551" s="160"/>
      <c r="J551" s="160"/>
      <c r="K551" s="160"/>
      <c r="L551" s="160"/>
      <c r="M551" s="160"/>
      <c r="N551" s="160"/>
      <c r="O551" s="160"/>
      <c r="P551" s="160"/>
      <c r="Q551" s="160"/>
      <c r="R551" s="160"/>
      <c r="S551" s="160"/>
      <c r="T551" s="160"/>
      <c r="U551" s="160"/>
      <c r="V551" s="160"/>
      <c r="W551" s="160"/>
      <c r="X551" s="160"/>
      <c r="Y551" s="160"/>
      <c r="Z551" s="160"/>
      <c r="AA551" s="160"/>
      <c r="AB551" s="160"/>
      <c r="AC551" s="160"/>
      <c r="AD551" s="160"/>
      <c r="AE551" s="160"/>
      <c r="AF551" s="160"/>
      <c r="AG551" s="160"/>
      <c r="AH551" s="160"/>
      <c r="AI551" s="160"/>
      <c r="AJ551" s="160"/>
      <c r="AK551" s="160"/>
      <c r="AL551" s="160"/>
      <c r="AM551" s="160"/>
      <c r="AN551" s="160"/>
      <c r="AO551" s="160"/>
      <c r="AP551" s="160"/>
      <c r="AQ551" s="160"/>
      <c r="AR551" s="160"/>
    </row>
    <row r="552" spans="1:44" s="262" customFormat="1" ht="15.75" hidden="1" outlineLevel="2">
      <c r="A552" s="105"/>
      <c r="B552" s="162" t="s">
        <v>42</v>
      </c>
      <c r="C552" s="160" t="s">
        <v>73</v>
      </c>
      <c r="D552" s="166">
        <f>D534</f>
        <v>0</v>
      </c>
      <c r="E552" s="166">
        <f t="shared" ref="E552:AR558" si="173">E534</f>
        <v>0</v>
      </c>
      <c r="F552" s="166">
        <f t="shared" si="173"/>
        <v>0</v>
      </c>
      <c r="G552" s="166">
        <f t="shared" si="173"/>
        <v>0</v>
      </c>
      <c r="H552" s="166">
        <f t="shared" si="173"/>
        <v>0</v>
      </c>
      <c r="I552" s="166">
        <f t="shared" si="173"/>
        <v>0</v>
      </c>
      <c r="J552" s="166">
        <f t="shared" si="173"/>
        <v>0</v>
      </c>
      <c r="K552" s="166">
        <f t="shared" si="173"/>
        <v>0</v>
      </c>
      <c r="L552" s="166">
        <f t="shared" si="173"/>
        <v>0</v>
      </c>
      <c r="M552" s="166">
        <f t="shared" si="173"/>
        <v>0</v>
      </c>
      <c r="N552" s="166">
        <f t="shared" si="173"/>
        <v>0</v>
      </c>
      <c r="O552" s="166">
        <f t="shared" si="173"/>
        <v>0</v>
      </c>
      <c r="P552" s="166">
        <f t="shared" si="173"/>
        <v>0</v>
      </c>
      <c r="Q552" s="166">
        <f t="shared" si="173"/>
        <v>0</v>
      </c>
      <c r="R552" s="166">
        <f t="shared" si="173"/>
        <v>0</v>
      </c>
      <c r="S552" s="166">
        <f t="shared" si="173"/>
        <v>0</v>
      </c>
      <c r="T552" s="166">
        <f t="shared" si="173"/>
        <v>0</v>
      </c>
      <c r="U552" s="166">
        <f t="shared" si="173"/>
        <v>0</v>
      </c>
      <c r="V552" s="166">
        <f t="shared" si="173"/>
        <v>0</v>
      </c>
      <c r="W552" s="166">
        <f t="shared" si="173"/>
        <v>0</v>
      </c>
      <c r="X552" s="166">
        <f t="shared" si="173"/>
        <v>0</v>
      </c>
      <c r="Y552" s="166">
        <f t="shared" si="173"/>
        <v>0</v>
      </c>
      <c r="Z552" s="166">
        <f t="shared" si="173"/>
        <v>0</v>
      </c>
      <c r="AA552" s="166">
        <f t="shared" si="173"/>
        <v>0</v>
      </c>
      <c r="AB552" s="166">
        <f t="shared" si="173"/>
        <v>0</v>
      </c>
      <c r="AC552" s="166">
        <f t="shared" si="173"/>
        <v>0</v>
      </c>
      <c r="AD552" s="166">
        <f t="shared" si="173"/>
        <v>0</v>
      </c>
      <c r="AE552" s="166">
        <f t="shared" si="173"/>
        <v>0</v>
      </c>
      <c r="AF552" s="166">
        <f t="shared" si="173"/>
        <v>0</v>
      </c>
      <c r="AG552" s="166">
        <f t="shared" si="173"/>
        <v>0</v>
      </c>
      <c r="AH552" s="166">
        <f t="shared" si="173"/>
        <v>0</v>
      </c>
      <c r="AI552" s="166">
        <f t="shared" si="173"/>
        <v>0</v>
      </c>
      <c r="AJ552" s="166">
        <f t="shared" si="173"/>
        <v>0</v>
      </c>
      <c r="AK552" s="166">
        <f t="shared" si="173"/>
        <v>0</v>
      </c>
      <c r="AL552" s="166">
        <f t="shared" si="173"/>
        <v>0</v>
      </c>
      <c r="AM552" s="166">
        <f t="shared" si="173"/>
        <v>0</v>
      </c>
      <c r="AN552" s="166">
        <f t="shared" si="173"/>
        <v>0</v>
      </c>
      <c r="AO552" s="166">
        <f t="shared" si="173"/>
        <v>0</v>
      </c>
      <c r="AP552" s="166">
        <f t="shared" si="173"/>
        <v>0</v>
      </c>
      <c r="AQ552" s="166">
        <f t="shared" si="173"/>
        <v>0</v>
      </c>
      <c r="AR552" s="166">
        <f t="shared" si="173"/>
        <v>0</v>
      </c>
    </row>
    <row r="553" spans="1:44" s="262" customFormat="1" ht="15.75" hidden="1" outlineLevel="2">
      <c r="A553" s="105"/>
      <c r="B553" s="162" t="s">
        <v>43</v>
      </c>
      <c r="C553" s="160" t="s">
        <v>73</v>
      </c>
      <c r="D553" s="166">
        <f t="shared" ref="D553:S564" si="174">D535</f>
        <v>0</v>
      </c>
      <c r="E553" s="166">
        <f t="shared" si="173"/>
        <v>0</v>
      </c>
      <c r="F553" s="166">
        <f t="shared" si="173"/>
        <v>0</v>
      </c>
      <c r="G553" s="166">
        <f t="shared" si="173"/>
        <v>0</v>
      </c>
      <c r="H553" s="166">
        <f t="shared" si="173"/>
        <v>0</v>
      </c>
      <c r="I553" s="166">
        <f t="shared" si="173"/>
        <v>0</v>
      </c>
      <c r="J553" s="166">
        <f t="shared" si="173"/>
        <v>0</v>
      </c>
      <c r="K553" s="166">
        <f t="shared" si="173"/>
        <v>0</v>
      </c>
      <c r="L553" s="166">
        <f t="shared" si="173"/>
        <v>0</v>
      </c>
      <c r="M553" s="166">
        <f t="shared" si="173"/>
        <v>0</v>
      </c>
      <c r="N553" s="166">
        <f t="shared" si="173"/>
        <v>0</v>
      </c>
      <c r="O553" s="166">
        <f t="shared" si="173"/>
        <v>0</v>
      </c>
      <c r="P553" s="166">
        <f t="shared" si="173"/>
        <v>0</v>
      </c>
      <c r="Q553" s="166">
        <f t="shared" si="173"/>
        <v>0</v>
      </c>
      <c r="R553" s="166">
        <f t="shared" si="173"/>
        <v>0</v>
      </c>
      <c r="S553" s="166">
        <f t="shared" si="173"/>
        <v>0</v>
      </c>
      <c r="T553" s="166">
        <f t="shared" si="173"/>
        <v>0</v>
      </c>
      <c r="U553" s="166">
        <f t="shared" si="173"/>
        <v>0</v>
      </c>
      <c r="V553" s="166">
        <f t="shared" si="173"/>
        <v>0</v>
      </c>
      <c r="W553" s="166">
        <f t="shared" si="173"/>
        <v>0</v>
      </c>
      <c r="X553" s="166">
        <f t="shared" si="173"/>
        <v>0</v>
      </c>
      <c r="Y553" s="166">
        <f t="shared" si="173"/>
        <v>0</v>
      </c>
      <c r="Z553" s="166">
        <f t="shared" si="173"/>
        <v>0</v>
      </c>
      <c r="AA553" s="166">
        <f t="shared" si="173"/>
        <v>0</v>
      </c>
      <c r="AB553" s="166">
        <f t="shared" si="173"/>
        <v>0</v>
      </c>
      <c r="AC553" s="166">
        <f t="shared" si="173"/>
        <v>0</v>
      </c>
      <c r="AD553" s="166">
        <f t="shared" si="173"/>
        <v>0</v>
      </c>
      <c r="AE553" s="166">
        <f t="shared" si="173"/>
        <v>0</v>
      </c>
      <c r="AF553" s="166">
        <f t="shared" si="173"/>
        <v>0</v>
      </c>
      <c r="AG553" s="166">
        <f t="shared" si="173"/>
        <v>0</v>
      </c>
      <c r="AH553" s="166">
        <f t="shared" si="173"/>
        <v>0</v>
      </c>
      <c r="AI553" s="166">
        <f t="shared" si="173"/>
        <v>0</v>
      </c>
      <c r="AJ553" s="166">
        <f t="shared" si="173"/>
        <v>0</v>
      </c>
      <c r="AK553" s="166">
        <f t="shared" si="173"/>
        <v>0</v>
      </c>
      <c r="AL553" s="166">
        <f t="shared" si="173"/>
        <v>0</v>
      </c>
      <c r="AM553" s="166">
        <f t="shared" si="173"/>
        <v>0</v>
      </c>
      <c r="AN553" s="166">
        <f t="shared" si="173"/>
        <v>0</v>
      </c>
      <c r="AO553" s="166">
        <f t="shared" si="173"/>
        <v>0</v>
      </c>
      <c r="AP553" s="166">
        <f t="shared" si="173"/>
        <v>0</v>
      </c>
      <c r="AQ553" s="166">
        <f t="shared" si="173"/>
        <v>0</v>
      </c>
      <c r="AR553" s="166">
        <f t="shared" si="173"/>
        <v>0</v>
      </c>
    </row>
    <row r="554" spans="1:44" s="262" customFormat="1" ht="15.75" hidden="1" outlineLevel="2">
      <c r="A554" s="105"/>
      <c r="B554" s="162" t="s">
        <v>44</v>
      </c>
      <c r="C554" s="160" t="s">
        <v>73</v>
      </c>
      <c r="D554" s="166">
        <f t="shared" si="174"/>
        <v>0</v>
      </c>
      <c r="E554" s="166">
        <f t="shared" si="173"/>
        <v>0</v>
      </c>
      <c r="F554" s="166">
        <f t="shared" si="173"/>
        <v>0</v>
      </c>
      <c r="G554" s="166">
        <f t="shared" si="173"/>
        <v>0</v>
      </c>
      <c r="H554" s="166">
        <f t="shared" si="173"/>
        <v>0</v>
      </c>
      <c r="I554" s="166">
        <f t="shared" si="173"/>
        <v>0</v>
      </c>
      <c r="J554" s="166">
        <f t="shared" si="173"/>
        <v>0</v>
      </c>
      <c r="K554" s="166">
        <f t="shared" si="173"/>
        <v>0</v>
      </c>
      <c r="L554" s="166">
        <f t="shared" si="173"/>
        <v>0</v>
      </c>
      <c r="M554" s="166">
        <f t="shared" si="173"/>
        <v>0</v>
      </c>
      <c r="N554" s="166">
        <f t="shared" si="173"/>
        <v>0</v>
      </c>
      <c r="O554" s="166">
        <f t="shared" si="173"/>
        <v>0</v>
      </c>
      <c r="P554" s="166">
        <f t="shared" si="173"/>
        <v>0</v>
      </c>
      <c r="Q554" s="166">
        <f t="shared" si="173"/>
        <v>0</v>
      </c>
      <c r="R554" s="166">
        <f t="shared" si="173"/>
        <v>0</v>
      </c>
      <c r="S554" s="166">
        <f t="shared" si="173"/>
        <v>0</v>
      </c>
      <c r="T554" s="166">
        <f t="shared" si="173"/>
        <v>0</v>
      </c>
      <c r="U554" s="166">
        <f t="shared" si="173"/>
        <v>0</v>
      </c>
      <c r="V554" s="166">
        <f t="shared" si="173"/>
        <v>0</v>
      </c>
      <c r="W554" s="166">
        <f t="shared" si="173"/>
        <v>0</v>
      </c>
      <c r="X554" s="166">
        <f t="shared" si="173"/>
        <v>0</v>
      </c>
      <c r="Y554" s="166">
        <f t="shared" si="173"/>
        <v>0</v>
      </c>
      <c r="Z554" s="166">
        <f t="shared" si="173"/>
        <v>0</v>
      </c>
      <c r="AA554" s="166">
        <f t="shared" si="173"/>
        <v>0</v>
      </c>
      <c r="AB554" s="166">
        <f t="shared" si="173"/>
        <v>0</v>
      </c>
      <c r="AC554" s="166">
        <f t="shared" si="173"/>
        <v>0</v>
      </c>
      <c r="AD554" s="166">
        <f t="shared" si="173"/>
        <v>0</v>
      </c>
      <c r="AE554" s="166">
        <f t="shared" si="173"/>
        <v>0</v>
      </c>
      <c r="AF554" s="166">
        <f t="shared" si="173"/>
        <v>0</v>
      </c>
      <c r="AG554" s="166">
        <f t="shared" si="173"/>
        <v>0</v>
      </c>
      <c r="AH554" s="166">
        <f t="shared" si="173"/>
        <v>0</v>
      </c>
      <c r="AI554" s="166">
        <f t="shared" si="173"/>
        <v>0</v>
      </c>
      <c r="AJ554" s="166">
        <f t="shared" si="173"/>
        <v>0</v>
      </c>
      <c r="AK554" s="166">
        <f t="shared" si="173"/>
        <v>0</v>
      </c>
      <c r="AL554" s="166">
        <f t="shared" si="173"/>
        <v>0</v>
      </c>
      <c r="AM554" s="166">
        <f t="shared" si="173"/>
        <v>0</v>
      </c>
      <c r="AN554" s="166">
        <f t="shared" si="173"/>
        <v>0</v>
      </c>
      <c r="AO554" s="166">
        <f t="shared" si="173"/>
        <v>0</v>
      </c>
      <c r="AP554" s="166">
        <f t="shared" si="173"/>
        <v>0</v>
      </c>
      <c r="AQ554" s="166">
        <f t="shared" si="173"/>
        <v>0</v>
      </c>
      <c r="AR554" s="166">
        <f t="shared" si="173"/>
        <v>0</v>
      </c>
    </row>
    <row r="555" spans="1:44" s="262" customFormat="1" ht="15.75" hidden="1" outlineLevel="2">
      <c r="A555" s="105"/>
      <c r="B555" s="162" t="s">
        <v>45</v>
      </c>
      <c r="C555" s="160" t="s">
        <v>73</v>
      </c>
      <c r="D555" s="166">
        <f t="shared" si="174"/>
        <v>0</v>
      </c>
      <c r="E555" s="166">
        <f t="shared" si="173"/>
        <v>0</v>
      </c>
      <c r="F555" s="166">
        <f t="shared" si="173"/>
        <v>0</v>
      </c>
      <c r="G555" s="166">
        <f t="shared" si="173"/>
        <v>0</v>
      </c>
      <c r="H555" s="166">
        <f t="shared" si="173"/>
        <v>0</v>
      </c>
      <c r="I555" s="166">
        <f t="shared" si="173"/>
        <v>0</v>
      </c>
      <c r="J555" s="166">
        <f t="shared" si="173"/>
        <v>0</v>
      </c>
      <c r="K555" s="166">
        <f t="shared" si="173"/>
        <v>0</v>
      </c>
      <c r="L555" s="166">
        <f t="shared" si="173"/>
        <v>0</v>
      </c>
      <c r="M555" s="166">
        <f t="shared" si="173"/>
        <v>0</v>
      </c>
      <c r="N555" s="166">
        <f t="shared" si="173"/>
        <v>0</v>
      </c>
      <c r="O555" s="166">
        <f t="shared" si="173"/>
        <v>0</v>
      </c>
      <c r="P555" s="166">
        <f t="shared" si="173"/>
        <v>0</v>
      </c>
      <c r="Q555" s="166">
        <f t="shared" si="173"/>
        <v>0</v>
      </c>
      <c r="R555" s="166">
        <f t="shared" si="173"/>
        <v>0</v>
      </c>
      <c r="S555" s="166">
        <f t="shared" si="173"/>
        <v>0</v>
      </c>
      <c r="T555" s="166">
        <f t="shared" si="173"/>
        <v>0</v>
      </c>
      <c r="U555" s="166">
        <f t="shared" si="173"/>
        <v>0</v>
      </c>
      <c r="V555" s="166">
        <f t="shared" si="173"/>
        <v>0</v>
      </c>
      <c r="W555" s="166">
        <f t="shared" si="173"/>
        <v>0</v>
      </c>
      <c r="X555" s="166">
        <f t="shared" si="173"/>
        <v>0</v>
      </c>
      <c r="Y555" s="166">
        <f t="shared" si="173"/>
        <v>0</v>
      </c>
      <c r="Z555" s="166">
        <f t="shared" si="173"/>
        <v>0</v>
      </c>
      <c r="AA555" s="166">
        <f t="shared" si="173"/>
        <v>0</v>
      </c>
      <c r="AB555" s="166">
        <f t="shared" si="173"/>
        <v>0</v>
      </c>
      <c r="AC555" s="166">
        <f t="shared" si="173"/>
        <v>0</v>
      </c>
      <c r="AD555" s="166">
        <f t="shared" si="173"/>
        <v>0</v>
      </c>
      <c r="AE555" s="166">
        <f t="shared" si="173"/>
        <v>0</v>
      </c>
      <c r="AF555" s="166">
        <f t="shared" si="173"/>
        <v>0</v>
      </c>
      <c r="AG555" s="166">
        <f t="shared" si="173"/>
        <v>0</v>
      </c>
      <c r="AH555" s="166">
        <f t="shared" si="173"/>
        <v>0</v>
      </c>
      <c r="AI555" s="166">
        <f t="shared" si="173"/>
        <v>0</v>
      </c>
      <c r="AJ555" s="166">
        <f t="shared" si="173"/>
        <v>0</v>
      </c>
      <c r="AK555" s="166">
        <f t="shared" si="173"/>
        <v>0</v>
      </c>
      <c r="AL555" s="166">
        <f t="shared" si="173"/>
        <v>0</v>
      </c>
      <c r="AM555" s="166">
        <f t="shared" si="173"/>
        <v>0</v>
      </c>
      <c r="AN555" s="166">
        <f t="shared" si="173"/>
        <v>0</v>
      </c>
      <c r="AO555" s="166">
        <f t="shared" si="173"/>
        <v>0</v>
      </c>
      <c r="AP555" s="166">
        <f t="shared" si="173"/>
        <v>0</v>
      </c>
      <c r="AQ555" s="166">
        <f t="shared" si="173"/>
        <v>0</v>
      </c>
      <c r="AR555" s="166">
        <f t="shared" si="173"/>
        <v>0</v>
      </c>
    </row>
    <row r="556" spans="1:44" s="262" customFormat="1" ht="15.75" hidden="1" outlineLevel="2">
      <c r="A556" s="105"/>
      <c r="B556" s="162" t="s">
        <v>46</v>
      </c>
      <c r="C556" s="160" t="s">
        <v>73</v>
      </c>
      <c r="D556" s="166">
        <f t="shared" si="174"/>
        <v>0</v>
      </c>
      <c r="E556" s="166">
        <f t="shared" si="173"/>
        <v>0</v>
      </c>
      <c r="F556" s="166">
        <f t="shared" si="173"/>
        <v>0</v>
      </c>
      <c r="G556" s="166">
        <f t="shared" si="173"/>
        <v>0</v>
      </c>
      <c r="H556" s="166">
        <f t="shared" si="173"/>
        <v>0</v>
      </c>
      <c r="I556" s="166">
        <f t="shared" si="173"/>
        <v>0</v>
      </c>
      <c r="J556" s="166">
        <f t="shared" si="173"/>
        <v>0</v>
      </c>
      <c r="K556" s="166">
        <f t="shared" si="173"/>
        <v>0</v>
      </c>
      <c r="L556" s="166">
        <f t="shared" si="173"/>
        <v>0</v>
      </c>
      <c r="M556" s="166">
        <f t="shared" si="173"/>
        <v>0</v>
      </c>
      <c r="N556" s="166">
        <f t="shared" si="173"/>
        <v>0</v>
      </c>
      <c r="O556" s="166">
        <f t="shared" si="173"/>
        <v>0</v>
      </c>
      <c r="P556" s="166">
        <f t="shared" si="173"/>
        <v>0</v>
      </c>
      <c r="Q556" s="166">
        <f t="shared" si="173"/>
        <v>0</v>
      </c>
      <c r="R556" s="166">
        <f t="shared" si="173"/>
        <v>0</v>
      </c>
      <c r="S556" s="166">
        <f t="shared" si="173"/>
        <v>0</v>
      </c>
      <c r="T556" s="166">
        <f t="shared" si="173"/>
        <v>0</v>
      </c>
      <c r="U556" s="166">
        <f t="shared" si="173"/>
        <v>0</v>
      </c>
      <c r="V556" s="166">
        <f t="shared" si="173"/>
        <v>0</v>
      </c>
      <c r="W556" s="166">
        <f t="shared" si="173"/>
        <v>0</v>
      </c>
      <c r="X556" s="166">
        <f t="shared" si="173"/>
        <v>0</v>
      </c>
      <c r="Y556" s="166">
        <f t="shared" si="173"/>
        <v>0</v>
      </c>
      <c r="Z556" s="166">
        <f t="shared" si="173"/>
        <v>0</v>
      </c>
      <c r="AA556" s="166">
        <f t="shared" si="173"/>
        <v>0</v>
      </c>
      <c r="AB556" s="166">
        <f t="shared" si="173"/>
        <v>0</v>
      </c>
      <c r="AC556" s="166">
        <f t="shared" si="173"/>
        <v>0</v>
      </c>
      <c r="AD556" s="166">
        <f t="shared" si="173"/>
        <v>0</v>
      </c>
      <c r="AE556" s="166">
        <f t="shared" si="173"/>
        <v>0</v>
      </c>
      <c r="AF556" s="166">
        <f t="shared" si="173"/>
        <v>0</v>
      </c>
      <c r="AG556" s="166">
        <f t="shared" si="173"/>
        <v>0</v>
      </c>
      <c r="AH556" s="166">
        <f t="shared" si="173"/>
        <v>0</v>
      </c>
      <c r="AI556" s="166">
        <f t="shared" si="173"/>
        <v>0</v>
      </c>
      <c r="AJ556" s="166">
        <f t="shared" si="173"/>
        <v>0</v>
      </c>
      <c r="AK556" s="166">
        <f t="shared" si="173"/>
        <v>0</v>
      </c>
      <c r="AL556" s="166">
        <f t="shared" si="173"/>
        <v>0</v>
      </c>
      <c r="AM556" s="166">
        <f t="shared" si="173"/>
        <v>0</v>
      </c>
      <c r="AN556" s="166">
        <f t="shared" si="173"/>
        <v>0</v>
      </c>
      <c r="AO556" s="166">
        <f t="shared" si="173"/>
        <v>0</v>
      </c>
      <c r="AP556" s="166">
        <f t="shared" si="173"/>
        <v>0</v>
      </c>
      <c r="AQ556" s="166">
        <f t="shared" si="173"/>
        <v>0</v>
      </c>
      <c r="AR556" s="166">
        <f t="shared" si="173"/>
        <v>0</v>
      </c>
    </row>
    <row r="557" spans="1:44" s="262" customFormat="1" ht="15.75" hidden="1" outlineLevel="2">
      <c r="A557" s="105"/>
      <c r="B557" s="162" t="s">
        <v>47</v>
      </c>
      <c r="C557" s="160" t="s">
        <v>73</v>
      </c>
      <c r="D557" s="166">
        <f t="shared" si="174"/>
        <v>0</v>
      </c>
      <c r="E557" s="166">
        <f t="shared" si="173"/>
        <v>0</v>
      </c>
      <c r="F557" s="166">
        <f t="shared" si="173"/>
        <v>0</v>
      </c>
      <c r="G557" s="166">
        <f t="shared" si="173"/>
        <v>0</v>
      </c>
      <c r="H557" s="166">
        <f t="shared" si="173"/>
        <v>0</v>
      </c>
      <c r="I557" s="166">
        <f t="shared" si="173"/>
        <v>0</v>
      </c>
      <c r="J557" s="166">
        <f t="shared" si="173"/>
        <v>0</v>
      </c>
      <c r="K557" s="166">
        <f t="shared" si="173"/>
        <v>0</v>
      </c>
      <c r="L557" s="166">
        <f t="shared" si="173"/>
        <v>0</v>
      </c>
      <c r="M557" s="166">
        <f t="shared" si="173"/>
        <v>0</v>
      </c>
      <c r="N557" s="166">
        <f t="shared" si="173"/>
        <v>0</v>
      </c>
      <c r="O557" s="166">
        <f t="shared" si="173"/>
        <v>0</v>
      </c>
      <c r="P557" s="166">
        <f t="shared" si="173"/>
        <v>0</v>
      </c>
      <c r="Q557" s="166">
        <f t="shared" si="173"/>
        <v>0</v>
      </c>
      <c r="R557" s="166">
        <f t="shared" si="173"/>
        <v>0</v>
      </c>
      <c r="S557" s="166">
        <f t="shared" si="173"/>
        <v>0</v>
      </c>
      <c r="T557" s="166">
        <f t="shared" si="173"/>
        <v>0</v>
      </c>
      <c r="U557" s="166">
        <f t="shared" si="173"/>
        <v>0</v>
      </c>
      <c r="V557" s="166">
        <f t="shared" si="173"/>
        <v>0</v>
      </c>
      <c r="W557" s="166">
        <f t="shared" si="173"/>
        <v>0</v>
      </c>
      <c r="X557" s="166">
        <f t="shared" si="173"/>
        <v>0</v>
      </c>
      <c r="Y557" s="166">
        <f t="shared" si="173"/>
        <v>0</v>
      </c>
      <c r="Z557" s="166">
        <f t="shared" si="173"/>
        <v>0</v>
      </c>
      <c r="AA557" s="166">
        <f t="shared" si="173"/>
        <v>0</v>
      </c>
      <c r="AB557" s="166">
        <f t="shared" si="173"/>
        <v>0</v>
      </c>
      <c r="AC557" s="166">
        <f t="shared" si="173"/>
        <v>0</v>
      </c>
      <c r="AD557" s="166">
        <f t="shared" si="173"/>
        <v>0</v>
      </c>
      <c r="AE557" s="166">
        <f t="shared" si="173"/>
        <v>0</v>
      </c>
      <c r="AF557" s="166">
        <f t="shared" si="173"/>
        <v>0</v>
      </c>
      <c r="AG557" s="166">
        <f t="shared" si="173"/>
        <v>0</v>
      </c>
      <c r="AH557" s="166">
        <f t="shared" si="173"/>
        <v>0</v>
      </c>
      <c r="AI557" s="166">
        <f t="shared" si="173"/>
        <v>0</v>
      </c>
      <c r="AJ557" s="166">
        <f t="shared" si="173"/>
        <v>0</v>
      </c>
      <c r="AK557" s="166">
        <f t="shared" si="173"/>
        <v>0</v>
      </c>
      <c r="AL557" s="166">
        <f t="shared" si="173"/>
        <v>0</v>
      </c>
      <c r="AM557" s="166">
        <f t="shared" si="173"/>
        <v>0</v>
      </c>
      <c r="AN557" s="166">
        <f t="shared" si="173"/>
        <v>0</v>
      </c>
      <c r="AO557" s="166">
        <f t="shared" si="173"/>
        <v>0</v>
      </c>
      <c r="AP557" s="166">
        <f t="shared" si="173"/>
        <v>0</v>
      </c>
      <c r="AQ557" s="166">
        <f t="shared" si="173"/>
        <v>0</v>
      </c>
      <c r="AR557" s="166">
        <f t="shared" si="173"/>
        <v>0</v>
      </c>
    </row>
    <row r="558" spans="1:44" s="262" customFormat="1" ht="15.75" hidden="1" outlineLevel="2">
      <c r="A558" s="105"/>
      <c r="B558" s="162" t="s">
        <v>48</v>
      </c>
      <c r="C558" s="160" t="s">
        <v>73</v>
      </c>
      <c r="D558" s="166">
        <f t="shared" si="174"/>
        <v>0</v>
      </c>
      <c r="E558" s="166">
        <f t="shared" si="173"/>
        <v>0</v>
      </c>
      <c r="F558" s="166">
        <f t="shared" si="173"/>
        <v>0</v>
      </c>
      <c r="G558" s="166">
        <f t="shared" si="173"/>
        <v>0</v>
      </c>
      <c r="H558" s="166">
        <f t="shared" si="173"/>
        <v>0</v>
      </c>
      <c r="I558" s="166">
        <f t="shared" si="173"/>
        <v>0</v>
      </c>
      <c r="J558" s="166">
        <f t="shared" si="173"/>
        <v>0</v>
      </c>
      <c r="K558" s="166">
        <f t="shared" si="173"/>
        <v>0</v>
      </c>
      <c r="L558" s="166">
        <f t="shared" si="173"/>
        <v>0</v>
      </c>
      <c r="M558" s="166">
        <f t="shared" si="173"/>
        <v>0</v>
      </c>
      <c r="N558" s="166">
        <f t="shared" si="173"/>
        <v>0</v>
      </c>
      <c r="O558" s="166">
        <f t="shared" si="173"/>
        <v>0</v>
      </c>
      <c r="P558" s="166">
        <f t="shared" si="173"/>
        <v>0</v>
      </c>
      <c r="Q558" s="166">
        <f t="shared" si="173"/>
        <v>0</v>
      </c>
      <c r="R558" s="166">
        <f t="shared" si="173"/>
        <v>0</v>
      </c>
      <c r="S558" s="166">
        <f t="shared" si="173"/>
        <v>0</v>
      </c>
      <c r="T558" s="166">
        <f t="shared" ref="T558:AR564" si="175">T540</f>
        <v>0</v>
      </c>
      <c r="U558" s="166">
        <f t="shared" si="175"/>
        <v>0</v>
      </c>
      <c r="V558" s="166">
        <f t="shared" si="175"/>
        <v>0</v>
      </c>
      <c r="W558" s="166">
        <f t="shared" si="175"/>
        <v>0</v>
      </c>
      <c r="X558" s="166">
        <f t="shared" si="175"/>
        <v>0</v>
      </c>
      <c r="Y558" s="166">
        <f t="shared" si="175"/>
        <v>0</v>
      </c>
      <c r="Z558" s="166">
        <f t="shared" si="175"/>
        <v>0</v>
      </c>
      <c r="AA558" s="166">
        <f t="shared" si="175"/>
        <v>0</v>
      </c>
      <c r="AB558" s="166">
        <f t="shared" si="175"/>
        <v>0</v>
      </c>
      <c r="AC558" s="166">
        <f t="shared" si="175"/>
        <v>0</v>
      </c>
      <c r="AD558" s="166">
        <f t="shared" si="175"/>
        <v>0</v>
      </c>
      <c r="AE558" s="166">
        <f t="shared" si="175"/>
        <v>0</v>
      </c>
      <c r="AF558" s="166">
        <f t="shared" si="175"/>
        <v>0</v>
      </c>
      <c r="AG558" s="166">
        <f t="shared" si="175"/>
        <v>0</v>
      </c>
      <c r="AH558" s="166">
        <f t="shared" si="175"/>
        <v>0</v>
      </c>
      <c r="AI558" s="166">
        <f t="shared" si="175"/>
        <v>0</v>
      </c>
      <c r="AJ558" s="166">
        <f t="shared" si="175"/>
        <v>0</v>
      </c>
      <c r="AK558" s="166">
        <f t="shared" si="175"/>
        <v>0</v>
      </c>
      <c r="AL558" s="166">
        <f t="shared" si="175"/>
        <v>0</v>
      </c>
      <c r="AM558" s="166">
        <f t="shared" si="175"/>
        <v>0</v>
      </c>
      <c r="AN558" s="166">
        <f t="shared" si="175"/>
        <v>0</v>
      </c>
      <c r="AO558" s="166">
        <f t="shared" si="175"/>
        <v>0</v>
      </c>
      <c r="AP558" s="166">
        <f t="shared" si="175"/>
        <v>0</v>
      </c>
      <c r="AQ558" s="166">
        <f t="shared" si="175"/>
        <v>0</v>
      </c>
      <c r="AR558" s="166">
        <f t="shared" si="175"/>
        <v>0</v>
      </c>
    </row>
    <row r="559" spans="1:44" s="262" customFormat="1" ht="15.75" hidden="1" outlineLevel="2">
      <c r="A559" s="105"/>
      <c r="B559" s="162" t="s">
        <v>49</v>
      </c>
      <c r="C559" s="160" t="s">
        <v>73</v>
      </c>
      <c r="D559" s="166">
        <f t="shared" si="174"/>
        <v>0</v>
      </c>
      <c r="E559" s="166">
        <f t="shared" si="174"/>
        <v>0</v>
      </c>
      <c r="F559" s="166">
        <f t="shared" si="174"/>
        <v>0</v>
      </c>
      <c r="G559" s="166">
        <f t="shared" si="174"/>
        <v>0</v>
      </c>
      <c r="H559" s="166">
        <f t="shared" si="174"/>
        <v>0</v>
      </c>
      <c r="I559" s="166">
        <f t="shared" si="174"/>
        <v>0</v>
      </c>
      <c r="J559" s="166">
        <f t="shared" si="174"/>
        <v>0</v>
      </c>
      <c r="K559" s="166">
        <f t="shared" si="174"/>
        <v>0</v>
      </c>
      <c r="L559" s="166">
        <f t="shared" si="174"/>
        <v>0</v>
      </c>
      <c r="M559" s="166">
        <f t="shared" si="174"/>
        <v>0</v>
      </c>
      <c r="N559" s="166">
        <f t="shared" si="174"/>
        <v>0</v>
      </c>
      <c r="O559" s="166">
        <f t="shared" si="174"/>
        <v>0</v>
      </c>
      <c r="P559" s="166">
        <f t="shared" si="174"/>
        <v>0</v>
      </c>
      <c r="Q559" s="166">
        <f t="shared" si="174"/>
        <v>0</v>
      </c>
      <c r="R559" s="166">
        <f t="shared" si="174"/>
        <v>0</v>
      </c>
      <c r="S559" s="166">
        <f t="shared" si="174"/>
        <v>0</v>
      </c>
      <c r="T559" s="166">
        <f t="shared" si="175"/>
        <v>0</v>
      </c>
      <c r="U559" s="166">
        <f t="shared" si="175"/>
        <v>0</v>
      </c>
      <c r="V559" s="166">
        <f t="shared" si="175"/>
        <v>0</v>
      </c>
      <c r="W559" s="166">
        <f t="shared" si="175"/>
        <v>0</v>
      </c>
      <c r="X559" s="166">
        <f t="shared" si="175"/>
        <v>0</v>
      </c>
      <c r="Y559" s="166">
        <f t="shared" si="175"/>
        <v>0</v>
      </c>
      <c r="Z559" s="166">
        <f t="shared" si="175"/>
        <v>0</v>
      </c>
      <c r="AA559" s="166">
        <f t="shared" si="175"/>
        <v>0</v>
      </c>
      <c r="AB559" s="166">
        <f t="shared" si="175"/>
        <v>0</v>
      </c>
      <c r="AC559" s="166">
        <f t="shared" si="175"/>
        <v>0</v>
      </c>
      <c r="AD559" s="166">
        <f t="shared" si="175"/>
        <v>0</v>
      </c>
      <c r="AE559" s="166">
        <f t="shared" si="175"/>
        <v>0</v>
      </c>
      <c r="AF559" s="166">
        <f t="shared" si="175"/>
        <v>0</v>
      </c>
      <c r="AG559" s="166">
        <f t="shared" si="175"/>
        <v>0</v>
      </c>
      <c r="AH559" s="166">
        <f t="shared" si="175"/>
        <v>0</v>
      </c>
      <c r="AI559" s="166">
        <f t="shared" si="175"/>
        <v>0</v>
      </c>
      <c r="AJ559" s="166">
        <f t="shared" si="175"/>
        <v>0</v>
      </c>
      <c r="AK559" s="166">
        <f t="shared" si="175"/>
        <v>0</v>
      </c>
      <c r="AL559" s="166">
        <f t="shared" si="175"/>
        <v>0</v>
      </c>
      <c r="AM559" s="166">
        <f t="shared" si="175"/>
        <v>0</v>
      </c>
      <c r="AN559" s="166">
        <f t="shared" si="175"/>
        <v>0</v>
      </c>
      <c r="AO559" s="166">
        <f t="shared" si="175"/>
        <v>0</v>
      </c>
      <c r="AP559" s="166">
        <f t="shared" si="175"/>
        <v>0</v>
      </c>
      <c r="AQ559" s="166">
        <f t="shared" si="175"/>
        <v>0</v>
      </c>
      <c r="AR559" s="166">
        <f t="shared" si="175"/>
        <v>0</v>
      </c>
    </row>
    <row r="560" spans="1:44" s="262" customFormat="1" ht="15.75" hidden="1" outlineLevel="2">
      <c r="A560" s="105"/>
      <c r="B560" s="162" t="s">
        <v>50</v>
      </c>
      <c r="C560" s="160" t="s">
        <v>73</v>
      </c>
      <c r="D560" s="166">
        <f t="shared" si="174"/>
        <v>0</v>
      </c>
      <c r="E560" s="166">
        <f t="shared" si="174"/>
        <v>0</v>
      </c>
      <c r="F560" s="166">
        <f t="shared" si="174"/>
        <v>0</v>
      </c>
      <c r="G560" s="166">
        <f t="shared" si="174"/>
        <v>0</v>
      </c>
      <c r="H560" s="166">
        <f t="shared" si="174"/>
        <v>0</v>
      </c>
      <c r="I560" s="166">
        <f t="shared" si="174"/>
        <v>0</v>
      </c>
      <c r="J560" s="166">
        <f t="shared" si="174"/>
        <v>0</v>
      </c>
      <c r="K560" s="166">
        <f t="shared" si="174"/>
        <v>0</v>
      </c>
      <c r="L560" s="166">
        <f t="shared" si="174"/>
        <v>0</v>
      </c>
      <c r="M560" s="166">
        <f t="shared" si="174"/>
        <v>0</v>
      </c>
      <c r="N560" s="166">
        <f t="shared" si="174"/>
        <v>0</v>
      </c>
      <c r="O560" s="166">
        <f t="shared" si="174"/>
        <v>0</v>
      </c>
      <c r="P560" s="166">
        <f t="shared" si="174"/>
        <v>0</v>
      </c>
      <c r="Q560" s="166">
        <f t="shared" si="174"/>
        <v>0</v>
      </c>
      <c r="R560" s="166">
        <f t="shared" si="174"/>
        <v>0</v>
      </c>
      <c r="S560" s="166">
        <f t="shared" si="174"/>
        <v>0</v>
      </c>
      <c r="T560" s="166">
        <f t="shared" si="175"/>
        <v>0</v>
      </c>
      <c r="U560" s="166">
        <f t="shared" si="175"/>
        <v>0</v>
      </c>
      <c r="V560" s="166">
        <f t="shared" si="175"/>
        <v>0</v>
      </c>
      <c r="W560" s="166">
        <f t="shared" si="175"/>
        <v>0</v>
      </c>
      <c r="X560" s="166">
        <f t="shared" si="175"/>
        <v>0</v>
      </c>
      <c r="Y560" s="166">
        <f t="shared" si="175"/>
        <v>0</v>
      </c>
      <c r="Z560" s="166">
        <f t="shared" si="175"/>
        <v>0</v>
      </c>
      <c r="AA560" s="166">
        <f t="shared" si="175"/>
        <v>0</v>
      </c>
      <c r="AB560" s="166">
        <f t="shared" si="175"/>
        <v>0</v>
      </c>
      <c r="AC560" s="166">
        <f t="shared" si="175"/>
        <v>0</v>
      </c>
      <c r="AD560" s="166">
        <f t="shared" si="175"/>
        <v>0</v>
      </c>
      <c r="AE560" s="166">
        <f t="shared" si="175"/>
        <v>0</v>
      </c>
      <c r="AF560" s="166">
        <f t="shared" si="175"/>
        <v>0</v>
      </c>
      <c r="AG560" s="166">
        <f t="shared" si="175"/>
        <v>0</v>
      </c>
      <c r="AH560" s="166">
        <f t="shared" si="175"/>
        <v>0</v>
      </c>
      <c r="AI560" s="166">
        <f t="shared" si="175"/>
        <v>0</v>
      </c>
      <c r="AJ560" s="166">
        <f t="shared" si="175"/>
        <v>0</v>
      </c>
      <c r="AK560" s="166">
        <f t="shared" si="175"/>
        <v>0</v>
      </c>
      <c r="AL560" s="166">
        <f t="shared" si="175"/>
        <v>0</v>
      </c>
      <c r="AM560" s="166">
        <f t="shared" si="175"/>
        <v>0</v>
      </c>
      <c r="AN560" s="166">
        <f t="shared" si="175"/>
        <v>0</v>
      </c>
      <c r="AO560" s="166">
        <f t="shared" si="175"/>
        <v>0</v>
      </c>
      <c r="AP560" s="166">
        <f t="shared" si="175"/>
        <v>0</v>
      </c>
      <c r="AQ560" s="166">
        <f t="shared" si="175"/>
        <v>0</v>
      </c>
      <c r="AR560" s="166">
        <f t="shared" si="175"/>
        <v>0</v>
      </c>
    </row>
    <row r="561" spans="1:44" s="262" customFormat="1" ht="15.75" hidden="1" outlineLevel="2">
      <c r="A561" s="105"/>
      <c r="B561" s="162" t="s">
        <v>51</v>
      </c>
      <c r="C561" s="160" t="s">
        <v>73</v>
      </c>
      <c r="D561" s="166">
        <f t="shared" si="174"/>
        <v>0</v>
      </c>
      <c r="E561" s="166">
        <f t="shared" si="174"/>
        <v>0</v>
      </c>
      <c r="F561" s="166">
        <f t="shared" si="174"/>
        <v>0</v>
      </c>
      <c r="G561" s="166">
        <f t="shared" si="174"/>
        <v>0</v>
      </c>
      <c r="H561" s="166">
        <f t="shared" si="174"/>
        <v>0</v>
      </c>
      <c r="I561" s="166">
        <f t="shared" si="174"/>
        <v>0</v>
      </c>
      <c r="J561" s="166">
        <f t="shared" si="174"/>
        <v>0</v>
      </c>
      <c r="K561" s="166">
        <f t="shared" si="174"/>
        <v>0</v>
      </c>
      <c r="L561" s="166">
        <f t="shared" si="174"/>
        <v>0</v>
      </c>
      <c r="M561" s="166">
        <f t="shared" si="174"/>
        <v>0</v>
      </c>
      <c r="N561" s="166">
        <f t="shared" si="174"/>
        <v>0</v>
      </c>
      <c r="O561" s="166">
        <f t="shared" si="174"/>
        <v>0</v>
      </c>
      <c r="P561" s="166">
        <f t="shared" si="174"/>
        <v>0</v>
      </c>
      <c r="Q561" s="166">
        <f t="shared" si="174"/>
        <v>0</v>
      </c>
      <c r="R561" s="166">
        <f t="shared" si="174"/>
        <v>0</v>
      </c>
      <c r="S561" s="166">
        <f t="shared" si="174"/>
        <v>0</v>
      </c>
      <c r="T561" s="166">
        <f t="shared" si="175"/>
        <v>0</v>
      </c>
      <c r="U561" s="166">
        <f t="shared" si="175"/>
        <v>0</v>
      </c>
      <c r="V561" s="166">
        <f t="shared" si="175"/>
        <v>0</v>
      </c>
      <c r="W561" s="166">
        <f t="shared" si="175"/>
        <v>0</v>
      </c>
      <c r="X561" s="166">
        <f t="shared" si="175"/>
        <v>0</v>
      </c>
      <c r="Y561" s="166">
        <f t="shared" si="175"/>
        <v>0</v>
      </c>
      <c r="Z561" s="166">
        <f t="shared" si="175"/>
        <v>0</v>
      </c>
      <c r="AA561" s="166">
        <f t="shared" si="175"/>
        <v>0</v>
      </c>
      <c r="AB561" s="166">
        <f t="shared" si="175"/>
        <v>0</v>
      </c>
      <c r="AC561" s="166">
        <f t="shared" si="175"/>
        <v>0</v>
      </c>
      <c r="AD561" s="166">
        <f t="shared" si="175"/>
        <v>0</v>
      </c>
      <c r="AE561" s="166">
        <f t="shared" si="175"/>
        <v>0</v>
      </c>
      <c r="AF561" s="166">
        <f t="shared" si="175"/>
        <v>0</v>
      </c>
      <c r="AG561" s="166">
        <f t="shared" si="175"/>
        <v>0</v>
      </c>
      <c r="AH561" s="166">
        <f t="shared" si="175"/>
        <v>0</v>
      </c>
      <c r="AI561" s="166">
        <f t="shared" si="175"/>
        <v>0</v>
      </c>
      <c r="AJ561" s="166">
        <f t="shared" si="175"/>
        <v>0</v>
      </c>
      <c r="AK561" s="166">
        <f t="shared" si="175"/>
        <v>0</v>
      </c>
      <c r="AL561" s="166">
        <f t="shared" si="175"/>
        <v>0</v>
      </c>
      <c r="AM561" s="166">
        <f t="shared" si="175"/>
        <v>0</v>
      </c>
      <c r="AN561" s="166">
        <f t="shared" si="175"/>
        <v>0</v>
      </c>
      <c r="AO561" s="166">
        <f t="shared" si="175"/>
        <v>0</v>
      </c>
      <c r="AP561" s="166">
        <f t="shared" si="175"/>
        <v>0</v>
      </c>
      <c r="AQ561" s="166">
        <f t="shared" si="175"/>
        <v>0</v>
      </c>
      <c r="AR561" s="166">
        <f t="shared" si="175"/>
        <v>0</v>
      </c>
    </row>
    <row r="562" spans="1:44" s="262" customFormat="1" ht="15.75" hidden="1" outlineLevel="2">
      <c r="A562" s="105"/>
      <c r="B562" s="162" t="s">
        <v>52</v>
      </c>
      <c r="C562" s="160" t="s">
        <v>73</v>
      </c>
      <c r="D562" s="166">
        <f t="shared" si="174"/>
        <v>0</v>
      </c>
      <c r="E562" s="166">
        <f t="shared" si="174"/>
        <v>0</v>
      </c>
      <c r="F562" s="166">
        <f t="shared" si="174"/>
        <v>0</v>
      </c>
      <c r="G562" s="166">
        <f t="shared" si="174"/>
        <v>0</v>
      </c>
      <c r="H562" s="166">
        <f t="shared" si="174"/>
        <v>0</v>
      </c>
      <c r="I562" s="166">
        <f t="shared" si="174"/>
        <v>0</v>
      </c>
      <c r="J562" s="166">
        <f t="shared" si="174"/>
        <v>0</v>
      </c>
      <c r="K562" s="166">
        <f t="shared" si="174"/>
        <v>0</v>
      </c>
      <c r="L562" s="166">
        <f t="shared" si="174"/>
        <v>0</v>
      </c>
      <c r="M562" s="166">
        <f t="shared" si="174"/>
        <v>0</v>
      </c>
      <c r="N562" s="166">
        <f t="shared" si="174"/>
        <v>0</v>
      </c>
      <c r="O562" s="166">
        <f t="shared" si="174"/>
        <v>0</v>
      </c>
      <c r="P562" s="166">
        <f t="shared" si="174"/>
        <v>0</v>
      </c>
      <c r="Q562" s="166">
        <f t="shared" si="174"/>
        <v>0</v>
      </c>
      <c r="R562" s="166">
        <f t="shared" si="174"/>
        <v>0</v>
      </c>
      <c r="S562" s="166">
        <f t="shared" si="174"/>
        <v>0</v>
      </c>
      <c r="T562" s="166">
        <f t="shared" si="175"/>
        <v>0</v>
      </c>
      <c r="U562" s="166">
        <f t="shared" si="175"/>
        <v>0</v>
      </c>
      <c r="V562" s="166">
        <f t="shared" si="175"/>
        <v>0</v>
      </c>
      <c r="W562" s="166">
        <f t="shared" si="175"/>
        <v>0</v>
      </c>
      <c r="X562" s="166">
        <f t="shared" si="175"/>
        <v>0</v>
      </c>
      <c r="Y562" s="166">
        <f t="shared" si="175"/>
        <v>0</v>
      </c>
      <c r="Z562" s="166">
        <f t="shared" si="175"/>
        <v>0</v>
      </c>
      <c r="AA562" s="166">
        <f t="shared" si="175"/>
        <v>0</v>
      </c>
      <c r="AB562" s="166">
        <f t="shared" si="175"/>
        <v>0</v>
      </c>
      <c r="AC562" s="166">
        <f t="shared" si="175"/>
        <v>0</v>
      </c>
      <c r="AD562" s="166">
        <f t="shared" si="175"/>
        <v>0</v>
      </c>
      <c r="AE562" s="166">
        <f t="shared" si="175"/>
        <v>0</v>
      </c>
      <c r="AF562" s="166">
        <f t="shared" si="175"/>
        <v>0</v>
      </c>
      <c r="AG562" s="166">
        <f t="shared" si="175"/>
        <v>0</v>
      </c>
      <c r="AH562" s="166">
        <f t="shared" si="175"/>
        <v>0</v>
      </c>
      <c r="AI562" s="166">
        <f t="shared" si="175"/>
        <v>0</v>
      </c>
      <c r="AJ562" s="166">
        <f t="shared" si="175"/>
        <v>0</v>
      </c>
      <c r="AK562" s="166">
        <f t="shared" si="175"/>
        <v>0</v>
      </c>
      <c r="AL562" s="166">
        <f t="shared" si="175"/>
        <v>0</v>
      </c>
      <c r="AM562" s="166">
        <f t="shared" si="175"/>
        <v>0</v>
      </c>
      <c r="AN562" s="166">
        <f t="shared" si="175"/>
        <v>0</v>
      </c>
      <c r="AO562" s="166">
        <f t="shared" si="175"/>
        <v>0</v>
      </c>
      <c r="AP562" s="166">
        <f t="shared" si="175"/>
        <v>0</v>
      </c>
      <c r="AQ562" s="166">
        <f t="shared" si="175"/>
        <v>0</v>
      </c>
      <c r="AR562" s="166">
        <f t="shared" si="175"/>
        <v>0</v>
      </c>
    </row>
    <row r="563" spans="1:44" s="262" customFormat="1" ht="15.75" hidden="1" outlineLevel="2">
      <c r="A563" s="105"/>
      <c r="B563" s="162" t="s">
        <v>53</v>
      </c>
      <c r="C563" s="160" t="s">
        <v>73</v>
      </c>
      <c r="D563" s="166">
        <f t="shared" si="174"/>
        <v>0</v>
      </c>
      <c r="E563" s="166">
        <f t="shared" si="174"/>
        <v>0</v>
      </c>
      <c r="F563" s="166">
        <f t="shared" si="174"/>
        <v>0</v>
      </c>
      <c r="G563" s="166">
        <f t="shared" si="174"/>
        <v>0</v>
      </c>
      <c r="H563" s="166">
        <f t="shared" si="174"/>
        <v>0</v>
      </c>
      <c r="I563" s="166">
        <f t="shared" si="174"/>
        <v>0</v>
      </c>
      <c r="J563" s="166">
        <f t="shared" si="174"/>
        <v>0</v>
      </c>
      <c r="K563" s="166">
        <f t="shared" si="174"/>
        <v>0</v>
      </c>
      <c r="L563" s="166">
        <f t="shared" si="174"/>
        <v>0</v>
      </c>
      <c r="M563" s="166">
        <f t="shared" si="174"/>
        <v>0</v>
      </c>
      <c r="N563" s="166">
        <f t="shared" si="174"/>
        <v>0</v>
      </c>
      <c r="O563" s="166">
        <f t="shared" si="174"/>
        <v>0</v>
      </c>
      <c r="P563" s="166">
        <f t="shared" si="174"/>
        <v>0</v>
      </c>
      <c r="Q563" s="166">
        <f t="shared" si="174"/>
        <v>0</v>
      </c>
      <c r="R563" s="166">
        <f t="shared" si="174"/>
        <v>0</v>
      </c>
      <c r="S563" s="166">
        <f t="shared" si="174"/>
        <v>0</v>
      </c>
      <c r="T563" s="166">
        <f t="shared" si="175"/>
        <v>0</v>
      </c>
      <c r="U563" s="166">
        <f t="shared" si="175"/>
        <v>0</v>
      </c>
      <c r="V563" s="166">
        <f t="shared" si="175"/>
        <v>0</v>
      </c>
      <c r="W563" s="166">
        <f t="shared" si="175"/>
        <v>0</v>
      </c>
      <c r="X563" s="166">
        <f t="shared" si="175"/>
        <v>0</v>
      </c>
      <c r="Y563" s="166">
        <f t="shared" si="175"/>
        <v>0</v>
      </c>
      <c r="Z563" s="166">
        <f t="shared" si="175"/>
        <v>0</v>
      </c>
      <c r="AA563" s="166">
        <f t="shared" si="175"/>
        <v>0</v>
      </c>
      <c r="AB563" s="166">
        <f t="shared" si="175"/>
        <v>0</v>
      </c>
      <c r="AC563" s="166">
        <f t="shared" si="175"/>
        <v>0</v>
      </c>
      <c r="AD563" s="166">
        <f t="shared" si="175"/>
        <v>0</v>
      </c>
      <c r="AE563" s="166">
        <f t="shared" si="175"/>
        <v>0</v>
      </c>
      <c r="AF563" s="166">
        <f t="shared" si="175"/>
        <v>0</v>
      </c>
      <c r="AG563" s="166">
        <f t="shared" si="175"/>
        <v>0</v>
      </c>
      <c r="AH563" s="166">
        <f t="shared" si="175"/>
        <v>0</v>
      </c>
      <c r="AI563" s="166">
        <f t="shared" si="175"/>
        <v>0</v>
      </c>
      <c r="AJ563" s="166">
        <f t="shared" si="175"/>
        <v>0</v>
      </c>
      <c r="AK563" s="166">
        <f t="shared" si="175"/>
        <v>0</v>
      </c>
      <c r="AL563" s="166">
        <f t="shared" si="175"/>
        <v>0</v>
      </c>
      <c r="AM563" s="166">
        <f t="shared" si="175"/>
        <v>0</v>
      </c>
      <c r="AN563" s="166">
        <f t="shared" si="175"/>
        <v>0</v>
      </c>
      <c r="AO563" s="166">
        <f t="shared" si="175"/>
        <v>0</v>
      </c>
      <c r="AP563" s="166">
        <f t="shared" si="175"/>
        <v>0</v>
      </c>
      <c r="AQ563" s="166">
        <f t="shared" si="175"/>
        <v>0</v>
      </c>
      <c r="AR563" s="166">
        <f t="shared" si="175"/>
        <v>0</v>
      </c>
    </row>
    <row r="564" spans="1:44" s="262" customFormat="1" ht="15.75" hidden="1" outlineLevel="2">
      <c r="A564" s="105"/>
      <c r="B564" s="162" t="s">
        <v>54</v>
      </c>
      <c r="C564" s="160" t="s">
        <v>73</v>
      </c>
      <c r="D564" s="166">
        <f t="shared" si="174"/>
        <v>0</v>
      </c>
      <c r="E564" s="166">
        <f t="shared" si="174"/>
        <v>0</v>
      </c>
      <c r="F564" s="166">
        <f t="shared" si="174"/>
        <v>0</v>
      </c>
      <c r="G564" s="166">
        <f t="shared" si="174"/>
        <v>0</v>
      </c>
      <c r="H564" s="166">
        <f t="shared" si="174"/>
        <v>0</v>
      </c>
      <c r="I564" s="166">
        <f t="shared" si="174"/>
        <v>0</v>
      </c>
      <c r="J564" s="166">
        <f t="shared" si="174"/>
        <v>0</v>
      </c>
      <c r="K564" s="166">
        <f t="shared" si="174"/>
        <v>0</v>
      </c>
      <c r="L564" s="166">
        <f t="shared" si="174"/>
        <v>0</v>
      </c>
      <c r="M564" s="166">
        <f t="shared" si="174"/>
        <v>0</v>
      </c>
      <c r="N564" s="166">
        <f t="shared" si="174"/>
        <v>0</v>
      </c>
      <c r="O564" s="166">
        <f t="shared" si="174"/>
        <v>0</v>
      </c>
      <c r="P564" s="166">
        <f t="shared" si="174"/>
        <v>0</v>
      </c>
      <c r="Q564" s="166">
        <f t="shared" si="174"/>
        <v>0</v>
      </c>
      <c r="R564" s="166">
        <f t="shared" si="174"/>
        <v>0</v>
      </c>
      <c r="S564" s="166">
        <f t="shared" si="174"/>
        <v>0</v>
      </c>
      <c r="T564" s="166">
        <f t="shared" si="175"/>
        <v>0</v>
      </c>
      <c r="U564" s="166">
        <f t="shared" si="175"/>
        <v>0</v>
      </c>
      <c r="V564" s="166">
        <f t="shared" si="175"/>
        <v>0</v>
      </c>
      <c r="W564" s="166">
        <f t="shared" si="175"/>
        <v>0</v>
      </c>
      <c r="X564" s="166">
        <f t="shared" si="175"/>
        <v>0</v>
      </c>
      <c r="Y564" s="166">
        <f t="shared" si="175"/>
        <v>0</v>
      </c>
      <c r="Z564" s="166">
        <f t="shared" si="175"/>
        <v>0</v>
      </c>
      <c r="AA564" s="166">
        <f t="shared" si="175"/>
        <v>0</v>
      </c>
      <c r="AB564" s="166">
        <f t="shared" si="175"/>
        <v>0</v>
      </c>
      <c r="AC564" s="166">
        <f t="shared" si="175"/>
        <v>0</v>
      </c>
      <c r="AD564" s="166">
        <f t="shared" si="175"/>
        <v>0</v>
      </c>
      <c r="AE564" s="166">
        <f t="shared" si="175"/>
        <v>0</v>
      </c>
      <c r="AF564" s="166">
        <f t="shared" si="175"/>
        <v>0</v>
      </c>
      <c r="AG564" s="166">
        <f t="shared" si="175"/>
        <v>0</v>
      </c>
      <c r="AH564" s="166">
        <f t="shared" si="175"/>
        <v>0</v>
      </c>
      <c r="AI564" s="166">
        <f t="shared" si="175"/>
        <v>0</v>
      </c>
      <c r="AJ564" s="166">
        <f t="shared" si="175"/>
        <v>0</v>
      </c>
      <c r="AK564" s="166">
        <f t="shared" si="175"/>
        <v>0</v>
      </c>
      <c r="AL564" s="166">
        <f t="shared" si="175"/>
        <v>0</v>
      </c>
      <c r="AM564" s="166">
        <f t="shared" si="175"/>
        <v>0</v>
      </c>
      <c r="AN564" s="166">
        <f t="shared" si="175"/>
        <v>0</v>
      </c>
      <c r="AO564" s="166">
        <f t="shared" si="175"/>
        <v>0</v>
      </c>
      <c r="AP564" s="166">
        <f t="shared" si="175"/>
        <v>0</v>
      </c>
      <c r="AQ564" s="166">
        <f t="shared" si="175"/>
        <v>0</v>
      </c>
      <c r="AR564" s="166">
        <f t="shared" si="175"/>
        <v>0</v>
      </c>
    </row>
    <row r="565" spans="1:44" s="262" customFormat="1" ht="15.75" hidden="1" outlineLevel="2">
      <c r="A565" s="105"/>
      <c r="B565" s="162" t="s">
        <v>55</v>
      </c>
      <c r="C565" s="160" t="s">
        <v>73</v>
      </c>
      <c r="D565" s="165">
        <f>1-SUM(D552:D564)</f>
        <v>1</v>
      </c>
      <c r="E565" s="165">
        <f t="shared" ref="E565:AR565" si="176">1-SUM(E552:E564)</f>
        <v>1</v>
      </c>
      <c r="F565" s="165">
        <f t="shared" si="176"/>
        <v>1</v>
      </c>
      <c r="G565" s="165">
        <f t="shared" si="176"/>
        <v>1</v>
      </c>
      <c r="H565" s="165">
        <f t="shared" si="176"/>
        <v>1</v>
      </c>
      <c r="I565" s="165">
        <f t="shared" si="176"/>
        <v>1</v>
      </c>
      <c r="J565" s="165">
        <f t="shared" si="176"/>
        <v>1</v>
      </c>
      <c r="K565" s="165">
        <f t="shared" si="176"/>
        <v>1</v>
      </c>
      <c r="L565" s="165">
        <f t="shared" si="176"/>
        <v>1</v>
      </c>
      <c r="M565" s="165">
        <f t="shared" si="176"/>
        <v>1</v>
      </c>
      <c r="N565" s="165">
        <f t="shared" si="176"/>
        <v>1</v>
      </c>
      <c r="O565" s="165">
        <f t="shared" si="176"/>
        <v>1</v>
      </c>
      <c r="P565" s="165">
        <f t="shared" si="176"/>
        <v>1</v>
      </c>
      <c r="Q565" s="165">
        <f t="shared" si="176"/>
        <v>1</v>
      </c>
      <c r="R565" s="165">
        <f t="shared" si="176"/>
        <v>1</v>
      </c>
      <c r="S565" s="165">
        <f t="shared" si="176"/>
        <v>1</v>
      </c>
      <c r="T565" s="165">
        <f t="shared" si="176"/>
        <v>1</v>
      </c>
      <c r="U565" s="165">
        <f t="shared" si="176"/>
        <v>1</v>
      </c>
      <c r="V565" s="165">
        <f t="shared" si="176"/>
        <v>1</v>
      </c>
      <c r="W565" s="165">
        <f t="shared" si="176"/>
        <v>1</v>
      </c>
      <c r="X565" s="165">
        <f t="shared" si="176"/>
        <v>1</v>
      </c>
      <c r="Y565" s="165">
        <f t="shared" si="176"/>
        <v>1</v>
      </c>
      <c r="Z565" s="165">
        <f t="shared" si="176"/>
        <v>1</v>
      </c>
      <c r="AA565" s="165">
        <f t="shared" si="176"/>
        <v>1</v>
      </c>
      <c r="AB565" s="165">
        <f t="shared" si="176"/>
        <v>1</v>
      </c>
      <c r="AC565" s="165">
        <f t="shared" si="176"/>
        <v>1</v>
      </c>
      <c r="AD565" s="165">
        <f t="shared" si="176"/>
        <v>1</v>
      </c>
      <c r="AE565" s="165">
        <f t="shared" si="176"/>
        <v>1</v>
      </c>
      <c r="AF565" s="165">
        <f t="shared" si="176"/>
        <v>1</v>
      </c>
      <c r="AG565" s="165">
        <f t="shared" si="176"/>
        <v>1</v>
      </c>
      <c r="AH565" s="165">
        <f t="shared" si="176"/>
        <v>1</v>
      </c>
      <c r="AI565" s="165">
        <f t="shared" si="176"/>
        <v>1</v>
      </c>
      <c r="AJ565" s="165">
        <f t="shared" si="176"/>
        <v>1</v>
      </c>
      <c r="AK565" s="165">
        <f t="shared" si="176"/>
        <v>1</v>
      </c>
      <c r="AL565" s="165">
        <f t="shared" si="176"/>
        <v>1</v>
      </c>
      <c r="AM565" s="165">
        <f t="shared" si="176"/>
        <v>1</v>
      </c>
      <c r="AN565" s="165">
        <f t="shared" si="176"/>
        <v>1</v>
      </c>
      <c r="AO565" s="165">
        <f t="shared" si="176"/>
        <v>1</v>
      </c>
      <c r="AP565" s="165">
        <f t="shared" si="176"/>
        <v>1</v>
      </c>
      <c r="AQ565" s="165">
        <f t="shared" si="176"/>
        <v>1</v>
      </c>
      <c r="AR565" s="165">
        <f t="shared" si="176"/>
        <v>1</v>
      </c>
    </row>
    <row r="566" spans="1:44" s="262" customFormat="1" ht="15.75" hidden="1" outlineLevel="2">
      <c r="A566" s="105"/>
      <c r="B566" s="162" t="s">
        <v>56</v>
      </c>
      <c r="C566" s="160" t="s">
        <v>73</v>
      </c>
      <c r="D566" s="166">
        <f>SUM(D552:D565)</f>
        <v>1</v>
      </c>
      <c r="E566" s="166">
        <f t="shared" ref="E566:AR566" si="177">SUM(E552:E565)</f>
        <v>1</v>
      </c>
      <c r="F566" s="166">
        <f t="shared" si="177"/>
        <v>1</v>
      </c>
      <c r="G566" s="166">
        <f t="shared" si="177"/>
        <v>1</v>
      </c>
      <c r="H566" s="166">
        <f t="shared" si="177"/>
        <v>1</v>
      </c>
      <c r="I566" s="166">
        <f t="shared" si="177"/>
        <v>1</v>
      </c>
      <c r="J566" s="166">
        <f t="shared" si="177"/>
        <v>1</v>
      </c>
      <c r="K566" s="166">
        <f t="shared" si="177"/>
        <v>1</v>
      </c>
      <c r="L566" s="166">
        <f t="shared" si="177"/>
        <v>1</v>
      </c>
      <c r="M566" s="166">
        <f t="shared" si="177"/>
        <v>1</v>
      </c>
      <c r="N566" s="166">
        <f t="shared" si="177"/>
        <v>1</v>
      </c>
      <c r="O566" s="166">
        <f t="shared" si="177"/>
        <v>1</v>
      </c>
      <c r="P566" s="166">
        <f t="shared" si="177"/>
        <v>1</v>
      </c>
      <c r="Q566" s="166">
        <f t="shared" si="177"/>
        <v>1</v>
      </c>
      <c r="R566" s="166">
        <f t="shared" si="177"/>
        <v>1</v>
      </c>
      <c r="S566" s="166">
        <f t="shared" si="177"/>
        <v>1</v>
      </c>
      <c r="T566" s="166">
        <f t="shared" si="177"/>
        <v>1</v>
      </c>
      <c r="U566" s="166">
        <f t="shared" si="177"/>
        <v>1</v>
      </c>
      <c r="V566" s="166">
        <f t="shared" si="177"/>
        <v>1</v>
      </c>
      <c r="W566" s="166">
        <f t="shared" si="177"/>
        <v>1</v>
      </c>
      <c r="X566" s="166">
        <f t="shared" si="177"/>
        <v>1</v>
      </c>
      <c r="Y566" s="166">
        <f t="shared" si="177"/>
        <v>1</v>
      </c>
      <c r="Z566" s="166">
        <f t="shared" si="177"/>
        <v>1</v>
      </c>
      <c r="AA566" s="166">
        <f t="shared" si="177"/>
        <v>1</v>
      </c>
      <c r="AB566" s="166">
        <f t="shared" si="177"/>
        <v>1</v>
      </c>
      <c r="AC566" s="166">
        <f t="shared" si="177"/>
        <v>1</v>
      </c>
      <c r="AD566" s="166">
        <f t="shared" si="177"/>
        <v>1</v>
      </c>
      <c r="AE566" s="166">
        <f t="shared" si="177"/>
        <v>1</v>
      </c>
      <c r="AF566" s="166">
        <f t="shared" si="177"/>
        <v>1</v>
      </c>
      <c r="AG566" s="166">
        <f t="shared" si="177"/>
        <v>1</v>
      </c>
      <c r="AH566" s="166">
        <f t="shared" si="177"/>
        <v>1</v>
      </c>
      <c r="AI566" s="166">
        <f t="shared" si="177"/>
        <v>1</v>
      </c>
      <c r="AJ566" s="166">
        <f t="shared" si="177"/>
        <v>1</v>
      </c>
      <c r="AK566" s="166">
        <f t="shared" si="177"/>
        <v>1</v>
      </c>
      <c r="AL566" s="166">
        <f t="shared" si="177"/>
        <v>1</v>
      </c>
      <c r="AM566" s="166">
        <f t="shared" si="177"/>
        <v>1</v>
      </c>
      <c r="AN566" s="166">
        <f t="shared" si="177"/>
        <v>1</v>
      </c>
      <c r="AO566" s="166">
        <f t="shared" si="177"/>
        <v>1</v>
      </c>
      <c r="AP566" s="166">
        <f t="shared" si="177"/>
        <v>1</v>
      </c>
      <c r="AQ566" s="166">
        <f t="shared" si="177"/>
        <v>1</v>
      </c>
      <c r="AR566" s="166">
        <f t="shared" si="177"/>
        <v>1</v>
      </c>
    </row>
    <row r="567" spans="1:44" s="260" customFormat="1" ht="15.75" hidden="1" outlineLevel="1">
      <c r="A567" s="105"/>
      <c r="B567" s="84" t="s">
        <v>153</v>
      </c>
      <c r="C567" s="80" t="s">
        <v>129</v>
      </c>
      <c r="D567" s="157">
        <f>IF($A$529="SIM",D532-D550,0)</f>
        <v>0</v>
      </c>
      <c r="E567" s="157">
        <f t="shared" ref="E567:AR567" si="178">IF($A$529="SIM",E532-E550,0)</f>
        <v>0</v>
      </c>
      <c r="F567" s="157">
        <f t="shared" si="178"/>
        <v>0</v>
      </c>
      <c r="G567" s="157">
        <f t="shared" si="178"/>
        <v>0</v>
      </c>
      <c r="H567" s="157">
        <f t="shared" si="178"/>
        <v>0</v>
      </c>
      <c r="I567" s="157">
        <f t="shared" si="178"/>
        <v>0</v>
      </c>
      <c r="J567" s="157">
        <f t="shared" si="178"/>
        <v>0</v>
      </c>
      <c r="K567" s="157">
        <f t="shared" si="178"/>
        <v>0</v>
      </c>
      <c r="L567" s="157">
        <f t="shared" si="178"/>
        <v>0</v>
      </c>
      <c r="M567" s="157">
        <f t="shared" si="178"/>
        <v>0</v>
      </c>
      <c r="N567" s="157">
        <f t="shared" si="178"/>
        <v>0</v>
      </c>
      <c r="O567" s="157">
        <f t="shared" si="178"/>
        <v>0</v>
      </c>
      <c r="P567" s="157">
        <f t="shared" si="178"/>
        <v>0</v>
      </c>
      <c r="Q567" s="157">
        <f t="shared" si="178"/>
        <v>0</v>
      </c>
      <c r="R567" s="157">
        <f t="shared" si="178"/>
        <v>0</v>
      </c>
      <c r="S567" s="157">
        <f t="shared" si="178"/>
        <v>0</v>
      </c>
      <c r="T567" s="157">
        <f t="shared" si="178"/>
        <v>0</v>
      </c>
      <c r="U567" s="157">
        <f t="shared" si="178"/>
        <v>0</v>
      </c>
      <c r="V567" s="157">
        <f t="shared" si="178"/>
        <v>0</v>
      </c>
      <c r="W567" s="157">
        <f t="shared" si="178"/>
        <v>0</v>
      </c>
      <c r="X567" s="157">
        <f t="shared" si="178"/>
        <v>0</v>
      </c>
      <c r="Y567" s="157">
        <f t="shared" si="178"/>
        <v>0</v>
      </c>
      <c r="Z567" s="157">
        <f t="shared" si="178"/>
        <v>0</v>
      </c>
      <c r="AA567" s="157">
        <f t="shared" si="178"/>
        <v>0</v>
      </c>
      <c r="AB567" s="157">
        <f t="shared" si="178"/>
        <v>0</v>
      </c>
      <c r="AC567" s="157">
        <f t="shared" si="178"/>
        <v>0</v>
      </c>
      <c r="AD567" s="157">
        <f t="shared" si="178"/>
        <v>0</v>
      </c>
      <c r="AE567" s="157">
        <f t="shared" si="178"/>
        <v>0</v>
      </c>
      <c r="AF567" s="157">
        <f t="shared" si="178"/>
        <v>0</v>
      </c>
      <c r="AG567" s="157">
        <f t="shared" si="178"/>
        <v>0</v>
      </c>
      <c r="AH567" s="157">
        <f t="shared" si="178"/>
        <v>0</v>
      </c>
      <c r="AI567" s="157">
        <f t="shared" si="178"/>
        <v>0</v>
      </c>
      <c r="AJ567" s="157">
        <f t="shared" si="178"/>
        <v>0</v>
      </c>
      <c r="AK567" s="157">
        <f t="shared" si="178"/>
        <v>0</v>
      </c>
      <c r="AL567" s="157">
        <f t="shared" si="178"/>
        <v>0</v>
      </c>
      <c r="AM567" s="157">
        <f t="shared" si="178"/>
        <v>0</v>
      </c>
      <c r="AN567" s="157">
        <f t="shared" si="178"/>
        <v>0</v>
      </c>
      <c r="AO567" s="157">
        <f t="shared" si="178"/>
        <v>0</v>
      </c>
      <c r="AP567" s="157">
        <f t="shared" si="178"/>
        <v>0</v>
      </c>
      <c r="AQ567" s="157">
        <f t="shared" si="178"/>
        <v>0</v>
      </c>
      <c r="AR567" s="157">
        <f t="shared" si="178"/>
        <v>0</v>
      </c>
    </row>
    <row r="568" spans="1:44" s="262" customFormat="1" ht="15.75" hidden="1" outlineLevel="2">
      <c r="A568" s="105"/>
      <c r="B568" s="162" t="s">
        <v>133</v>
      </c>
      <c r="C568" s="160"/>
      <c r="D568" s="160"/>
      <c r="E568" s="160"/>
      <c r="F568" s="160"/>
      <c r="G568" s="160"/>
      <c r="H568" s="160"/>
      <c r="I568" s="160"/>
      <c r="J568" s="160"/>
      <c r="K568" s="160"/>
      <c r="L568" s="160"/>
      <c r="M568" s="160"/>
      <c r="N568" s="160"/>
      <c r="O568" s="160"/>
      <c r="P568" s="160"/>
      <c r="Q568" s="160"/>
      <c r="R568" s="160"/>
      <c r="S568" s="160"/>
      <c r="T568" s="160"/>
      <c r="U568" s="160"/>
      <c r="V568" s="160"/>
      <c r="W568" s="160"/>
      <c r="X568" s="160"/>
      <c r="Y568" s="160"/>
      <c r="Z568" s="160"/>
      <c r="AA568" s="160"/>
      <c r="AB568" s="160"/>
      <c r="AC568" s="160"/>
      <c r="AD568" s="160"/>
      <c r="AE568" s="160"/>
      <c r="AF568" s="160"/>
      <c r="AG568" s="160"/>
      <c r="AH568" s="160"/>
      <c r="AI568" s="160"/>
      <c r="AJ568" s="160"/>
      <c r="AK568" s="160"/>
      <c r="AL568" s="160"/>
      <c r="AM568" s="160"/>
      <c r="AN568" s="160"/>
      <c r="AO568" s="160"/>
      <c r="AP568" s="160"/>
      <c r="AQ568" s="160"/>
      <c r="AR568" s="160"/>
    </row>
    <row r="569" spans="1:44" s="262" customFormat="1" ht="15.75" hidden="1" outlineLevel="2">
      <c r="A569" s="194"/>
      <c r="B569" s="162" t="s">
        <v>42</v>
      </c>
      <c r="C569" s="160" t="s">
        <v>73</v>
      </c>
      <c r="D569" s="166">
        <f>IF(D$567&gt;0,(D$532*D534-D$550*D552)/D$567,0)</f>
        <v>0</v>
      </c>
      <c r="E569" s="166">
        <f t="shared" ref="E569:AR575" si="179">IF(E$567&gt;0,(E$532*E534-E$550*E552)/E$567,0)</f>
        <v>0</v>
      </c>
      <c r="F569" s="166">
        <f t="shared" si="179"/>
        <v>0</v>
      </c>
      <c r="G569" s="166">
        <f t="shared" si="179"/>
        <v>0</v>
      </c>
      <c r="H569" s="166">
        <f t="shared" si="179"/>
        <v>0</v>
      </c>
      <c r="I569" s="166">
        <f t="shared" si="179"/>
        <v>0</v>
      </c>
      <c r="J569" s="166">
        <f t="shared" si="179"/>
        <v>0</v>
      </c>
      <c r="K569" s="166">
        <f t="shared" si="179"/>
        <v>0</v>
      </c>
      <c r="L569" s="166">
        <f t="shared" si="179"/>
        <v>0</v>
      </c>
      <c r="M569" s="166">
        <f t="shared" si="179"/>
        <v>0</v>
      </c>
      <c r="N569" s="166">
        <f t="shared" si="179"/>
        <v>0</v>
      </c>
      <c r="O569" s="166">
        <f t="shared" si="179"/>
        <v>0</v>
      </c>
      <c r="P569" s="166">
        <f t="shared" si="179"/>
        <v>0</v>
      </c>
      <c r="Q569" s="166">
        <f t="shared" si="179"/>
        <v>0</v>
      </c>
      <c r="R569" s="166">
        <f t="shared" si="179"/>
        <v>0</v>
      </c>
      <c r="S569" s="166">
        <f t="shared" si="179"/>
        <v>0</v>
      </c>
      <c r="T569" s="166">
        <f t="shared" si="179"/>
        <v>0</v>
      </c>
      <c r="U569" s="166">
        <f t="shared" si="179"/>
        <v>0</v>
      </c>
      <c r="V569" s="166">
        <f t="shared" si="179"/>
        <v>0</v>
      </c>
      <c r="W569" s="166">
        <f t="shared" si="179"/>
        <v>0</v>
      </c>
      <c r="X569" s="166">
        <f t="shared" si="179"/>
        <v>0</v>
      </c>
      <c r="Y569" s="166">
        <f t="shared" si="179"/>
        <v>0</v>
      </c>
      <c r="Z569" s="166">
        <f t="shared" si="179"/>
        <v>0</v>
      </c>
      <c r="AA569" s="166">
        <f t="shared" si="179"/>
        <v>0</v>
      </c>
      <c r="AB569" s="166">
        <f t="shared" si="179"/>
        <v>0</v>
      </c>
      <c r="AC569" s="166">
        <f t="shared" si="179"/>
        <v>0</v>
      </c>
      <c r="AD569" s="166">
        <f t="shared" si="179"/>
        <v>0</v>
      </c>
      <c r="AE569" s="166">
        <f t="shared" si="179"/>
        <v>0</v>
      </c>
      <c r="AF569" s="166">
        <f t="shared" si="179"/>
        <v>0</v>
      </c>
      <c r="AG569" s="166">
        <f t="shared" si="179"/>
        <v>0</v>
      </c>
      <c r="AH569" s="166">
        <f t="shared" si="179"/>
        <v>0</v>
      </c>
      <c r="AI569" s="166">
        <f t="shared" si="179"/>
        <v>0</v>
      </c>
      <c r="AJ569" s="166">
        <f t="shared" si="179"/>
        <v>0</v>
      </c>
      <c r="AK569" s="166">
        <f t="shared" si="179"/>
        <v>0</v>
      </c>
      <c r="AL569" s="166">
        <f t="shared" si="179"/>
        <v>0</v>
      </c>
      <c r="AM569" s="166">
        <f t="shared" si="179"/>
        <v>0</v>
      </c>
      <c r="AN569" s="166">
        <f t="shared" si="179"/>
        <v>0</v>
      </c>
      <c r="AO569" s="166">
        <f t="shared" si="179"/>
        <v>0</v>
      </c>
      <c r="AP569" s="166">
        <f t="shared" si="179"/>
        <v>0</v>
      </c>
      <c r="AQ569" s="166">
        <f t="shared" si="179"/>
        <v>0</v>
      </c>
      <c r="AR569" s="166">
        <f t="shared" si="179"/>
        <v>0</v>
      </c>
    </row>
    <row r="570" spans="1:44" s="262" customFormat="1" ht="15.75" hidden="1" outlineLevel="2">
      <c r="A570" s="194"/>
      <c r="B570" s="162" t="s">
        <v>43</v>
      </c>
      <c r="C570" s="160" t="s">
        <v>73</v>
      </c>
      <c r="D570" s="166">
        <f t="shared" ref="D570:S581" si="180">IF(D$567&gt;0,(D$532*D535-D$550*D553)/D$567,0)</f>
        <v>0</v>
      </c>
      <c r="E570" s="166">
        <f t="shared" si="180"/>
        <v>0</v>
      </c>
      <c r="F570" s="166">
        <f t="shared" si="180"/>
        <v>0</v>
      </c>
      <c r="G570" s="166">
        <f t="shared" si="180"/>
        <v>0</v>
      </c>
      <c r="H570" s="166">
        <f t="shared" si="180"/>
        <v>0</v>
      </c>
      <c r="I570" s="166">
        <f t="shared" si="180"/>
        <v>0</v>
      </c>
      <c r="J570" s="166">
        <f t="shared" si="180"/>
        <v>0</v>
      </c>
      <c r="K570" s="166">
        <f t="shared" si="180"/>
        <v>0</v>
      </c>
      <c r="L570" s="166">
        <f t="shared" si="180"/>
        <v>0</v>
      </c>
      <c r="M570" s="166">
        <f t="shared" si="180"/>
        <v>0</v>
      </c>
      <c r="N570" s="166">
        <f t="shared" si="180"/>
        <v>0</v>
      </c>
      <c r="O570" s="166">
        <f t="shared" si="180"/>
        <v>0</v>
      </c>
      <c r="P570" s="166">
        <f t="shared" si="180"/>
        <v>0</v>
      </c>
      <c r="Q570" s="166">
        <f t="shared" si="180"/>
        <v>0</v>
      </c>
      <c r="R570" s="166">
        <f t="shared" si="180"/>
        <v>0</v>
      </c>
      <c r="S570" s="166">
        <f t="shared" si="180"/>
        <v>0</v>
      </c>
      <c r="T570" s="166">
        <f t="shared" si="179"/>
        <v>0</v>
      </c>
      <c r="U570" s="166">
        <f t="shared" si="179"/>
        <v>0</v>
      </c>
      <c r="V570" s="166">
        <f t="shared" si="179"/>
        <v>0</v>
      </c>
      <c r="W570" s="166">
        <f t="shared" si="179"/>
        <v>0</v>
      </c>
      <c r="X570" s="166">
        <f t="shared" si="179"/>
        <v>0</v>
      </c>
      <c r="Y570" s="166">
        <f t="shared" si="179"/>
        <v>0</v>
      </c>
      <c r="Z570" s="166">
        <f t="shared" si="179"/>
        <v>0</v>
      </c>
      <c r="AA570" s="166">
        <f t="shared" si="179"/>
        <v>0</v>
      </c>
      <c r="AB570" s="166">
        <f t="shared" si="179"/>
        <v>0</v>
      </c>
      <c r="AC570" s="166">
        <f t="shared" si="179"/>
        <v>0</v>
      </c>
      <c r="AD570" s="166">
        <f t="shared" si="179"/>
        <v>0</v>
      </c>
      <c r="AE570" s="166">
        <f t="shared" si="179"/>
        <v>0</v>
      </c>
      <c r="AF570" s="166">
        <f t="shared" si="179"/>
        <v>0</v>
      </c>
      <c r="AG570" s="166">
        <f t="shared" si="179"/>
        <v>0</v>
      </c>
      <c r="AH570" s="166">
        <f t="shared" si="179"/>
        <v>0</v>
      </c>
      <c r="AI570" s="166">
        <f t="shared" si="179"/>
        <v>0</v>
      </c>
      <c r="AJ570" s="166">
        <f t="shared" si="179"/>
        <v>0</v>
      </c>
      <c r="AK570" s="166">
        <f t="shared" si="179"/>
        <v>0</v>
      </c>
      <c r="AL570" s="166">
        <f t="shared" si="179"/>
        <v>0</v>
      </c>
      <c r="AM570" s="166">
        <f t="shared" si="179"/>
        <v>0</v>
      </c>
      <c r="AN570" s="166">
        <f t="shared" si="179"/>
        <v>0</v>
      </c>
      <c r="AO570" s="166">
        <f t="shared" si="179"/>
        <v>0</v>
      </c>
      <c r="AP570" s="166">
        <f t="shared" si="179"/>
        <v>0</v>
      </c>
      <c r="AQ570" s="166">
        <f t="shared" si="179"/>
        <v>0</v>
      </c>
      <c r="AR570" s="166">
        <f t="shared" si="179"/>
        <v>0</v>
      </c>
    </row>
    <row r="571" spans="1:44" s="262" customFormat="1" ht="15.75" hidden="1" outlineLevel="2">
      <c r="A571" s="194"/>
      <c r="B571" s="162" t="s">
        <v>44</v>
      </c>
      <c r="C571" s="160" t="s">
        <v>73</v>
      </c>
      <c r="D571" s="166">
        <f t="shared" si="180"/>
        <v>0</v>
      </c>
      <c r="E571" s="166">
        <f t="shared" si="179"/>
        <v>0</v>
      </c>
      <c r="F571" s="166">
        <f t="shared" si="179"/>
        <v>0</v>
      </c>
      <c r="G571" s="166">
        <f t="shared" si="179"/>
        <v>0</v>
      </c>
      <c r="H571" s="166">
        <f t="shared" si="179"/>
        <v>0</v>
      </c>
      <c r="I571" s="166">
        <f t="shared" si="179"/>
        <v>0</v>
      </c>
      <c r="J571" s="166">
        <f t="shared" si="179"/>
        <v>0</v>
      </c>
      <c r="K571" s="166">
        <f t="shared" si="179"/>
        <v>0</v>
      </c>
      <c r="L571" s="166">
        <f t="shared" si="179"/>
        <v>0</v>
      </c>
      <c r="M571" s="166">
        <f t="shared" si="179"/>
        <v>0</v>
      </c>
      <c r="N571" s="166">
        <f t="shared" si="179"/>
        <v>0</v>
      </c>
      <c r="O571" s="166">
        <f t="shared" si="179"/>
        <v>0</v>
      </c>
      <c r="P571" s="166">
        <f t="shared" si="179"/>
        <v>0</v>
      </c>
      <c r="Q571" s="166">
        <f t="shared" si="179"/>
        <v>0</v>
      </c>
      <c r="R571" s="166">
        <f t="shared" si="179"/>
        <v>0</v>
      </c>
      <c r="S571" s="166">
        <f t="shared" si="179"/>
        <v>0</v>
      </c>
      <c r="T571" s="166">
        <f t="shared" si="179"/>
        <v>0</v>
      </c>
      <c r="U571" s="166">
        <f t="shared" si="179"/>
        <v>0</v>
      </c>
      <c r="V571" s="166">
        <f t="shared" si="179"/>
        <v>0</v>
      </c>
      <c r="W571" s="166">
        <f t="shared" si="179"/>
        <v>0</v>
      </c>
      <c r="X571" s="166">
        <f t="shared" si="179"/>
        <v>0</v>
      </c>
      <c r="Y571" s="166">
        <f t="shared" si="179"/>
        <v>0</v>
      </c>
      <c r="Z571" s="166">
        <f t="shared" si="179"/>
        <v>0</v>
      </c>
      <c r="AA571" s="166">
        <f t="shared" si="179"/>
        <v>0</v>
      </c>
      <c r="AB571" s="166">
        <f t="shared" si="179"/>
        <v>0</v>
      </c>
      <c r="AC571" s="166">
        <f t="shared" si="179"/>
        <v>0</v>
      </c>
      <c r="AD571" s="166">
        <f t="shared" si="179"/>
        <v>0</v>
      </c>
      <c r="AE571" s="166">
        <f t="shared" si="179"/>
        <v>0</v>
      </c>
      <c r="AF571" s="166">
        <f t="shared" si="179"/>
        <v>0</v>
      </c>
      <c r="AG571" s="166">
        <f t="shared" si="179"/>
        <v>0</v>
      </c>
      <c r="AH571" s="166">
        <f t="shared" si="179"/>
        <v>0</v>
      </c>
      <c r="AI571" s="166">
        <f t="shared" si="179"/>
        <v>0</v>
      </c>
      <c r="AJ571" s="166">
        <f t="shared" si="179"/>
        <v>0</v>
      </c>
      <c r="AK571" s="166">
        <f t="shared" si="179"/>
        <v>0</v>
      </c>
      <c r="AL571" s="166">
        <f t="shared" si="179"/>
        <v>0</v>
      </c>
      <c r="AM571" s="166">
        <f t="shared" si="179"/>
        <v>0</v>
      </c>
      <c r="AN571" s="166">
        <f t="shared" si="179"/>
        <v>0</v>
      </c>
      <c r="AO571" s="166">
        <f t="shared" si="179"/>
        <v>0</v>
      </c>
      <c r="AP571" s="166">
        <f t="shared" si="179"/>
        <v>0</v>
      </c>
      <c r="AQ571" s="166">
        <f t="shared" si="179"/>
        <v>0</v>
      </c>
      <c r="AR571" s="166">
        <f t="shared" si="179"/>
        <v>0</v>
      </c>
    </row>
    <row r="572" spans="1:44" s="262" customFormat="1" ht="15.75" hidden="1" outlineLevel="2">
      <c r="A572" s="194"/>
      <c r="B572" s="162" t="s">
        <v>45</v>
      </c>
      <c r="C572" s="160" t="s">
        <v>73</v>
      </c>
      <c r="D572" s="166">
        <f t="shared" si="180"/>
        <v>0</v>
      </c>
      <c r="E572" s="166">
        <f t="shared" si="179"/>
        <v>0</v>
      </c>
      <c r="F572" s="166">
        <f t="shared" si="179"/>
        <v>0</v>
      </c>
      <c r="G572" s="166">
        <f t="shared" si="179"/>
        <v>0</v>
      </c>
      <c r="H572" s="166">
        <f t="shared" si="179"/>
        <v>0</v>
      </c>
      <c r="I572" s="166">
        <f t="shared" si="179"/>
        <v>0</v>
      </c>
      <c r="J572" s="166">
        <f t="shared" si="179"/>
        <v>0</v>
      </c>
      <c r="K572" s="166">
        <f t="shared" si="179"/>
        <v>0</v>
      </c>
      <c r="L572" s="166">
        <f t="shared" si="179"/>
        <v>0</v>
      </c>
      <c r="M572" s="166">
        <f t="shared" si="179"/>
        <v>0</v>
      </c>
      <c r="N572" s="166">
        <f t="shared" si="179"/>
        <v>0</v>
      </c>
      <c r="O572" s="166">
        <f t="shared" si="179"/>
        <v>0</v>
      </c>
      <c r="P572" s="166">
        <f t="shared" si="179"/>
        <v>0</v>
      </c>
      <c r="Q572" s="166">
        <f t="shared" si="179"/>
        <v>0</v>
      </c>
      <c r="R572" s="166">
        <f t="shared" si="179"/>
        <v>0</v>
      </c>
      <c r="S572" s="166">
        <f t="shared" si="179"/>
        <v>0</v>
      </c>
      <c r="T572" s="166">
        <f t="shared" si="179"/>
        <v>0</v>
      </c>
      <c r="U572" s="166">
        <f t="shared" si="179"/>
        <v>0</v>
      </c>
      <c r="V572" s="166">
        <f t="shared" si="179"/>
        <v>0</v>
      </c>
      <c r="W572" s="166">
        <f t="shared" si="179"/>
        <v>0</v>
      </c>
      <c r="X572" s="166">
        <f t="shared" si="179"/>
        <v>0</v>
      </c>
      <c r="Y572" s="166">
        <f t="shared" si="179"/>
        <v>0</v>
      </c>
      <c r="Z572" s="166">
        <f t="shared" si="179"/>
        <v>0</v>
      </c>
      <c r="AA572" s="166">
        <f t="shared" si="179"/>
        <v>0</v>
      </c>
      <c r="AB572" s="166">
        <f t="shared" si="179"/>
        <v>0</v>
      </c>
      <c r="AC572" s="166">
        <f t="shared" si="179"/>
        <v>0</v>
      </c>
      <c r="AD572" s="166">
        <f t="shared" si="179"/>
        <v>0</v>
      </c>
      <c r="AE572" s="166">
        <f t="shared" si="179"/>
        <v>0</v>
      </c>
      <c r="AF572" s="166">
        <f t="shared" si="179"/>
        <v>0</v>
      </c>
      <c r="AG572" s="166">
        <f t="shared" si="179"/>
        <v>0</v>
      </c>
      <c r="AH572" s="166">
        <f t="shared" si="179"/>
        <v>0</v>
      </c>
      <c r="AI572" s="166">
        <f t="shared" si="179"/>
        <v>0</v>
      </c>
      <c r="AJ572" s="166">
        <f t="shared" si="179"/>
        <v>0</v>
      </c>
      <c r="AK572" s="166">
        <f t="shared" si="179"/>
        <v>0</v>
      </c>
      <c r="AL572" s="166">
        <f t="shared" si="179"/>
        <v>0</v>
      </c>
      <c r="AM572" s="166">
        <f t="shared" si="179"/>
        <v>0</v>
      </c>
      <c r="AN572" s="166">
        <f t="shared" si="179"/>
        <v>0</v>
      </c>
      <c r="AO572" s="166">
        <f t="shared" si="179"/>
        <v>0</v>
      </c>
      <c r="AP572" s="166">
        <f t="shared" si="179"/>
        <v>0</v>
      </c>
      <c r="AQ572" s="166">
        <f t="shared" si="179"/>
        <v>0</v>
      </c>
      <c r="AR572" s="166">
        <f t="shared" si="179"/>
        <v>0</v>
      </c>
    </row>
    <row r="573" spans="1:44" s="262" customFormat="1" ht="15.75" hidden="1" outlineLevel="2">
      <c r="A573" s="194"/>
      <c r="B573" s="162" t="s">
        <v>46</v>
      </c>
      <c r="C573" s="160" t="s">
        <v>73</v>
      </c>
      <c r="D573" s="166">
        <f t="shared" si="180"/>
        <v>0</v>
      </c>
      <c r="E573" s="166">
        <f t="shared" si="179"/>
        <v>0</v>
      </c>
      <c r="F573" s="166">
        <f t="shared" si="179"/>
        <v>0</v>
      </c>
      <c r="G573" s="166">
        <f t="shared" si="179"/>
        <v>0</v>
      </c>
      <c r="H573" s="166">
        <f t="shared" si="179"/>
        <v>0</v>
      </c>
      <c r="I573" s="166">
        <f t="shared" si="179"/>
        <v>0</v>
      </c>
      <c r="J573" s="166">
        <f t="shared" si="179"/>
        <v>0</v>
      </c>
      <c r="K573" s="166">
        <f t="shared" si="179"/>
        <v>0</v>
      </c>
      <c r="L573" s="166">
        <f t="shared" si="179"/>
        <v>0</v>
      </c>
      <c r="M573" s="166">
        <f t="shared" si="179"/>
        <v>0</v>
      </c>
      <c r="N573" s="166">
        <f t="shared" si="179"/>
        <v>0</v>
      </c>
      <c r="O573" s="166">
        <f t="shared" si="179"/>
        <v>0</v>
      </c>
      <c r="P573" s="166">
        <f t="shared" si="179"/>
        <v>0</v>
      </c>
      <c r="Q573" s="166">
        <f t="shared" si="179"/>
        <v>0</v>
      </c>
      <c r="R573" s="166">
        <f t="shared" si="179"/>
        <v>0</v>
      </c>
      <c r="S573" s="166">
        <f t="shared" si="179"/>
        <v>0</v>
      </c>
      <c r="T573" s="166">
        <f t="shared" si="179"/>
        <v>0</v>
      </c>
      <c r="U573" s="166">
        <f t="shared" si="179"/>
        <v>0</v>
      </c>
      <c r="V573" s="166">
        <f t="shared" si="179"/>
        <v>0</v>
      </c>
      <c r="W573" s="166">
        <f t="shared" si="179"/>
        <v>0</v>
      </c>
      <c r="X573" s="166">
        <f t="shared" si="179"/>
        <v>0</v>
      </c>
      <c r="Y573" s="166">
        <f t="shared" si="179"/>
        <v>0</v>
      </c>
      <c r="Z573" s="166">
        <f t="shared" si="179"/>
        <v>0</v>
      </c>
      <c r="AA573" s="166">
        <f t="shared" si="179"/>
        <v>0</v>
      </c>
      <c r="AB573" s="166">
        <f t="shared" si="179"/>
        <v>0</v>
      </c>
      <c r="AC573" s="166">
        <f t="shared" si="179"/>
        <v>0</v>
      </c>
      <c r="AD573" s="166">
        <f t="shared" si="179"/>
        <v>0</v>
      </c>
      <c r="AE573" s="166">
        <f t="shared" si="179"/>
        <v>0</v>
      </c>
      <c r="AF573" s="166">
        <f t="shared" si="179"/>
        <v>0</v>
      </c>
      <c r="AG573" s="166">
        <f t="shared" si="179"/>
        <v>0</v>
      </c>
      <c r="AH573" s="166">
        <f t="shared" si="179"/>
        <v>0</v>
      </c>
      <c r="AI573" s="166">
        <f t="shared" si="179"/>
        <v>0</v>
      </c>
      <c r="AJ573" s="166">
        <f t="shared" si="179"/>
        <v>0</v>
      </c>
      <c r="AK573" s="166">
        <f t="shared" si="179"/>
        <v>0</v>
      </c>
      <c r="AL573" s="166">
        <f t="shared" si="179"/>
        <v>0</v>
      </c>
      <c r="AM573" s="166">
        <f t="shared" si="179"/>
        <v>0</v>
      </c>
      <c r="AN573" s="166">
        <f t="shared" si="179"/>
        <v>0</v>
      </c>
      <c r="AO573" s="166">
        <f t="shared" si="179"/>
        <v>0</v>
      </c>
      <c r="AP573" s="166">
        <f t="shared" si="179"/>
        <v>0</v>
      </c>
      <c r="AQ573" s="166">
        <f t="shared" si="179"/>
        <v>0</v>
      </c>
      <c r="AR573" s="166">
        <f t="shared" si="179"/>
        <v>0</v>
      </c>
    </row>
    <row r="574" spans="1:44" s="262" customFormat="1" ht="15.75" hidden="1" outlineLevel="2">
      <c r="A574" s="194"/>
      <c r="B574" s="162" t="s">
        <v>47</v>
      </c>
      <c r="C574" s="160" t="s">
        <v>73</v>
      </c>
      <c r="D574" s="166">
        <f t="shared" si="180"/>
        <v>0</v>
      </c>
      <c r="E574" s="166">
        <f t="shared" si="179"/>
        <v>0</v>
      </c>
      <c r="F574" s="166">
        <f t="shared" si="179"/>
        <v>0</v>
      </c>
      <c r="G574" s="166">
        <f t="shared" si="179"/>
        <v>0</v>
      </c>
      <c r="H574" s="166">
        <f t="shared" si="179"/>
        <v>0</v>
      </c>
      <c r="I574" s="166">
        <f t="shared" si="179"/>
        <v>0</v>
      </c>
      <c r="J574" s="166">
        <f t="shared" si="179"/>
        <v>0</v>
      </c>
      <c r="K574" s="166">
        <f t="shared" si="179"/>
        <v>0</v>
      </c>
      <c r="L574" s="166">
        <f t="shared" si="179"/>
        <v>0</v>
      </c>
      <c r="M574" s="166">
        <f t="shared" si="179"/>
        <v>0</v>
      </c>
      <c r="N574" s="166">
        <f t="shared" si="179"/>
        <v>0</v>
      </c>
      <c r="O574" s="166">
        <f t="shared" si="179"/>
        <v>0</v>
      </c>
      <c r="P574" s="166">
        <f t="shared" si="179"/>
        <v>0</v>
      </c>
      <c r="Q574" s="166">
        <f t="shared" si="179"/>
        <v>0</v>
      </c>
      <c r="R574" s="166">
        <f t="shared" si="179"/>
        <v>0</v>
      </c>
      <c r="S574" s="166">
        <f t="shared" si="179"/>
        <v>0</v>
      </c>
      <c r="T574" s="166">
        <f t="shared" si="179"/>
        <v>0</v>
      </c>
      <c r="U574" s="166">
        <f t="shared" si="179"/>
        <v>0</v>
      </c>
      <c r="V574" s="166">
        <f t="shared" si="179"/>
        <v>0</v>
      </c>
      <c r="W574" s="166">
        <f t="shared" si="179"/>
        <v>0</v>
      </c>
      <c r="X574" s="166">
        <f t="shared" si="179"/>
        <v>0</v>
      </c>
      <c r="Y574" s="166">
        <f t="shared" si="179"/>
        <v>0</v>
      </c>
      <c r="Z574" s="166">
        <f t="shared" si="179"/>
        <v>0</v>
      </c>
      <c r="AA574" s="166">
        <f t="shared" si="179"/>
        <v>0</v>
      </c>
      <c r="AB574" s="166">
        <f t="shared" si="179"/>
        <v>0</v>
      </c>
      <c r="AC574" s="166">
        <f t="shared" si="179"/>
        <v>0</v>
      </c>
      <c r="AD574" s="166">
        <f t="shared" si="179"/>
        <v>0</v>
      </c>
      <c r="AE574" s="166">
        <f t="shared" si="179"/>
        <v>0</v>
      </c>
      <c r="AF574" s="166">
        <f t="shared" si="179"/>
        <v>0</v>
      </c>
      <c r="AG574" s="166">
        <f t="shared" si="179"/>
        <v>0</v>
      </c>
      <c r="AH574" s="166">
        <f t="shared" si="179"/>
        <v>0</v>
      </c>
      <c r="AI574" s="166">
        <f t="shared" si="179"/>
        <v>0</v>
      </c>
      <c r="AJ574" s="166">
        <f t="shared" si="179"/>
        <v>0</v>
      </c>
      <c r="AK574" s="166">
        <f t="shared" si="179"/>
        <v>0</v>
      </c>
      <c r="AL574" s="166">
        <f t="shared" si="179"/>
        <v>0</v>
      </c>
      <c r="AM574" s="166">
        <f t="shared" si="179"/>
        <v>0</v>
      </c>
      <c r="AN574" s="166">
        <f t="shared" si="179"/>
        <v>0</v>
      </c>
      <c r="AO574" s="166">
        <f t="shared" si="179"/>
        <v>0</v>
      </c>
      <c r="AP574" s="166">
        <f t="shared" si="179"/>
        <v>0</v>
      </c>
      <c r="AQ574" s="166">
        <f t="shared" si="179"/>
        <v>0</v>
      </c>
      <c r="AR574" s="166">
        <f t="shared" si="179"/>
        <v>0</v>
      </c>
    </row>
    <row r="575" spans="1:44" s="262" customFormat="1" ht="15.75" hidden="1" outlineLevel="2">
      <c r="A575" s="194"/>
      <c r="B575" s="162" t="s">
        <v>48</v>
      </c>
      <c r="C575" s="160" t="s">
        <v>73</v>
      </c>
      <c r="D575" s="166">
        <f t="shared" si="180"/>
        <v>0</v>
      </c>
      <c r="E575" s="166">
        <f t="shared" si="179"/>
        <v>0</v>
      </c>
      <c r="F575" s="166">
        <f t="shared" si="179"/>
        <v>0</v>
      </c>
      <c r="G575" s="166">
        <f t="shared" si="179"/>
        <v>0</v>
      </c>
      <c r="H575" s="166">
        <f t="shared" si="179"/>
        <v>0</v>
      </c>
      <c r="I575" s="166">
        <f t="shared" si="179"/>
        <v>0</v>
      </c>
      <c r="J575" s="166">
        <f t="shared" si="179"/>
        <v>0</v>
      </c>
      <c r="K575" s="166">
        <f t="shared" si="179"/>
        <v>0</v>
      </c>
      <c r="L575" s="166">
        <f t="shared" si="179"/>
        <v>0</v>
      </c>
      <c r="M575" s="166">
        <f t="shared" si="179"/>
        <v>0</v>
      </c>
      <c r="N575" s="166">
        <f t="shared" si="179"/>
        <v>0</v>
      </c>
      <c r="O575" s="166">
        <f t="shared" si="179"/>
        <v>0</v>
      </c>
      <c r="P575" s="166">
        <f t="shared" si="179"/>
        <v>0</v>
      </c>
      <c r="Q575" s="166">
        <f t="shared" si="179"/>
        <v>0</v>
      </c>
      <c r="R575" s="166">
        <f t="shared" si="179"/>
        <v>0</v>
      </c>
      <c r="S575" s="166">
        <f t="shared" si="179"/>
        <v>0</v>
      </c>
      <c r="T575" s="166">
        <f t="shared" si="179"/>
        <v>0</v>
      </c>
      <c r="U575" s="166">
        <f t="shared" si="179"/>
        <v>0</v>
      </c>
      <c r="V575" s="166">
        <f t="shared" si="179"/>
        <v>0</v>
      </c>
      <c r="W575" s="166">
        <f t="shared" si="179"/>
        <v>0</v>
      </c>
      <c r="X575" s="166">
        <f t="shared" si="179"/>
        <v>0</v>
      </c>
      <c r="Y575" s="166">
        <f t="shared" si="179"/>
        <v>0</v>
      </c>
      <c r="Z575" s="166">
        <f t="shared" si="179"/>
        <v>0</v>
      </c>
      <c r="AA575" s="166">
        <f t="shared" si="179"/>
        <v>0</v>
      </c>
      <c r="AB575" s="166">
        <f t="shared" si="179"/>
        <v>0</v>
      </c>
      <c r="AC575" s="166">
        <f t="shared" si="179"/>
        <v>0</v>
      </c>
      <c r="AD575" s="166">
        <f t="shared" si="179"/>
        <v>0</v>
      </c>
      <c r="AE575" s="166">
        <f t="shared" si="179"/>
        <v>0</v>
      </c>
      <c r="AF575" s="166">
        <f t="shared" si="179"/>
        <v>0</v>
      </c>
      <c r="AG575" s="166">
        <f t="shared" si="179"/>
        <v>0</v>
      </c>
      <c r="AH575" s="166">
        <f t="shared" si="179"/>
        <v>0</v>
      </c>
      <c r="AI575" s="166">
        <f t="shared" ref="AI575:AR575" si="181">IF(AI$567&gt;0,(AI$532*AI540-AI$550*AI558)/AI$567,0)</f>
        <v>0</v>
      </c>
      <c r="AJ575" s="166">
        <f t="shared" si="181"/>
        <v>0</v>
      </c>
      <c r="AK575" s="166">
        <f t="shared" si="181"/>
        <v>0</v>
      </c>
      <c r="AL575" s="166">
        <f t="shared" si="181"/>
        <v>0</v>
      </c>
      <c r="AM575" s="166">
        <f t="shared" si="181"/>
        <v>0</v>
      </c>
      <c r="AN575" s="166">
        <f t="shared" si="181"/>
        <v>0</v>
      </c>
      <c r="AO575" s="166">
        <f t="shared" si="181"/>
        <v>0</v>
      </c>
      <c r="AP575" s="166">
        <f t="shared" si="181"/>
        <v>0</v>
      </c>
      <c r="AQ575" s="166">
        <f t="shared" si="181"/>
        <v>0</v>
      </c>
      <c r="AR575" s="166">
        <f t="shared" si="181"/>
        <v>0</v>
      </c>
    </row>
    <row r="576" spans="1:44" s="262" customFormat="1" ht="15.75" hidden="1" outlineLevel="2">
      <c r="A576" s="194"/>
      <c r="B576" s="162" t="s">
        <v>49</v>
      </c>
      <c r="C576" s="160" t="s">
        <v>73</v>
      </c>
      <c r="D576" s="166">
        <f t="shared" si="180"/>
        <v>0</v>
      </c>
      <c r="E576" s="166">
        <f t="shared" si="180"/>
        <v>0</v>
      </c>
      <c r="F576" s="166">
        <f t="shared" si="180"/>
        <v>0</v>
      </c>
      <c r="G576" s="166">
        <f t="shared" si="180"/>
        <v>0</v>
      </c>
      <c r="H576" s="166">
        <f t="shared" si="180"/>
        <v>0</v>
      </c>
      <c r="I576" s="166">
        <f t="shared" si="180"/>
        <v>0</v>
      </c>
      <c r="J576" s="166">
        <f t="shared" si="180"/>
        <v>0</v>
      </c>
      <c r="K576" s="166">
        <f t="shared" si="180"/>
        <v>0</v>
      </c>
      <c r="L576" s="166">
        <f t="shared" si="180"/>
        <v>0</v>
      </c>
      <c r="M576" s="166">
        <f t="shared" si="180"/>
        <v>0</v>
      </c>
      <c r="N576" s="166">
        <f t="shared" si="180"/>
        <v>0</v>
      </c>
      <c r="O576" s="166">
        <f t="shared" si="180"/>
        <v>0</v>
      </c>
      <c r="P576" s="166">
        <f t="shared" si="180"/>
        <v>0</v>
      </c>
      <c r="Q576" s="166">
        <f t="shared" si="180"/>
        <v>0</v>
      </c>
      <c r="R576" s="166">
        <f t="shared" si="180"/>
        <v>0</v>
      </c>
      <c r="S576" s="166">
        <f t="shared" si="180"/>
        <v>0</v>
      </c>
      <c r="T576" s="166">
        <f t="shared" ref="E576:AR581" si="182">IF(T$567&gt;0,(T$532*T541-T$550*T559)/T$567,0)</f>
        <v>0</v>
      </c>
      <c r="U576" s="166">
        <f t="shared" si="182"/>
        <v>0</v>
      </c>
      <c r="V576" s="166">
        <f t="shared" si="182"/>
        <v>0</v>
      </c>
      <c r="W576" s="166">
        <f t="shared" si="182"/>
        <v>0</v>
      </c>
      <c r="X576" s="166">
        <f t="shared" si="182"/>
        <v>0</v>
      </c>
      <c r="Y576" s="166">
        <f t="shared" si="182"/>
        <v>0</v>
      </c>
      <c r="Z576" s="166">
        <f t="shared" si="182"/>
        <v>0</v>
      </c>
      <c r="AA576" s="166">
        <f t="shared" si="182"/>
        <v>0</v>
      </c>
      <c r="AB576" s="166">
        <f t="shared" si="182"/>
        <v>0</v>
      </c>
      <c r="AC576" s="166">
        <f t="shared" si="182"/>
        <v>0</v>
      </c>
      <c r="AD576" s="166">
        <f t="shared" si="182"/>
        <v>0</v>
      </c>
      <c r="AE576" s="166">
        <f t="shared" si="182"/>
        <v>0</v>
      </c>
      <c r="AF576" s="166">
        <f t="shared" si="182"/>
        <v>0</v>
      </c>
      <c r="AG576" s="166">
        <f t="shared" si="182"/>
        <v>0</v>
      </c>
      <c r="AH576" s="166">
        <f t="shared" si="182"/>
        <v>0</v>
      </c>
      <c r="AI576" s="166">
        <f t="shared" si="182"/>
        <v>0</v>
      </c>
      <c r="AJ576" s="166">
        <f t="shared" si="182"/>
        <v>0</v>
      </c>
      <c r="AK576" s="166">
        <f t="shared" si="182"/>
        <v>0</v>
      </c>
      <c r="AL576" s="166">
        <f t="shared" si="182"/>
        <v>0</v>
      </c>
      <c r="AM576" s="166">
        <f t="shared" si="182"/>
        <v>0</v>
      </c>
      <c r="AN576" s="166">
        <f t="shared" si="182"/>
        <v>0</v>
      </c>
      <c r="AO576" s="166">
        <f t="shared" si="182"/>
        <v>0</v>
      </c>
      <c r="AP576" s="166">
        <f t="shared" si="182"/>
        <v>0</v>
      </c>
      <c r="AQ576" s="166">
        <f t="shared" si="182"/>
        <v>0</v>
      </c>
      <c r="AR576" s="166">
        <f t="shared" si="182"/>
        <v>0</v>
      </c>
    </row>
    <row r="577" spans="1:44" s="262" customFormat="1" ht="15.75" hidden="1" outlineLevel="2">
      <c r="A577" s="194"/>
      <c r="B577" s="162" t="s">
        <v>50</v>
      </c>
      <c r="C577" s="160" t="s">
        <v>73</v>
      </c>
      <c r="D577" s="166">
        <f t="shared" si="180"/>
        <v>0</v>
      </c>
      <c r="E577" s="166">
        <f t="shared" si="182"/>
        <v>0</v>
      </c>
      <c r="F577" s="166">
        <f t="shared" si="182"/>
        <v>0</v>
      </c>
      <c r="G577" s="166">
        <f t="shared" si="182"/>
        <v>0</v>
      </c>
      <c r="H577" s="166">
        <f t="shared" si="182"/>
        <v>0</v>
      </c>
      <c r="I577" s="166">
        <f t="shared" si="182"/>
        <v>0</v>
      </c>
      <c r="J577" s="166">
        <f t="shared" si="182"/>
        <v>0</v>
      </c>
      <c r="K577" s="166">
        <f t="shared" si="182"/>
        <v>0</v>
      </c>
      <c r="L577" s="166">
        <f t="shared" si="182"/>
        <v>0</v>
      </c>
      <c r="M577" s="166">
        <f t="shared" si="182"/>
        <v>0</v>
      </c>
      <c r="N577" s="166">
        <f t="shared" si="182"/>
        <v>0</v>
      </c>
      <c r="O577" s="166">
        <f t="shared" si="182"/>
        <v>0</v>
      </c>
      <c r="P577" s="166">
        <f t="shared" si="182"/>
        <v>0</v>
      </c>
      <c r="Q577" s="166">
        <f t="shared" si="182"/>
        <v>0</v>
      </c>
      <c r="R577" s="166">
        <f t="shared" si="182"/>
        <v>0</v>
      </c>
      <c r="S577" s="166">
        <f t="shared" si="182"/>
        <v>0</v>
      </c>
      <c r="T577" s="166">
        <f t="shared" si="182"/>
        <v>0</v>
      </c>
      <c r="U577" s="166">
        <f t="shared" si="182"/>
        <v>0</v>
      </c>
      <c r="V577" s="166">
        <f t="shared" si="182"/>
        <v>0</v>
      </c>
      <c r="W577" s="166">
        <f t="shared" si="182"/>
        <v>0</v>
      </c>
      <c r="X577" s="166">
        <f t="shared" si="182"/>
        <v>0</v>
      </c>
      <c r="Y577" s="166">
        <f t="shared" si="182"/>
        <v>0</v>
      </c>
      <c r="Z577" s="166">
        <f t="shared" si="182"/>
        <v>0</v>
      </c>
      <c r="AA577" s="166">
        <f t="shared" si="182"/>
        <v>0</v>
      </c>
      <c r="AB577" s="166">
        <f t="shared" si="182"/>
        <v>0</v>
      </c>
      <c r="AC577" s="166">
        <f t="shared" si="182"/>
        <v>0</v>
      </c>
      <c r="AD577" s="166">
        <f t="shared" si="182"/>
        <v>0</v>
      </c>
      <c r="AE577" s="166">
        <f t="shared" si="182"/>
        <v>0</v>
      </c>
      <c r="AF577" s="166">
        <f t="shared" si="182"/>
        <v>0</v>
      </c>
      <c r="AG577" s="166">
        <f t="shared" si="182"/>
        <v>0</v>
      </c>
      <c r="AH577" s="166">
        <f t="shared" si="182"/>
        <v>0</v>
      </c>
      <c r="AI577" s="166">
        <f t="shared" si="182"/>
        <v>0</v>
      </c>
      <c r="AJ577" s="166">
        <f t="shared" si="182"/>
        <v>0</v>
      </c>
      <c r="AK577" s="166">
        <f t="shared" si="182"/>
        <v>0</v>
      </c>
      <c r="AL577" s="166">
        <f t="shared" si="182"/>
        <v>0</v>
      </c>
      <c r="AM577" s="166">
        <f t="shared" si="182"/>
        <v>0</v>
      </c>
      <c r="AN577" s="166">
        <f t="shared" si="182"/>
        <v>0</v>
      </c>
      <c r="AO577" s="166">
        <f t="shared" si="182"/>
        <v>0</v>
      </c>
      <c r="AP577" s="166">
        <f t="shared" si="182"/>
        <v>0</v>
      </c>
      <c r="AQ577" s="166">
        <f t="shared" si="182"/>
        <v>0</v>
      </c>
      <c r="AR577" s="166">
        <f t="shared" si="182"/>
        <v>0</v>
      </c>
    </row>
    <row r="578" spans="1:44" s="262" customFormat="1" ht="15.75" hidden="1" outlineLevel="2">
      <c r="A578" s="194"/>
      <c r="B578" s="162" t="s">
        <v>51</v>
      </c>
      <c r="C578" s="160" t="s">
        <v>73</v>
      </c>
      <c r="D578" s="166">
        <f t="shared" si="180"/>
        <v>0</v>
      </c>
      <c r="E578" s="166">
        <f t="shared" si="182"/>
        <v>0</v>
      </c>
      <c r="F578" s="166">
        <f t="shared" si="182"/>
        <v>0</v>
      </c>
      <c r="G578" s="166">
        <f t="shared" si="182"/>
        <v>0</v>
      </c>
      <c r="H578" s="166">
        <f t="shared" si="182"/>
        <v>0</v>
      </c>
      <c r="I578" s="166">
        <f t="shared" si="182"/>
        <v>0</v>
      </c>
      <c r="J578" s="166">
        <f t="shared" si="182"/>
        <v>0</v>
      </c>
      <c r="K578" s="166">
        <f t="shared" si="182"/>
        <v>0</v>
      </c>
      <c r="L578" s="166">
        <f t="shared" si="182"/>
        <v>0</v>
      </c>
      <c r="M578" s="166">
        <f t="shared" si="182"/>
        <v>0</v>
      </c>
      <c r="N578" s="166">
        <f t="shared" si="182"/>
        <v>0</v>
      </c>
      <c r="O578" s="166">
        <f t="shared" si="182"/>
        <v>0</v>
      </c>
      <c r="P578" s="166">
        <f t="shared" si="182"/>
        <v>0</v>
      </c>
      <c r="Q578" s="166">
        <f t="shared" si="182"/>
        <v>0</v>
      </c>
      <c r="R578" s="166">
        <f t="shared" si="182"/>
        <v>0</v>
      </c>
      <c r="S578" s="166">
        <f t="shared" si="182"/>
        <v>0</v>
      </c>
      <c r="T578" s="166">
        <f t="shared" si="182"/>
        <v>0</v>
      </c>
      <c r="U578" s="166">
        <f t="shared" si="182"/>
        <v>0</v>
      </c>
      <c r="V578" s="166">
        <f t="shared" si="182"/>
        <v>0</v>
      </c>
      <c r="W578" s="166">
        <f t="shared" si="182"/>
        <v>0</v>
      </c>
      <c r="X578" s="166">
        <f t="shared" si="182"/>
        <v>0</v>
      </c>
      <c r="Y578" s="166">
        <f t="shared" si="182"/>
        <v>0</v>
      </c>
      <c r="Z578" s="166">
        <f t="shared" si="182"/>
        <v>0</v>
      </c>
      <c r="AA578" s="166">
        <f t="shared" si="182"/>
        <v>0</v>
      </c>
      <c r="AB578" s="166">
        <f t="shared" si="182"/>
        <v>0</v>
      </c>
      <c r="AC578" s="166">
        <f t="shared" si="182"/>
        <v>0</v>
      </c>
      <c r="AD578" s="166">
        <f t="shared" si="182"/>
        <v>0</v>
      </c>
      <c r="AE578" s="166">
        <f t="shared" si="182"/>
        <v>0</v>
      </c>
      <c r="AF578" s="166">
        <f t="shared" si="182"/>
        <v>0</v>
      </c>
      <c r="AG578" s="166">
        <f t="shared" si="182"/>
        <v>0</v>
      </c>
      <c r="AH578" s="166">
        <f t="shared" si="182"/>
        <v>0</v>
      </c>
      <c r="AI578" s="166">
        <f t="shared" si="182"/>
        <v>0</v>
      </c>
      <c r="AJ578" s="166">
        <f t="shared" si="182"/>
        <v>0</v>
      </c>
      <c r="AK578" s="166">
        <f t="shared" si="182"/>
        <v>0</v>
      </c>
      <c r="AL578" s="166">
        <f t="shared" si="182"/>
        <v>0</v>
      </c>
      <c r="AM578" s="166">
        <f t="shared" si="182"/>
        <v>0</v>
      </c>
      <c r="AN578" s="166">
        <f t="shared" si="182"/>
        <v>0</v>
      </c>
      <c r="AO578" s="166">
        <f t="shared" si="182"/>
        <v>0</v>
      </c>
      <c r="AP578" s="166">
        <f t="shared" si="182"/>
        <v>0</v>
      </c>
      <c r="AQ578" s="166">
        <f t="shared" si="182"/>
        <v>0</v>
      </c>
      <c r="AR578" s="166">
        <f t="shared" si="182"/>
        <v>0</v>
      </c>
    </row>
    <row r="579" spans="1:44" s="262" customFormat="1" ht="15.75" hidden="1" outlineLevel="2">
      <c r="A579" s="194"/>
      <c r="B579" s="162" t="s">
        <v>52</v>
      </c>
      <c r="C579" s="160" t="s">
        <v>73</v>
      </c>
      <c r="D579" s="166">
        <f t="shared" si="180"/>
        <v>0</v>
      </c>
      <c r="E579" s="166">
        <f t="shared" si="182"/>
        <v>0</v>
      </c>
      <c r="F579" s="166">
        <f t="shared" si="182"/>
        <v>0</v>
      </c>
      <c r="G579" s="166">
        <f t="shared" si="182"/>
        <v>0</v>
      </c>
      <c r="H579" s="166">
        <f t="shared" si="182"/>
        <v>0</v>
      </c>
      <c r="I579" s="166">
        <f t="shared" si="182"/>
        <v>0</v>
      </c>
      <c r="J579" s="166">
        <f t="shared" si="182"/>
        <v>0</v>
      </c>
      <c r="K579" s="166">
        <f t="shared" si="182"/>
        <v>0</v>
      </c>
      <c r="L579" s="166">
        <f t="shared" si="182"/>
        <v>0</v>
      </c>
      <c r="M579" s="166">
        <f t="shared" si="182"/>
        <v>0</v>
      </c>
      <c r="N579" s="166">
        <f t="shared" si="182"/>
        <v>0</v>
      </c>
      <c r="O579" s="166">
        <f t="shared" si="182"/>
        <v>0</v>
      </c>
      <c r="P579" s="166">
        <f t="shared" si="182"/>
        <v>0</v>
      </c>
      <c r="Q579" s="166">
        <f t="shared" si="182"/>
        <v>0</v>
      </c>
      <c r="R579" s="166">
        <f t="shared" si="182"/>
        <v>0</v>
      </c>
      <c r="S579" s="166">
        <f t="shared" si="182"/>
        <v>0</v>
      </c>
      <c r="T579" s="166">
        <f t="shared" si="182"/>
        <v>0</v>
      </c>
      <c r="U579" s="166">
        <f t="shared" si="182"/>
        <v>0</v>
      </c>
      <c r="V579" s="166">
        <f t="shared" si="182"/>
        <v>0</v>
      </c>
      <c r="W579" s="166">
        <f t="shared" si="182"/>
        <v>0</v>
      </c>
      <c r="X579" s="166">
        <f t="shared" si="182"/>
        <v>0</v>
      </c>
      <c r="Y579" s="166">
        <f t="shared" si="182"/>
        <v>0</v>
      </c>
      <c r="Z579" s="166">
        <f t="shared" si="182"/>
        <v>0</v>
      </c>
      <c r="AA579" s="166">
        <f t="shared" si="182"/>
        <v>0</v>
      </c>
      <c r="AB579" s="166">
        <f t="shared" si="182"/>
        <v>0</v>
      </c>
      <c r="AC579" s="166">
        <f t="shared" si="182"/>
        <v>0</v>
      </c>
      <c r="AD579" s="166">
        <f t="shared" si="182"/>
        <v>0</v>
      </c>
      <c r="AE579" s="166">
        <f t="shared" si="182"/>
        <v>0</v>
      </c>
      <c r="AF579" s="166">
        <f t="shared" si="182"/>
        <v>0</v>
      </c>
      <c r="AG579" s="166">
        <f t="shared" si="182"/>
        <v>0</v>
      </c>
      <c r="AH579" s="166">
        <f t="shared" si="182"/>
        <v>0</v>
      </c>
      <c r="AI579" s="166">
        <f t="shared" si="182"/>
        <v>0</v>
      </c>
      <c r="AJ579" s="166">
        <f t="shared" si="182"/>
        <v>0</v>
      </c>
      <c r="AK579" s="166">
        <f t="shared" si="182"/>
        <v>0</v>
      </c>
      <c r="AL579" s="166">
        <f t="shared" si="182"/>
        <v>0</v>
      </c>
      <c r="AM579" s="166">
        <f t="shared" si="182"/>
        <v>0</v>
      </c>
      <c r="AN579" s="166">
        <f t="shared" si="182"/>
        <v>0</v>
      </c>
      <c r="AO579" s="166">
        <f t="shared" si="182"/>
        <v>0</v>
      </c>
      <c r="AP579" s="166">
        <f t="shared" si="182"/>
        <v>0</v>
      </c>
      <c r="AQ579" s="166">
        <f t="shared" si="182"/>
        <v>0</v>
      </c>
      <c r="AR579" s="166">
        <f t="shared" si="182"/>
        <v>0</v>
      </c>
    </row>
    <row r="580" spans="1:44" s="262" customFormat="1" ht="15.75" hidden="1" outlineLevel="2">
      <c r="A580" s="194"/>
      <c r="B580" s="162" t="s">
        <v>53</v>
      </c>
      <c r="C580" s="160" t="s">
        <v>73</v>
      </c>
      <c r="D580" s="166">
        <f t="shared" si="180"/>
        <v>0</v>
      </c>
      <c r="E580" s="166">
        <f t="shared" si="182"/>
        <v>0</v>
      </c>
      <c r="F580" s="166">
        <f t="shared" si="182"/>
        <v>0</v>
      </c>
      <c r="G580" s="166">
        <f t="shared" si="182"/>
        <v>0</v>
      </c>
      <c r="H580" s="166">
        <f t="shared" si="182"/>
        <v>0</v>
      </c>
      <c r="I580" s="166">
        <f t="shared" si="182"/>
        <v>0</v>
      </c>
      <c r="J580" s="166">
        <f t="shared" si="182"/>
        <v>0</v>
      </c>
      <c r="K580" s="166">
        <f t="shared" si="182"/>
        <v>0</v>
      </c>
      <c r="L580" s="166">
        <f t="shared" si="182"/>
        <v>0</v>
      </c>
      <c r="M580" s="166">
        <f t="shared" si="182"/>
        <v>0</v>
      </c>
      <c r="N580" s="166">
        <f t="shared" si="182"/>
        <v>0</v>
      </c>
      <c r="O580" s="166">
        <f t="shared" si="182"/>
        <v>0</v>
      </c>
      <c r="P580" s="166">
        <f t="shared" si="182"/>
        <v>0</v>
      </c>
      <c r="Q580" s="166">
        <f t="shared" si="182"/>
        <v>0</v>
      </c>
      <c r="R580" s="166">
        <f t="shared" si="182"/>
        <v>0</v>
      </c>
      <c r="S580" s="166">
        <f t="shared" si="182"/>
        <v>0</v>
      </c>
      <c r="T580" s="166">
        <f t="shared" si="182"/>
        <v>0</v>
      </c>
      <c r="U580" s="166">
        <f t="shared" si="182"/>
        <v>0</v>
      </c>
      <c r="V580" s="166">
        <f t="shared" si="182"/>
        <v>0</v>
      </c>
      <c r="W580" s="166">
        <f t="shared" si="182"/>
        <v>0</v>
      </c>
      <c r="X580" s="166">
        <f t="shared" si="182"/>
        <v>0</v>
      </c>
      <c r="Y580" s="166">
        <f t="shared" si="182"/>
        <v>0</v>
      </c>
      <c r="Z580" s="166">
        <f t="shared" si="182"/>
        <v>0</v>
      </c>
      <c r="AA580" s="166">
        <f t="shared" si="182"/>
        <v>0</v>
      </c>
      <c r="AB580" s="166">
        <f t="shared" si="182"/>
        <v>0</v>
      </c>
      <c r="AC580" s="166">
        <f t="shared" si="182"/>
        <v>0</v>
      </c>
      <c r="AD580" s="166">
        <f t="shared" si="182"/>
        <v>0</v>
      </c>
      <c r="AE580" s="166">
        <f t="shared" si="182"/>
        <v>0</v>
      </c>
      <c r="AF580" s="166">
        <f t="shared" si="182"/>
        <v>0</v>
      </c>
      <c r="AG580" s="166">
        <f t="shared" si="182"/>
        <v>0</v>
      </c>
      <c r="AH580" s="166">
        <f t="shared" si="182"/>
        <v>0</v>
      </c>
      <c r="AI580" s="166">
        <f t="shared" si="182"/>
        <v>0</v>
      </c>
      <c r="AJ580" s="166">
        <f t="shared" si="182"/>
        <v>0</v>
      </c>
      <c r="AK580" s="166">
        <f t="shared" si="182"/>
        <v>0</v>
      </c>
      <c r="AL580" s="166">
        <f t="shared" si="182"/>
        <v>0</v>
      </c>
      <c r="AM580" s="166">
        <f t="shared" si="182"/>
        <v>0</v>
      </c>
      <c r="AN580" s="166">
        <f t="shared" si="182"/>
        <v>0</v>
      </c>
      <c r="AO580" s="166">
        <f t="shared" si="182"/>
        <v>0</v>
      </c>
      <c r="AP580" s="166">
        <f t="shared" si="182"/>
        <v>0</v>
      </c>
      <c r="AQ580" s="166">
        <f t="shared" si="182"/>
        <v>0</v>
      </c>
      <c r="AR580" s="166">
        <f t="shared" si="182"/>
        <v>0</v>
      </c>
    </row>
    <row r="581" spans="1:44" s="262" customFormat="1" ht="15.75" hidden="1" outlineLevel="2">
      <c r="A581" s="194"/>
      <c r="B581" s="162" t="s">
        <v>54</v>
      </c>
      <c r="C581" s="160" t="s">
        <v>73</v>
      </c>
      <c r="D581" s="166">
        <f t="shared" si="180"/>
        <v>0</v>
      </c>
      <c r="E581" s="166">
        <f t="shared" si="182"/>
        <v>0</v>
      </c>
      <c r="F581" s="166">
        <f t="shared" si="182"/>
        <v>0</v>
      </c>
      <c r="G581" s="166">
        <f t="shared" si="182"/>
        <v>0</v>
      </c>
      <c r="H581" s="166">
        <f t="shared" si="182"/>
        <v>0</v>
      </c>
      <c r="I581" s="166">
        <f t="shared" si="182"/>
        <v>0</v>
      </c>
      <c r="J581" s="166">
        <f t="shared" si="182"/>
        <v>0</v>
      </c>
      <c r="K581" s="166">
        <f t="shared" si="182"/>
        <v>0</v>
      </c>
      <c r="L581" s="166">
        <f t="shared" si="182"/>
        <v>0</v>
      </c>
      <c r="M581" s="166">
        <f t="shared" si="182"/>
        <v>0</v>
      </c>
      <c r="N581" s="166">
        <f t="shared" si="182"/>
        <v>0</v>
      </c>
      <c r="O581" s="166">
        <f t="shared" si="182"/>
        <v>0</v>
      </c>
      <c r="P581" s="166">
        <f t="shared" si="182"/>
        <v>0</v>
      </c>
      <c r="Q581" s="166">
        <f t="shared" si="182"/>
        <v>0</v>
      </c>
      <c r="R581" s="166">
        <f t="shared" si="182"/>
        <v>0</v>
      </c>
      <c r="S581" s="166">
        <f t="shared" si="182"/>
        <v>0</v>
      </c>
      <c r="T581" s="166">
        <f t="shared" si="182"/>
        <v>0</v>
      </c>
      <c r="U581" s="166">
        <f t="shared" si="182"/>
        <v>0</v>
      </c>
      <c r="V581" s="166">
        <f t="shared" si="182"/>
        <v>0</v>
      </c>
      <c r="W581" s="166">
        <f t="shared" si="182"/>
        <v>0</v>
      </c>
      <c r="X581" s="166">
        <f t="shared" si="182"/>
        <v>0</v>
      </c>
      <c r="Y581" s="166">
        <f t="shared" si="182"/>
        <v>0</v>
      </c>
      <c r="Z581" s="166">
        <f t="shared" si="182"/>
        <v>0</v>
      </c>
      <c r="AA581" s="166">
        <f t="shared" si="182"/>
        <v>0</v>
      </c>
      <c r="AB581" s="166">
        <f t="shared" si="182"/>
        <v>0</v>
      </c>
      <c r="AC581" s="166">
        <f t="shared" si="182"/>
        <v>0</v>
      </c>
      <c r="AD581" s="166">
        <f t="shared" si="182"/>
        <v>0</v>
      </c>
      <c r="AE581" s="166">
        <f t="shared" si="182"/>
        <v>0</v>
      </c>
      <c r="AF581" s="166">
        <f t="shared" si="182"/>
        <v>0</v>
      </c>
      <c r="AG581" s="166">
        <f t="shared" si="182"/>
        <v>0</v>
      </c>
      <c r="AH581" s="166">
        <f t="shared" si="182"/>
        <v>0</v>
      </c>
      <c r="AI581" s="166">
        <f t="shared" si="182"/>
        <v>0</v>
      </c>
      <c r="AJ581" s="166">
        <f t="shared" si="182"/>
        <v>0</v>
      </c>
      <c r="AK581" s="166">
        <f t="shared" si="182"/>
        <v>0</v>
      </c>
      <c r="AL581" s="166">
        <f t="shared" si="182"/>
        <v>0</v>
      </c>
      <c r="AM581" s="166">
        <f t="shared" si="182"/>
        <v>0</v>
      </c>
      <c r="AN581" s="166">
        <f t="shared" si="182"/>
        <v>0</v>
      </c>
      <c r="AO581" s="166">
        <f t="shared" si="182"/>
        <v>0</v>
      </c>
      <c r="AP581" s="166">
        <f t="shared" si="182"/>
        <v>0</v>
      </c>
      <c r="AQ581" s="166">
        <f t="shared" si="182"/>
        <v>0</v>
      </c>
      <c r="AR581" s="166">
        <f t="shared" si="182"/>
        <v>0</v>
      </c>
    </row>
    <row r="582" spans="1:44" s="262" customFormat="1" ht="15.75" hidden="1" outlineLevel="2">
      <c r="A582" s="194"/>
      <c r="B582" s="162" t="s">
        <v>55</v>
      </c>
      <c r="C582" s="160" t="s">
        <v>73</v>
      </c>
      <c r="D582" s="165">
        <f>1-SUM(D569:D581)</f>
        <v>1</v>
      </c>
      <c r="E582" s="165">
        <f t="shared" ref="E582:AR582" si="183">1-SUM(E569:E581)</f>
        <v>1</v>
      </c>
      <c r="F582" s="165">
        <f t="shared" si="183"/>
        <v>1</v>
      </c>
      <c r="G582" s="165">
        <f t="shared" si="183"/>
        <v>1</v>
      </c>
      <c r="H582" s="165">
        <f t="shared" si="183"/>
        <v>1</v>
      </c>
      <c r="I582" s="165">
        <f t="shared" si="183"/>
        <v>1</v>
      </c>
      <c r="J582" s="165">
        <f t="shared" si="183"/>
        <v>1</v>
      </c>
      <c r="K582" s="165">
        <f t="shared" si="183"/>
        <v>1</v>
      </c>
      <c r="L582" s="165">
        <f t="shared" si="183"/>
        <v>1</v>
      </c>
      <c r="M582" s="165">
        <f t="shared" si="183"/>
        <v>1</v>
      </c>
      <c r="N582" s="165">
        <f t="shared" si="183"/>
        <v>1</v>
      </c>
      <c r="O582" s="165">
        <f t="shared" si="183"/>
        <v>1</v>
      </c>
      <c r="P582" s="165">
        <f t="shared" si="183"/>
        <v>1</v>
      </c>
      <c r="Q582" s="165">
        <f t="shared" si="183"/>
        <v>1</v>
      </c>
      <c r="R582" s="165">
        <f t="shared" si="183"/>
        <v>1</v>
      </c>
      <c r="S582" s="165">
        <f t="shared" si="183"/>
        <v>1</v>
      </c>
      <c r="T582" s="165">
        <f t="shared" si="183"/>
        <v>1</v>
      </c>
      <c r="U582" s="165">
        <f t="shared" si="183"/>
        <v>1</v>
      </c>
      <c r="V582" s="165">
        <f t="shared" si="183"/>
        <v>1</v>
      </c>
      <c r="W582" s="165">
        <f t="shared" si="183"/>
        <v>1</v>
      </c>
      <c r="X582" s="165">
        <f t="shared" si="183"/>
        <v>1</v>
      </c>
      <c r="Y582" s="165">
        <f t="shared" si="183"/>
        <v>1</v>
      </c>
      <c r="Z582" s="165">
        <f t="shared" si="183"/>
        <v>1</v>
      </c>
      <c r="AA582" s="165">
        <f t="shared" si="183"/>
        <v>1</v>
      </c>
      <c r="AB582" s="165">
        <f t="shared" si="183"/>
        <v>1</v>
      </c>
      <c r="AC582" s="165">
        <f t="shared" si="183"/>
        <v>1</v>
      </c>
      <c r="AD582" s="165">
        <f t="shared" si="183"/>
        <v>1</v>
      </c>
      <c r="AE582" s="165">
        <f t="shared" si="183"/>
        <v>1</v>
      </c>
      <c r="AF582" s="165">
        <f t="shared" si="183"/>
        <v>1</v>
      </c>
      <c r="AG582" s="165">
        <f t="shared" si="183"/>
        <v>1</v>
      </c>
      <c r="AH582" s="165">
        <f t="shared" si="183"/>
        <v>1</v>
      </c>
      <c r="AI582" s="165">
        <f t="shared" si="183"/>
        <v>1</v>
      </c>
      <c r="AJ582" s="165">
        <f t="shared" si="183"/>
        <v>1</v>
      </c>
      <c r="AK582" s="165">
        <f t="shared" si="183"/>
        <v>1</v>
      </c>
      <c r="AL582" s="165">
        <f t="shared" si="183"/>
        <v>1</v>
      </c>
      <c r="AM582" s="165">
        <f t="shared" si="183"/>
        <v>1</v>
      </c>
      <c r="AN582" s="165">
        <f t="shared" si="183"/>
        <v>1</v>
      </c>
      <c r="AO582" s="165">
        <f t="shared" si="183"/>
        <v>1</v>
      </c>
      <c r="AP582" s="165">
        <f t="shared" si="183"/>
        <v>1</v>
      </c>
      <c r="AQ582" s="165">
        <f t="shared" si="183"/>
        <v>1</v>
      </c>
      <c r="AR582" s="165">
        <f t="shared" si="183"/>
        <v>1</v>
      </c>
    </row>
    <row r="583" spans="1:44" s="262" customFormat="1" ht="15.75" hidden="1" outlineLevel="2">
      <c r="A583" s="194"/>
      <c r="B583" s="162" t="s">
        <v>56</v>
      </c>
      <c r="C583" s="160" t="s">
        <v>73</v>
      </c>
      <c r="D583" s="166">
        <f>SUM(D569:D582)</f>
        <v>1</v>
      </c>
      <c r="E583" s="166">
        <f t="shared" ref="E583:AR583" si="184">SUM(E569:E582)</f>
        <v>1</v>
      </c>
      <c r="F583" s="166">
        <f t="shared" si="184"/>
        <v>1</v>
      </c>
      <c r="G583" s="166">
        <f t="shared" si="184"/>
        <v>1</v>
      </c>
      <c r="H583" s="166">
        <f t="shared" si="184"/>
        <v>1</v>
      </c>
      <c r="I583" s="166">
        <f t="shared" si="184"/>
        <v>1</v>
      </c>
      <c r="J583" s="166">
        <f t="shared" si="184"/>
        <v>1</v>
      </c>
      <c r="K583" s="166">
        <f t="shared" si="184"/>
        <v>1</v>
      </c>
      <c r="L583" s="166">
        <f t="shared" si="184"/>
        <v>1</v>
      </c>
      <c r="M583" s="166">
        <f t="shared" si="184"/>
        <v>1</v>
      </c>
      <c r="N583" s="166">
        <f t="shared" si="184"/>
        <v>1</v>
      </c>
      <c r="O583" s="166">
        <f t="shared" si="184"/>
        <v>1</v>
      </c>
      <c r="P583" s="166">
        <f t="shared" si="184"/>
        <v>1</v>
      </c>
      <c r="Q583" s="166">
        <f t="shared" si="184"/>
        <v>1</v>
      </c>
      <c r="R583" s="166">
        <f t="shared" si="184"/>
        <v>1</v>
      </c>
      <c r="S583" s="166">
        <f t="shared" si="184"/>
        <v>1</v>
      </c>
      <c r="T583" s="166">
        <f t="shared" si="184"/>
        <v>1</v>
      </c>
      <c r="U583" s="166">
        <f t="shared" si="184"/>
        <v>1</v>
      </c>
      <c r="V583" s="166">
        <f t="shared" si="184"/>
        <v>1</v>
      </c>
      <c r="W583" s="166">
        <f t="shared" si="184"/>
        <v>1</v>
      </c>
      <c r="X583" s="166">
        <f t="shared" si="184"/>
        <v>1</v>
      </c>
      <c r="Y583" s="166">
        <f t="shared" si="184"/>
        <v>1</v>
      </c>
      <c r="Z583" s="166">
        <f t="shared" si="184"/>
        <v>1</v>
      </c>
      <c r="AA583" s="166">
        <f t="shared" si="184"/>
        <v>1</v>
      </c>
      <c r="AB583" s="166">
        <f t="shared" si="184"/>
        <v>1</v>
      </c>
      <c r="AC583" s="166">
        <f t="shared" si="184"/>
        <v>1</v>
      </c>
      <c r="AD583" s="166">
        <f t="shared" si="184"/>
        <v>1</v>
      </c>
      <c r="AE583" s="166">
        <f t="shared" si="184"/>
        <v>1</v>
      </c>
      <c r="AF583" s="166">
        <f t="shared" si="184"/>
        <v>1</v>
      </c>
      <c r="AG583" s="166">
        <f t="shared" si="184"/>
        <v>1</v>
      </c>
      <c r="AH583" s="166">
        <f t="shared" si="184"/>
        <v>1</v>
      </c>
      <c r="AI583" s="166">
        <f t="shared" si="184"/>
        <v>1</v>
      </c>
      <c r="AJ583" s="166">
        <f t="shared" si="184"/>
        <v>1</v>
      </c>
      <c r="AK583" s="166">
        <f t="shared" si="184"/>
        <v>1</v>
      </c>
      <c r="AL583" s="166">
        <f t="shared" si="184"/>
        <v>1</v>
      </c>
      <c r="AM583" s="166">
        <f t="shared" si="184"/>
        <v>1</v>
      </c>
      <c r="AN583" s="166">
        <f t="shared" si="184"/>
        <v>1</v>
      </c>
      <c r="AO583" s="166">
        <f t="shared" si="184"/>
        <v>1</v>
      </c>
      <c r="AP583" s="166">
        <f t="shared" si="184"/>
        <v>1</v>
      </c>
      <c r="AQ583" s="166">
        <f t="shared" si="184"/>
        <v>1</v>
      </c>
      <c r="AR583" s="166">
        <f t="shared" si="184"/>
        <v>1</v>
      </c>
    </row>
    <row r="584" spans="1:44" s="78" customFormat="1" ht="15.75" hidden="1" outlineLevel="1">
      <c r="A584" s="195"/>
      <c r="B584" s="82"/>
      <c r="C584" s="196">
        <f>AVERAGE(D532:AR532)/313</f>
        <v>0</v>
      </c>
      <c r="D584" s="191" t="s">
        <v>71</v>
      </c>
      <c r="E584" s="192"/>
      <c r="F584" s="192"/>
      <c r="G584" s="192"/>
      <c r="H584" s="192"/>
      <c r="I584" s="192"/>
      <c r="J584" s="192"/>
      <c r="K584" s="192"/>
      <c r="L584" s="192"/>
      <c r="M584" s="192"/>
      <c r="N584" s="192"/>
      <c r="O584" s="192"/>
      <c r="P584" s="192"/>
      <c r="Q584" s="192"/>
      <c r="R584" s="192"/>
      <c r="S584" s="192"/>
      <c r="T584" s="192"/>
      <c r="U584" s="192"/>
      <c r="V584" s="192"/>
      <c r="W584" s="192"/>
      <c r="X584" s="192"/>
      <c r="Y584" s="192"/>
      <c r="Z584" s="192"/>
      <c r="AA584" s="192"/>
      <c r="AB584" s="192"/>
      <c r="AC584" s="192"/>
      <c r="AD584" s="192"/>
      <c r="AE584" s="192"/>
      <c r="AF584" s="192"/>
      <c r="AG584" s="192"/>
      <c r="AH584" s="192"/>
      <c r="AI584" s="192"/>
      <c r="AJ584" s="192"/>
      <c r="AK584" s="192"/>
      <c r="AL584" s="192"/>
      <c r="AM584" s="192"/>
      <c r="AN584" s="192"/>
      <c r="AO584" s="192"/>
      <c r="AP584" s="192"/>
      <c r="AQ584" s="192"/>
      <c r="AR584" s="192"/>
    </row>
    <row r="585" spans="1:44" s="264" customFormat="1" ht="15.75" hidden="1" outlineLevel="1">
      <c r="A585" s="105" t="str">
        <f>'[7]5. Var. Index. Performance RTs'!D50</f>
        <v>NÃO</v>
      </c>
      <c r="B585" s="175" t="s">
        <v>166</v>
      </c>
      <c r="C585" s="173" t="s">
        <v>129</v>
      </c>
      <c r="D585" s="179">
        <f>IF($A$585="SIM",D608,0)</f>
        <v>0</v>
      </c>
      <c r="E585" s="179">
        <f t="shared" ref="E585:AR585" si="185">IF($A$585="SIM",E608,0)</f>
        <v>0</v>
      </c>
      <c r="F585" s="179">
        <f t="shared" si="185"/>
        <v>0</v>
      </c>
      <c r="G585" s="179">
        <f t="shared" si="185"/>
        <v>0</v>
      </c>
      <c r="H585" s="179">
        <f t="shared" si="185"/>
        <v>0</v>
      </c>
      <c r="I585" s="179">
        <f t="shared" si="185"/>
        <v>0</v>
      </c>
      <c r="J585" s="179">
        <f t="shared" si="185"/>
        <v>0</v>
      </c>
      <c r="K585" s="179">
        <f t="shared" si="185"/>
        <v>0</v>
      </c>
      <c r="L585" s="179">
        <f t="shared" si="185"/>
        <v>0</v>
      </c>
      <c r="M585" s="179">
        <f t="shared" si="185"/>
        <v>0</v>
      </c>
      <c r="N585" s="179">
        <f t="shared" si="185"/>
        <v>0</v>
      </c>
      <c r="O585" s="179">
        <f t="shared" si="185"/>
        <v>0</v>
      </c>
      <c r="P585" s="179">
        <f t="shared" si="185"/>
        <v>0</v>
      </c>
      <c r="Q585" s="179">
        <f t="shared" si="185"/>
        <v>0</v>
      </c>
      <c r="R585" s="179">
        <f t="shared" si="185"/>
        <v>0</v>
      </c>
      <c r="S585" s="179">
        <f t="shared" si="185"/>
        <v>0</v>
      </c>
      <c r="T585" s="179">
        <f t="shared" si="185"/>
        <v>0</v>
      </c>
      <c r="U585" s="179">
        <f t="shared" si="185"/>
        <v>0</v>
      </c>
      <c r="V585" s="179">
        <f t="shared" si="185"/>
        <v>0</v>
      </c>
      <c r="W585" s="179">
        <f t="shared" si="185"/>
        <v>0</v>
      </c>
      <c r="X585" s="179">
        <f t="shared" si="185"/>
        <v>0</v>
      </c>
      <c r="Y585" s="179">
        <f t="shared" si="185"/>
        <v>0</v>
      </c>
      <c r="Z585" s="179">
        <f t="shared" si="185"/>
        <v>0</v>
      </c>
      <c r="AA585" s="179">
        <f t="shared" si="185"/>
        <v>0</v>
      </c>
      <c r="AB585" s="179">
        <f t="shared" si="185"/>
        <v>0</v>
      </c>
      <c r="AC585" s="179">
        <f t="shared" si="185"/>
        <v>0</v>
      </c>
      <c r="AD585" s="179">
        <f t="shared" si="185"/>
        <v>0</v>
      </c>
      <c r="AE585" s="179">
        <f t="shared" si="185"/>
        <v>0</v>
      </c>
      <c r="AF585" s="179">
        <f t="shared" si="185"/>
        <v>0</v>
      </c>
      <c r="AG585" s="179">
        <f t="shared" si="185"/>
        <v>0</v>
      </c>
      <c r="AH585" s="179">
        <f t="shared" si="185"/>
        <v>0</v>
      </c>
      <c r="AI585" s="179">
        <f t="shared" si="185"/>
        <v>0</v>
      </c>
      <c r="AJ585" s="179">
        <f t="shared" si="185"/>
        <v>0</v>
      </c>
      <c r="AK585" s="179">
        <f t="shared" si="185"/>
        <v>0</v>
      </c>
      <c r="AL585" s="179">
        <f t="shared" si="185"/>
        <v>0</v>
      </c>
      <c r="AM585" s="179">
        <f t="shared" si="185"/>
        <v>0</v>
      </c>
      <c r="AN585" s="179">
        <f t="shared" si="185"/>
        <v>0</v>
      </c>
      <c r="AO585" s="179">
        <f t="shared" si="185"/>
        <v>0</v>
      </c>
      <c r="AP585" s="179">
        <f t="shared" si="185"/>
        <v>0</v>
      </c>
      <c r="AQ585" s="179">
        <f t="shared" si="185"/>
        <v>0</v>
      </c>
      <c r="AR585" s="179">
        <f t="shared" si="185"/>
        <v>0</v>
      </c>
    </row>
    <row r="586" spans="1:44" s="260" customFormat="1" ht="15.75" hidden="1" outlineLevel="1">
      <c r="A586" s="105"/>
      <c r="B586" s="84" t="s">
        <v>162</v>
      </c>
      <c r="C586" s="80" t="s">
        <v>129</v>
      </c>
      <c r="D586" s="157">
        <f>IF($A$585="SIM",D494,0)</f>
        <v>0</v>
      </c>
      <c r="E586" s="157">
        <f>IF($A$585="SIM",E494,0)</f>
        <v>0</v>
      </c>
      <c r="F586" s="157">
        <f t="shared" ref="F586:AR586" si="186">IF($A$585="SIM",F494,0)</f>
        <v>0</v>
      </c>
      <c r="G586" s="157">
        <f t="shared" si="186"/>
        <v>0</v>
      </c>
      <c r="H586" s="157">
        <f t="shared" si="186"/>
        <v>0</v>
      </c>
      <c r="I586" s="157">
        <f t="shared" si="186"/>
        <v>0</v>
      </c>
      <c r="J586" s="157">
        <f t="shared" si="186"/>
        <v>0</v>
      </c>
      <c r="K586" s="157">
        <f t="shared" si="186"/>
        <v>0</v>
      </c>
      <c r="L586" s="157">
        <f t="shared" si="186"/>
        <v>0</v>
      </c>
      <c r="M586" s="157">
        <f t="shared" si="186"/>
        <v>0</v>
      </c>
      <c r="N586" s="157">
        <f t="shared" si="186"/>
        <v>0</v>
      </c>
      <c r="O586" s="157">
        <f t="shared" si="186"/>
        <v>0</v>
      </c>
      <c r="P586" s="157">
        <f t="shared" si="186"/>
        <v>0</v>
      </c>
      <c r="Q586" s="157">
        <f t="shared" si="186"/>
        <v>0</v>
      </c>
      <c r="R586" s="157">
        <f t="shared" si="186"/>
        <v>0</v>
      </c>
      <c r="S586" s="157">
        <f t="shared" si="186"/>
        <v>0</v>
      </c>
      <c r="T586" s="157">
        <f t="shared" si="186"/>
        <v>0</v>
      </c>
      <c r="U586" s="157">
        <f t="shared" si="186"/>
        <v>0</v>
      </c>
      <c r="V586" s="157">
        <f t="shared" si="186"/>
        <v>0</v>
      </c>
      <c r="W586" s="157">
        <f t="shared" si="186"/>
        <v>0</v>
      </c>
      <c r="X586" s="157">
        <f t="shared" si="186"/>
        <v>0</v>
      </c>
      <c r="Y586" s="157">
        <f t="shared" si="186"/>
        <v>0</v>
      </c>
      <c r="Z586" s="157">
        <f t="shared" si="186"/>
        <v>0</v>
      </c>
      <c r="AA586" s="157">
        <f t="shared" si="186"/>
        <v>0</v>
      </c>
      <c r="AB586" s="157">
        <f t="shared" si="186"/>
        <v>0</v>
      </c>
      <c r="AC586" s="157">
        <f t="shared" si="186"/>
        <v>0</v>
      </c>
      <c r="AD586" s="157">
        <f t="shared" si="186"/>
        <v>0</v>
      </c>
      <c r="AE586" s="157">
        <f t="shared" si="186"/>
        <v>0</v>
      </c>
      <c r="AF586" s="157">
        <f t="shared" si="186"/>
        <v>0</v>
      </c>
      <c r="AG586" s="157">
        <f t="shared" si="186"/>
        <v>0</v>
      </c>
      <c r="AH586" s="157">
        <f t="shared" si="186"/>
        <v>0</v>
      </c>
      <c r="AI586" s="157">
        <f t="shared" si="186"/>
        <v>0</v>
      </c>
      <c r="AJ586" s="157">
        <f t="shared" si="186"/>
        <v>0</v>
      </c>
      <c r="AK586" s="157">
        <f t="shared" si="186"/>
        <v>0</v>
      </c>
      <c r="AL586" s="157">
        <f t="shared" si="186"/>
        <v>0</v>
      </c>
      <c r="AM586" s="157">
        <f t="shared" si="186"/>
        <v>0</v>
      </c>
      <c r="AN586" s="157">
        <f t="shared" si="186"/>
        <v>0</v>
      </c>
      <c r="AO586" s="157">
        <f t="shared" si="186"/>
        <v>0</v>
      </c>
      <c r="AP586" s="157">
        <f t="shared" si="186"/>
        <v>0</v>
      </c>
      <c r="AQ586" s="157">
        <f t="shared" si="186"/>
        <v>0</v>
      </c>
      <c r="AR586" s="157">
        <f t="shared" si="186"/>
        <v>0</v>
      </c>
    </row>
    <row r="587" spans="1:44" s="260" customFormat="1" ht="15.75" hidden="1" outlineLevel="1">
      <c r="A587" s="105"/>
      <c r="B587" s="84" t="s">
        <v>163</v>
      </c>
      <c r="C587" s="80" t="s">
        <v>129</v>
      </c>
      <c r="D587" s="157">
        <f>IF($A$585="Sim",D344,0)</f>
        <v>0</v>
      </c>
      <c r="E587" s="157">
        <f t="shared" ref="E587:AR587" si="187">IF($A$585="Sim",E344,0)</f>
        <v>0</v>
      </c>
      <c r="F587" s="157">
        <f t="shared" si="187"/>
        <v>0</v>
      </c>
      <c r="G587" s="157">
        <f t="shared" si="187"/>
        <v>0</v>
      </c>
      <c r="H587" s="157">
        <f t="shared" si="187"/>
        <v>0</v>
      </c>
      <c r="I587" s="157">
        <f t="shared" si="187"/>
        <v>0</v>
      </c>
      <c r="J587" s="157">
        <f t="shared" si="187"/>
        <v>0</v>
      </c>
      <c r="K587" s="157">
        <f t="shared" si="187"/>
        <v>0</v>
      </c>
      <c r="L587" s="157">
        <f t="shared" si="187"/>
        <v>0</v>
      </c>
      <c r="M587" s="157">
        <f t="shared" si="187"/>
        <v>0</v>
      </c>
      <c r="N587" s="157">
        <f t="shared" si="187"/>
        <v>0</v>
      </c>
      <c r="O587" s="157">
        <f t="shared" si="187"/>
        <v>0</v>
      </c>
      <c r="P587" s="157">
        <f t="shared" si="187"/>
        <v>0</v>
      </c>
      <c r="Q587" s="157">
        <f t="shared" si="187"/>
        <v>0</v>
      </c>
      <c r="R587" s="157">
        <f t="shared" si="187"/>
        <v>0</v>
      </c>
      <c r="S587" s="157">
        <f t="shared" si="187"/>
        <v>0</v>
      </c>
      <c r="T587" s="157">
        <f t="shared" si="187"/>
        <v>0</v>
      </c>
      <c r="U587" s="157">
        <f t="shared" si="187"/>
        <v>0</v>
      </c>
      <c r="V587" s="157">
        <f t="shared" si="187"/>
        <v>0</v>
      </c>
      <c r="W587" s="157">
        <f t="shared" si="187"/>
        <v>0</v>
      </c>
      <c r="X587" s="157">
        <f t="shared" si="187"/>
        <v>0</v>
      </c>
      <c r="Y587" s="157">
        <f t="shared" si="187"/>
        <v>0</v>
      </c>
      <c r="Z587" s="157">
        <f t="shared" si="187"/>
        <v>0</v>
      </c>
      <c r="AA587" s="157">
        <f t="shared" si="187"/>
        <v>0</v>
      </c>
      <c r="AB587" s="157">
        <f t="shared" si="187"/>
        <v>0</v>
      </c>
      <c r="AC587" s="157">
        <f t="shared" si="187"/>
        <v>0</v>
      </c>
      <c r="AD587" s="157">
        <f t="shared" si="187"/>
        <v>0</v>
      </c>
      <c r="AE587" s="157">
        <f t="shared" si="187"/>
        <v>0</v>
      </c>
      <c r="AF587" s="157">
        <f t="shared" si="187"/>
        <v>0</v>
      </c>
      <c r="AG587" s="157">
        <f t="shared" si="187"/>
        <v>0</v>
      </c>
      <c r="AH587" s="157">
        <f t="shared" si="187"/>
        <v>0</v>
      </c>
      <c r="AI587" s="157">
        <f t="shared" si="187"/>
        <v>0</v>
      </c>
      <c r="AJ587" s="157">
        <f t="shared" si="187"/>
        <v>0</v>
      </c>
      <c r="AK587" s="157">
        <f t="shared" si="187"/>
        <v>0</v>
      </c>
      <c r="AL587" s="157">
        <f t="shared" si="187"/>
        <v>0</v>
      </c>
      <c r="AM587" s="157">
        <f t="shared" si="187"/>
        <v>0</v>
      </c>
      <c r="AN587" s="157">
        <f t="shared" si="187"/>
        <v>0</v>
      </c>
      <c r="AO587" s="157">
        <f t="shared" si="187"/>
        <v>0</v>
      </c>
      <c r="AP587" s="157">
        <f t="shared" si="187"/>
        <v>0</v>
      </c>
      <c r="AQ587" s="157">
        <f t="shared" si="187"/>
        <v>0</v>
      </c>
      <c r="AR587" s="157">
        <f t="shared" si="187"/>
        <v>0</v>
      </c>
    </row>
    <row r="588" spans="1:44" s="260" customFormat="1" ht="15.75" hidden="1" outlineLevel="1">
      <c r="A588" s="105"/>
      <c r="B588" s="84" t="s">
        <v>167</v>
      </c>
      <c r="C588" s="80" t="s">
        <v>129</v>
      </c>
      <c r="D588" s="157">
        <f>IF($A$585="Sim",D477,0)</f>
        <v>0</v>
      </c>
      <c r="E588" s="157">
        <f t="shared" ref="E588:AR588" si="188">IF($A$585="Sim",E477,0)</f>
        <v>0</v>
      </c>
      <c r="F588" s="157">
        <f t="shared" si="188"/>
        <v>0</v>
      </c>
      <c r="G588" s="157">
        <f t="shared" si="188"/>
        <v>0</v>
      </c>
      <c r="H588" s="157">
        <f t="shared" si="188"/>
        <v>0</v>
      </c>
      <c r="I588" s="157">
        <f t="shared" si="188"/>
        <v>0</v>
      </c>
      <c r="J588" s="157">
        <f t="shared" si="188"/>
        <v>0</v>
      </c>
      <c r="K588" s="157">
        <f t="shared" si="188"/>
        <v>0</v>
      </c>
      <c r="L588" s="157">
        <f t="shared" si="188"/>
        <v>0</v>
      </c>
      <c r="M588" s="157">
        <f t="shared" si="188"/>
        <v>0</v>
      </c>
      <c r="N588" s="157">
        <f t="shared" si="188"/>
        <v>0</v>
      </c>
      <c r="O588" s="157">
        <f t="shared" si="188"/>
        <v>0</v>
      </c>
      <c r="P588" s="157">
        <f t="shared" si="188"/>
        <v>0</v>
      </c>
      <c r="Q588" s="157">
        <f t="shared" si="188"/>
        <v>0</v>
      </c>
      <c r="R588" s="157">
        <f t="shared" si="188"/>
        <v>0</v>
      </c>
      <c r="S588" s="157">
        <f t="shared" si="188"/>
        <v>0</v>
      </c>
      <c r="T588" s="157">
        <f t="shared" si="188"/>
        <v>0</v>
      </c>
      <c r="U588" s="157">
        <f t="shared" si="188"/>
        <v>0</v>
      </c>
      <c r="V588" s="157">
        <f t="shared" si="188"/>
        <v>0</v>
      </c>
      <c r="W588" s="157">
        <f t="shared" si="188"/>
        <v>0</v>
      </c>
      <c r="X588" s="157">
        <f t="shared" si="188"/>
        <v>0</v>
      </c>
      <c r="Y588" s="157">
        <f t="shared" si="188"/>
        <v>0</v>
      </c>
      <c r="Z588" s="157">
        <f t="shared" si="188"/>
        <v>0</v>
      </c>
      <c r="AA588" s="157">
        <f t="shared" si="188"/>
        <v>0</v>
      </c>
      <c r="AB588" s="157">
        <f t="shared" si="188"/>
        <v>0</v>
      </c>
      <c r="AC588" s="157">
        <f t="shared" si="188"/>
        <v>0</v>
      </c>
      <c r="AD588" s="157">
        <f t="shared" si="188"/>
        <v>0</v>
      </c>
      <c r="AE588" s="157">
        <f t="shared" si="188"/>
        <v>0</v>
      </c>
      <c r="AF588" s="157">
        <f t="shared" si="188"/>
        <v>0</v>
      </c>
      <c r="AG588" s="157">
        <f t="shared" si="188"/>
        <v>0</v>
      </c>
      <c r="AH588" s="157">
        <f t="shared" si="188"/>
        <v>0</v>
      </c>
      <c r="AI588" s="157">
        <f t="shared" si="188"/>
        <v>0</v>
      </c>
      <c r="AJ588" s="157">
        <f t="shared" si="188"/>
        <v>0</v>
      </c>
      <c r="AK588" s="157">
        <f t="shared" si="188"/>
        <v>0</v>
      </c>
      <c r="AL588" s="157">
        <f t="shared" si="188"/>
        <v>0</v>
      </c>
      <c r="AM588" s="157">
        <f t="shared" si="188"/>
        <v>0</v>
      </c>
      <c r="AN588" s="157">
        <f t="shared" si="188"/>
        <v>0</v>
      </c>
      <c r="AO588" s="157">
        <f t="shared" si="188"/>
        <v>0</v>
      </c>
      <c r="AP588" s="157">
        <f t="shared" si="188"/>
        <v>0</v>
      </c>
      <c r="AQ588" s="157">
        <f t="shared" si="188"/>
        <v>0</v>
      </c>
      <c r="AR588" s="157">
        <f t="shared" si="188"/>
        <v>0</v>
      </c>
    </row>
    <row r="589" spans="1:44" s="260" customFormat="1" ht="15.75" hidden="1" outlineLevel="1">
      <c r="A589" s="105"/>
      <c r="B589" s="84" t="s">
        <v>168</v>
      </c>
      <c r="C589" s="80" t="s">
        <v>129</v>
      </c>
      <c r="D589" s="157">
        <f>D586+D587+D588</f>
        <v>0</v>
      </c>
      <c r="E589" s="157">
        <f t="shared" ref="E589:AR589" si="189">E586+E587+E588</f>
        <v>0</v>
      </c>
      <c r="F589" s="157">
        <f t="shared" si="189"/>
        <v>0</v>
      </c>
      <c r="G589" s="157">
        <f t="shared" si="189"/>
        <v>0</v>
      </c>
      <c r="H589" s="157">
        <f t="shared" si="189"/>
        <v>0</v>
      </c>
      <c r="I589" s="157">
        <f t="shared" si="189"/>
        <v>0</v>
      </c>
      <c r="J589" s="157">
        <f t="shared" si="189"/>
        <v>0</v>
      </c>
      <c r="K589" s="157">
        <f t="shared" si="189"/>
        <v>0</v>
      </c>
      <c r="L589" s="157">
        <f t="shared" si="189"/>
        <v>0</v>
      </c>
      <c r="M589" s="157">
        <f t="shared" si="189"/>
        <v>0</v>
      </c>
      <c r="N589" s="157">
        <f t="shared" si="189"/>
        <v>0</v>
      </c>
      <c r="O589" s="157">
        <f t="shared" si="189"/>
        <v>0</v>
      </c>
      <c r="P589" s="157">
        <f t="shared" si="189"/>
        <v>0</v>
      </c>
      <c r="Q589" s="157">
        <f t="shared" si="189"/>
        <v>0</v>
      </c>
      <c r="R589" s="157">
        <f t="shared" si="189"/>
        <v>0</v>
      </c>
      <c r="S589" s="157">
        <f t="shared" si="189"/>
        <v>0</v>
      </c>
      <c r="T589" s="157">
        <f t="shared" si="189"/>
        <v>0</v>
      </c>
      <c r="U589" s="157">
        <f t="shared" si="189"/>
        <v>0</v>
      </c>
      <c r="V589" s="157">
        <f t="shared" si="189"/>
        <v>0</v>
      </c>
      <c r="W589" s="157">
        <f t="shared" si="189"/>
        <v>0</v>
      </c>
      <c r="X589" s="157">
        <f t="shared" si="189"/>
        <v>0</v>
      </c>
      <c r="Y589" s="157">
        <f t="shared" si="189"/>
        <v>0</v>
      </c>
      <c r="Z589" s="157">
        <f t="shared" si="189"/>
        <v>0</v>
      </c>
      <c r="AA589" s="157">
        <f t="shared" si="189"/>
        <v>0</v>
      </c>
      <c r="AB589" s="157">
        <f t="shared" si="189"/>
        <v>0</v>
      </c>
      <c r="AC589" s="157">
        <f t="shared" si="189"/>
        <v>0</v>
      </c>
      <c r="AD589" s="157">
        <f t="shared" si="189"/>
        <v>0</v>
      </c>
      <c r="AE589" s="157">
        <f t="shared" si="189"/>
        <v>0</v>
      </c>
      <c r="AF589" s="157">
        <f t="shared" si="189"/>
        <v>0</v>
      </c>
      <c r="AG589" s="157">
        <f t="shared" si="189"/>
        <v>0</v>
      </c>
      <c r="AH589" s="157">
        <f t="shared" si="189"/>
        <v>0</v>
      </c>
      <c r="AI589" s="157">
        <f t="shared" si="189"/>
        <v>0</v>
      </c>
      <c r="AJ589" s="157">
        <f t="shared" si="189"/>
        <v>0</v>
      </c>
      <c r="AK589" s="157">
        <f t="shared" si="189"/>
        <v>0</v>
      </c>
      <c r="AL589" s="157">
        <f t="shared" si="189"/>
        <v>0</v>
      </c>
      <c r="AM589" s="157">
        <f t="shared" si="189"/>
        <v>0</v>
      </c>
      <c r="AN589" s="157">
        <f t="shared" si="189"/>
        <v>0</v>
      </c>
      <c r="AO589" s="157">
        <f t="shared" si="189"/>
        <v>0</v>
      </c>
      <c r="AP589" s="157">
        <f t="shared" si="189"/>
        <v>0</v>
      </c>
      <c r="AQ589" s="157">
        <f t="shared" si="189"/>
        <v>0</v>
      </c>
      <c r="AR589" s="157">
        <f t="shared" si="189"/>
        <v>0</v>
      </c>
    </row>
    <row r="590" spans="1:44" s="262" customFormat="1" ht="15.75" hidden="1" outlineLevel="2">
      <c r="A590" s="105"/>
      <c r="B590" s="162" t="s">
        <v>133</v>
      </c>
      <c r="C590" s="160"/>
      <c r="D590" s="160"/>
      <c r="E590" s="160"/>
      <c r="F590" s="160"/>
      <c r="G590" s="160"/>
      <c r="H590" s="160"/>
      <c r="I590" s="160"/>
      <c r="J590" s="160"/>
      <c r="K590" s="160"/>
      <c r="L590" s="160"/>
      <c r="M590" s="160"/>
      <c r="N590" s="160"/>
      <c r="O590" s="160"/>
      <c r="P590" s="160"/>
      <c r="Q590" s="160"/>
      <c r="R590" s="160"/>
      <c r="S590" s="160"/>
      <c r="T590" s="160"/>
      <c r="U590" s="160"/>
      <c r="V590" s="160"/>
      <c r="W590" s="160"/>
      <c r="X590" s="160"/>
      <c r="Y590" s="160"/>
      <c r="Z590" s="160"/>
      <c r="AA590" s="160"/>
      <c r="AB590" s="160"/>
      <c r="AC590" s="160"/>
      <c r="AD590" s="160"/>
      <c r="AE590" s="160"/>
      <c r="AF590" s="160"/>
      <c r="AG590" s="160"/>
      <c r="AH590" s="160"/>
      <c r="AI590" s="160"/>
      <c r="AJ590" s="160"/>
      <c r="AK590" s="160"/>
      <c r="AL590" s="160"/>
      <c r="AM590" s="160"/>
      <c r="AN590" s="160"/>
      <c r="AO590" s="160"/>
      <c r="AP590" s="160"/>
      <c r="AQ590" s="160"/>
      <c r="AR590" s="160"/>
    </row>
    <row r="591" spans="1:44" s="262" customFormat="1" ht="15.75" hidden="1" outlineLevel="2">
      <c r="A591" s="105"/>
      <c r="B591" s="162" t="s">
        <v>42</v>
      </c>
      <c r="C591" s="160" t="s">
        <v>73</v>
      </c>
      <c r="D591" s="166">
        <f t="shared" ref="D591:AR597" si="190">IF(D$589&gt;0,($D$586*D496+$D$587*D346+$D$588*D479)/D$589,0)</f>
        <v>0</v>
      </c>
      <c r="E591" s="166">
        <f t="shared" si="190"/>
        <v>0</v>
      </c>
      <c r="F591" s="166">
        <f t="shared" si="190"/>
        <v>0</v>
      </c>
      <c r="G591" s="166">
        <f t="shared" si="190"/>
        <v>0</v>
      </c>
      <c r="H591" s="166">
        <f t="shared" si="190"/>
        <v>0</v>
      </c>
      <c r="I591" s="166">
        <f t="shared" si="190"/>
        <v>0</v>
      </c>
      <c r="J591" s="166">
        <f t="shared" si="190"/>
        <v>0</v>
      </c>
      <c r="K591" s="166">
        <f t="shared" si="190"/>
        <v>0</v>
      </c>
      <c r="L591" s="166">
        <f t="shared" si="190"/>
        <v>0</v>
      </c>
      <c r="M591" s="166">
        <f t="shared" si="190"/>
        <v>0</v>
      </c>
      <c r="N591" s="166">
        <f t="shared" si="190"/>
        <v>0</v>
      </c>
      <c r="O591" s="166">
        <f t="shared" si="190"/>
        <v>0</v>
      </c>
      <c r="P591" s="166">
        <f t="shared" si="190"/>
        <v>0</v>
      </c>
      <c r="Q591" s="166">
        <f t="shared" si="190"/>
        <v>0</v>
      </c>
      <c r="R591" s="166">
        <f t="shared" si="190"/>
        <v>0</v>
      </c>
      <c r="S591" s="166">
        <f t="shared" si="190"/>
        <v>0</v>
      </c>
      <c r="T591" s="166">
        <f t="shared" si="190"/>
        <v>0</v>
      </c>
      <c r="U591" s="166">
        <f t="shared" si="190"/>
        <v>0</v>
      </c>
      <c r="V591" s="166">
        <f t="shared" si="190"/>
        <v>0</v>
      </c>
      <c r="W591" s="166">
        <f t="shared" si="190"/>
        <v>0</v>
      </c>
      <c r="X591" s="166">
        <f t="shared" si="190"/>
        <v>0</v>
      </c>
      <c r="Y591" s="166">
        <f t="shared" si="190"/>
        <v>0</v>
      </c>
      <c r="Z591" s="166">
        <f t="shared" si="190"/>
        <v>0</v>
      </c>
      <c r="AA591" s="166">
        <f t="shared" si="190"/>
        <v>0</v>
      </c>
      <c r="AB591" s="166">
        <f t="shared" si="190"/>
        <v>0</v>
      </c>
      <c r="AC591" s="166">
        <f t="shared" si="190"/>
        <v>0</v>
      </c>
      <c r="AD591" s="166">
        <f t="shared" si="190"/>
        <v>0</v>
      </c>
      <c r="AE591" s="166">
        <f t="shared" si="190"/>
        <v>0</v>
      </c>
      <c r="AF591" s="166">
        <f t="shared" si="190"/>
        <v>0</v>
      </c>
      <c r="AG591" s="166">
        <f t="shared" si="190"/>
        <v>0</v>
      </c>
      <c r="AH591" s="166">
        <f t="shared" si="190"/>
        <v>0</v>
      </c>
      <c r="AI591" s="166">
        <f t="shared" si="190"/>
        <v>0</v>
      </c>
      <c r="AJ591" s="166">
        <f t="shared" si="190"/>
        <v>0</v>
      </c>
      <c r="AK591" s="166">
        <f t="shared" si="190"/>
        <v>0</v>
      </c>
      <c r="AL591" s="166">
        <f t="shared" si="190"/>
        <v>0</v>
      </c>
      <c r="AM591" s="166">
        <f t="shared" si="190"/>
        <v>0</v>
      </c>
      <c r="AN591" s="166">
        <f t="shared" si="190"/>
        <v>0</v>
      </c>
      <c r="AO591" s="166">
        <f t="shared" si="190"/>
        <v>0</v>
      </c>
      <c r="AP591" s="166">
        <f t="shared" si="190"/>
        <v>0</v>
      </c>
      <c r="AQ591" s="166">
        <f t="shared" si="190"/>
        <v>0</v>
      </c>
      <c r="AR591" s="166">
        <f t="shared" si="190"/>
        <v>0</v>
      </c>
    </row>
    <row r="592" spans="1:44" s="262" customFormat="1" ht="15.75" hidden="1" outlineLevel="2">
      <c r="A592" s="105"/>
      <c r="B592" s="162" t="s">
        <v>43</v>
      </c>
      <c r="C592" s="160" t="s">
        <v>73</v>
      </c>
      <c r="D592" s="166">
        <f t="shared" si="190"/>
        <v>0</v>
      </c>
      <c r="E592" s="166">
        <f t="shared" si="190"/>
        <v>0</v>
      </c>
      <c r="F592" s="166">
        <f t="shared" si="190"/>
        <v>0</v>
      </c>
      <c r="G592" s="166">
        <f t="shared" si="190"/>
        <v>0</v>
      </c>
      <c r="H592" s="166">
        <f t="shared" si="190"/>
        <v>0</v>
      </c>
      <c r="I592" s="166">
        <f t="shared" si="190"/>
        <v>0</v>
      </c>
      <c r="J592" s="166">
        <f t="shared" si="190"/>
        <v>0</v>
      </c>
      <c r="K592" s="166">
        <f t="shared" si="190"/>
        <v>0</v>
      </c>
      <c r="L592" s="166">
        <f t="shared" si="190"/>
        <v>0</v>
      </c>
      <c r="M592" s="166">
        <f t="shared" si="190"/>
        <v>0</v>
      </c>
      <c r="N592" s="166">
        <f t="shared" si="190"/>
        <v>0</v>
      </c>
      <c r="O592" s="166">
        <f t="shared" si="190"/>
        <v>0</v>
      </c>
      <c r="P592" s="166">
        <f t="shared" si="190"/>
        <v>0</v>
      </c>
      <c r="Q592" s="166">
        <f t="shared" si="190"/>
        <v>0</v>
      </c>
      <c r="R592" s="166">
        <f t="shared" si="190"/>
        <v>0</v>
      </c>
      <c r="S592" s="166">
        <f t="shared" si="190"/>
        <v>0</v>
      </c>
      <c r="T592" s="166">
        <f t="shared" si="190"/>
        <v>0</v>
      </c>
      <c r="U592" s="166">
        <f t="shared" si="190"/>
        <v>0</v>
      </c>
      <c r="V592" s="166">
        <f t="shared" si="190"/>
        <v>0</v>
      </c>
      <c r="W592" s="166">
        <f t="shared" si="190"/>
        <v>0</v>
      </c>
      <c r="X592" s="166">
        <f t="shared" si="190"/>
        <v>0</v>
      </c>
      <c r="Y592" s="166">
        <f t="shared" si="190"/>
        <v>0</v>
      </c>
      <c r="Z592" s="166">
        <f t="shared" si="190"/>
        <v>0</v>
      </c>
      <c r="AA592" s="166">
        <f t="shared" si="190"/>
        <v>0</v>
      </c>
      <c r="AB592" s="166">
        <f t="shared" si="190"/>
        <v>0</v>
      </c>
      <c r="AC592" s="166">
        <f t="shared" si="190"/>
        <v>0</v>
      </c>
      <c r="AD592" s="166">
        <f t="shared" si="190"/>
        <v>0</v>
      </c>
      <c r="AE592" s="166">
        <f t="shared" si="190"/>
        <v>0</v>
      </c>
      <c r="AF592" s="166">
        <f t="shared" si="190"/>
        <v>0</v>
      </c>
      <c r="AG592" s="166">
        <f t="shared" si="190"/>
        <v>0</v>
      </c>
      <c r="AH592" s="166">
        <f t="shared" si="190"/>
        <v>0</v>
      </c>
      <c r="AI592" s="166">
        <f t="shared" si="190"/>
        <v>0</v>
      </c>
      <c r="AJ592" s="166">
        <f t="shared" si="190"/>
        <v>0</v>
      </c>
      <c r="AK592" s="166">
        <f t="shared" si="190"/>
        <v>0</v>
      </c>
      <c r="AL592" s="166">
        <f t="shared" si="190"/>
        <v>0</v>
      </c>
      <c r="AM592" s="166">
        <f t="shared" si="190"/>
        <v>0</v>
      </c>
      <c r="AN592" s="166">
        <f t="shared" si="190"/>
        <v>0</v>
      </c>
      <c r="AO592" s="166">
        <f t="shared" si="190"/>
        <v>0</v>
      </c>
      <c r="AP592" s="166">
        <f t="shared" si="190"/>
        <v>0</v>
      </c>
      <c r="AQ592" s="166">
        <f t="shared" si="190"/>
        <v>0</v>
      </c>
      <c r="AR592" s="166">
        <f t="shared" si="190"/>
        <v>0</v>
      </c>
    </row>
    <row r="593" spans="1:44" s="262" customFormat="1" ht="15.75" hidden="1" outlineLevel="2">
      <c r="A593" s="105"/>
      <c r="B593" s="162" t="s">
        <v>44</v>
      </c>
      <c r="C593" s="160" t="s">
        <v>73</v>
      </c>
      <c r="D593" s="166">
        <f t="shared" si="190"/>
        <v>0</v>
      </c>
      <c r="E593" s="166">
        <f t="shared" si="190"/>
        <v>0</v>
      </c>
      <c r="F593" s="166">
        <f t="shared" si="190"/>
        <v>0</v>
      </c>
      <c r="G593" s="166">
        <f t="shared" si="190"/>
        <v>0</v>
      </c>
      <c r="H593" s="166">
        <f t="shared" si="190"/>
        <v>0</v>
      </c>
      <c r="I593" s="166">
        <f t="shared" si="190"/>
        <v>0</v>
      </c>
      <c r="J593" s="166">
        <f t="shared" si="190"/>
        <v>0</v>
      </c>
      <c r="K593" s="166">
        <f t="shared" si="190"/>
        <v>0</v>
      </c>
      <c r="L593" s="166">
        <f t="shared" si="190"/>
        <v>0</v>
      </c>
      <c r="M593" s="166">
        <f t="shared" si="190"/>
        <v>0</v>
      </c>
      <c r="N593" s="166">
        <f t="shared" si="190"/>
        <v>0</v>
      </c>
      <c r="O593" s="166">
        <f t="shared" si="190"/>
        <v>0</v>
      </c>
      <c r="P593" s="166">
        <f t="shared" si="190"/>
        <v>0</v>
      </c>
      <c r="Q593" s="166">
        <f t="shared" si="190"/>
        <v>0</v>
      </c>
      <c r="R593" s="166">
        <f t="shared" si="190"/>
        <v>0</v>
      </c>
      <c r="S593" s="166">
        <f t="shared" si="190"/>
        <v>0</v>
      </c>
      <c r="T593" s="166">
        <f t="shared" si="190"/>
        <v>0</v>
      </c>
      <c r="U593" s="166">
        <f t="shared" si="190"/>
        <v>0</v>
      </c>
      <c r="V593" s="166">
        <f t="shared" si="190"/>
        <v>0</v>
      </c>
      <c r="W593" s="166">
        <f t="shared" si="190"/>
        <v>0</v>
      </c>
      <c r="X593" s="166">
        <f t="shared" si="190"/>
        <v>0</v>
      </c>
      <c r="Y593" s="166">
        <f t="shared" si="190"/>
        <v>0</v>
      </c>
      <c r="Z593" s="166">
        <f t="shared" si="190"/>
        <v>0</v>
      </c>
      <c r="AA593" s="166">
        <f t="shared" si="190"/>
        <v>0</v>
      </c>
      <c r="AB593" s="166">
        <f t="shared" si="190"/>
        <v>0</v>
      </c>
      <c r="AC593" s="166">
        <f t="shared" si="190"/>
        <v>0</v>
      </c>
      <c r="AD593" s="166">
        <f t="shared" si="190"/>
        <v>0</v>
      </c>
      <c r="AE593" s="166">
        <f t="shared" si="190"/>
        <v>0</v>
      </c>
      <c r="AF593" s="166">
        <f t="shared" si="190"/>
        <v>0</v>
      </c>
      <c r="AG593" s="166">
        <f t="shared" si="190"/>
        <v>0</v>
      </c>
      <c r="AH593" s="166">
        <f t="shared" si="190"/>
        <v>0</v>
      </c>
      <c r="AI593" s="166">
        <f t="shared" si="190"/>
        <v>0</v>
      </c>
      <c r="AJ593" s="166">
        <f t="shared" si="190"/>
        <v>0</v>
      </c>
      <c r="AK593" s="166">
        <f t="shared" si="190"/>
        <v>0</v>
      </c>
      <c r="AL593" s="166">
        <f t="shared" si="190"/>
        <v>0</v>
      </c>
      <c r="AM593" s="166">
        <f t="shared" si="190"/>
        <v>0</v>
      </c>
      <c r="AN593" s="166">
        <f t="shared" si="190"/>
        <v>0</v>
      </c>
      <c r="AO593" s="166">
        <f t="shared" si="190"/>
        <v>0</v>
      </c>
      <c r="AP593" s="166">
        <f t="shared" si="190"/>
        <v>0</v>
      </c>
      <c r="AQ593" s="166">
        <f t="shared" si="190"/>
        <v>0</v>
      </c>
      <c r="AR593" s="166">
        <f t="shared" si="190"/>
        <v>0</v>
      </c>
    </row>
    <row r="594" spans="1:44" s="262" customFormat="1" ht="15.75" hidden="1" outlineLevel="2">
      <c r="A594" s="105"/>
      <c r="B594" s="162" t="s">
        <v>45</v>
      </c>
      <c r="C594" s="160" t="s">
        <v>73</v>
      </c>
      <c r="D594" s="166">
        <f t="shared" si="190"/>
        <v>0</v>
      </c>
      <c r="E594" s="166">
        <f t="shared" si="190"/>
        <v>0</v>
      </c>
      <c r="F594" s="166">
        <f t="shared" si="190"/>
        <v>0</v>
      </c>
      <c r="G594" s="166">
        <f t="shared" si="190"/>
        <v>0</v>
      </c>
      <c r="H594" s="166">
        <f t="shared" si="190"/>
        <v>0</v>
      </c>
      <c r="I594" s="166">
        <f t="shared" si="190"/>
        <v>0</v>
      </c>
      <c r="J594" s="166">
        <f t="shared" si="190"/>
        <v>0</v>
      </c>
      <c r="K594" s="166">
        <f t="shared" si="190"/>
        <v>0</v>
      </c>
      <c r="L594" s="166">
        <f t="shared" si="190"/>
        <v>0</v>
      </c>
      <c r="M594" s="166">
        <f t="shared" si="190"/>
        <v>0</v>
      </c>
      <c r="N594" s="166">
        <f t="shared" si="190"/>
        <v>0</v>
      </c>
      <c r="O594" s="166">
        <f t="shared" si="190"/>
        <v>0</v>
      </c>
      <c r="P594" s="166">
        <f t="shared" si="190"/>
        <v>0</v>
      </c>
      <c r="Q594" s="166">
        <f t="shared" si="190"/>
        <v>0</v>
      </c>
      <c r="R594" s="166">
        <f t="shared" si="190"/>
        <v>0</v>
      </c>
      <c r="S594" s="166">
        <f t="shared" si="190"/>
        <v>0</v>
      </c>
      <c r="T594" s="166">
        <f t="shared" si="190"/>
        <v>0</v>
      </c>
      <c r="U594" s="166">
        <f t="shared" si="190"/>
        <v>0</v>
      </c>
      <c r="V594" s="166">
        <f t="shared" si="190"/>
        <v>0</v>
      </c>
      <c r="W594" s="166">
        <f t="shared" si="190"/>
        <v>0</v>
      </c>
      <c r="X594" s="166">
        <f t="shared" si="190"/>
        <v>0</v>
      </c>
      <c r="Y594" s="166">
        <f t="shared" si="190"/>
        <v>0</v>
      </c>
      <c r="Z594" s="166">
        <f t="shared" si="190"/>
        <v>0</v>
      </c>
      <c r="AA594" s="166">
        <f t="shared" si="190"/>
        <v>0</v>
      </c>
      <c r="AB594" s="166">
        <f t="shared" si="190"/>
        <v>0</v>
      </c>
      <c r="AC594" s="166">
        <f t="shared" si="190"/>
        <v>0</v>
      </c>
      <c r="AD594" s="166">
        <f t="shared" si="190"/>
        <v>0</v>
      </c>
      <c r="AE594" s="166">
        <f t="shared" si="190"/>
        <v>0</v>
      </c>
      <c r="AF594" s="166">
        <f t="shared" si="190"/>
        <v>0</v>
      </c>
      <c r="AG594" s="166">
        <f t="shared" si="190"/>
        <v>0</v>
      </c>
      <c r="AH594" s="166">
        <f t="shared" si="190"/>
        <v>0</v>
      </c>
      <c r="AI594" s="166">
        <f t="shared" si="190"/>
        <v>0</v>
      </c>
      <c r="AJ594" s="166">
        <f t="shared" si="190"/>
        <v>0</v>
      </c>
      <c r="AK594" s="166">
        <f t="shared" si="190"/>
        <v>0</v>
      </c>
      <c r="AL594" s="166">
        <f t="shared" si="190"/>
        <v>0</v>
      </c>
      <c r="AM594" s="166">
        <f t="shared" si="190"/>
        <v>0</v>
      </c>
      <c r="AN594" s="166">
        <f t="shared" si="190"/>
        <v>0</v>
      </c>
      <c r="AO594" s="166">
        <f t="shared" si="190"/>
        <v>0</v>
      </c>
      <c r="AP594" s="166">
        <f t="shared" si="190"/>
        <v>0</v>
      </c>
      <c r="AQ594" s="166">
        <f t="shared" si="190"/>
        <v>0</v>
      </c>
      <c r="AR594" s="166">
        <f t="shared" si="190"/>
        <v>0</v>
      </c>
    </row>
    <row r="595" spans="1:44" s="262" customFormat="1" ht="15.75" hidden="1" outlineLevel="2">
      <c r="A595" s="105"/>
      <c r="B595" s="162" t="s">
        <v>46</v>
      </c>
      <c r="C595" s="160" t="s">
        <v>73</v>
      </c>
      <c r="D595" s="166">
        <f t="shared" si="190"/>
        <v>0</v>
      </c>
      <c r="E595" s="166">
        <f t="shared" si="190"/>
        <v>0</v>
      </c>
      <c r="F595" s="166">
        <f t="shared" si="190"/>
        <v>0</v>
      </c>
      <c r="G595" s="166">
        <f t="shared" si="190"/>
        <v>0</v>
      </c>
      <c r="H595" s="166">
        <f t="shared" si="190"/>
        <v>0</v>
      </c>
      <c r="I595" s="166">
        <f t="shared" si="190"/>
        <v>0</v>
      </c>
      <c r="J595" s="166">
        <f t="shared" si="190"/>
        <v>0</v>
      </c>
      <c r="K595" s="166">
        <f t="shared" si="190"/>
        <v>0</v>
      </c>
      <c r="L595" s="166">
        <f t="shared" si="190"/>
        <v>0</v>
      </c>
      <c r="M595" s="166">
        <f t="shared" si="190"/>
        <v>0</v>
      </c>
      <c r="N595" s="166">
        <f t="shared" si="190"/>
        <v>0</v>
      </c>
      <c r="O595" s="166">
        <f t="shared" si="190"/>
        <v>0</v>
      </c>
      <c r="P595" s="166">
        <f t="shared" si="190"/>
        <v>0</v>
      </c>
      <c r="Q595" s="166">
        <f t="shared" si="190"/>
        <v>0</v>
      </c>
      <c r="R595" s="166">
        <f t="shared" si="190"/>
        <v>0</v>
      </c>
      <c r="S595" s="166">
        <f t="shared" si="190"/>
        <v>0</v>
      </c>
      <c r="T595" s="166">
        <f t="shared" si="190"/>
        <v>0</v>
      </c>
      <c r="U595" s="166">
        <f t="shared" si="190"/>
        <v>0</v>
      </c>
      <c r="V595" s="166">
        <f t="shared" si="190"/>
        <v>0</v>
      </c>
      <c r="W595" s="166">
        <f t="shared" si="190"/>
        <v>0</v>
      </c>
      <c r="X595" s="166">
        <f t="shared" si="190"/>
        <v>0</v>
      </c>
      <c r="Y595" s="166">
        <f t="shared" si="190"/>
        <v>0</v>
      </c>
      <c r="Z595" s="166">
        <f t="shared" si="190"/>
        <v>0</v>
      </c>
      <c r="AA595" s="166">
        <f t="shared" si="190"/>
        <v>0</v>
      </c>
      <c r="AB595" s="166">
        <f t="shared" si="190"/>
        <v>0</v>
      </c>
      <c r="AC595" s="166">
        <f t="shared" si="190"/>
        <v>0</v>
      </c>
      <c r="AD595" s="166">
        <f t="shared" si="190"/>
        <v>0</v>
      </c>
      <c r="AE595" s="166">
        <f t="shared" si="190"/>
        <v>0</v>
      </c>
      <c r="AF595" s="166">
        <f t="shared" si="190"/>
        <v>0</v>
      </c>
      <c r="AG595" s="166">
        <f t="shared" si="190"/>
        <v>0</v>
      </c>
      <c r="AH595" s="166">
        <f t="shared" si="190"/>
        <v>0</v>
      </c>
      <c r="AI595" s="166">
        <f t="shared" si="190"/>
        <v>0</v>
      </c>
      <c r="AJ595" s="166">
        <f t="shared" si="190"/>
        <v>0</v>
      </c>
      <c r="AK595" s="166">
        <f t="shared" si="190"/>
        <v>0</v>
      </c>
      <c r="AL595" s="166">
        <f t="shared" si="190"/>
        <v>0</v>
      </c>
      <c r="AM595" s="166">
        <f t="shared" si="190"/>
        <v>0</v>
      </c>
      <c r="AN595" s="166">
        <f t="shared" si="190"/>
        <v>0</v>
      </c>
      <c r="AO595" s="166">
        <f t="shared" si="190"/>
        <v>0</v>
      </c>
      <c r="AP595" s="166">
        <f t="shared" si="190"/>
        <v>0</v>
      </c>
      <c r="AQ595" s="166">
        <f t="shared" si="190"/>
        <v>0</v>
      </c>
      <c r="AR595" s="166">
        <f t="shared" si="190"/>
        <v>0</v>
      </c>
    </row>
    <row r="596" spans="1:44" s="262" customFormat="1" ht="15.75" hidden="1" outlineLevel="2">
      <c r="A596" s="105"/>
      <c r="B596" s="162" t="s">
        <v>47</v>
      </c>
      <c r="C596" s="160" t="s">
        <v>73</v>
      </c>
      <c r="D596" s="166">
        <f t="shared" si="190"/>
        <v>0</v>
      </c>
      <c r="E596" s="166">
        <f t="shared" si="190"/>
        <v>0</v>
      </c>
      <c r="F596" s="166">
        <f t="shared" si="190"/>
        <v>0</v>
      </c>
      <c r="G596" s="166">
        <f t="shared" si="190"/>
        <v>0</v>
      </c>
      <c r="H596" s="166">
        <f t="shared" si="190"/>
        <v>0</v>
      </c>
      <c r="I596" s="166">
        <f t="shared" si="190"/>
        <v>0</v>
      </c>
      <c r="J596" s="166">
        <f t="shared" si="190"/>
        <v>0</v>
      </c>
      <c r="K596" s="166">
        <f t="shared" si="190"/>
        <v>0</v>
      </c>
      <c r="L596" s="166">
        <f t="shared" si="190"/>
        <v>0</v>
      </c>
      <c r="M596" s="166">
        <f t="shared" si="190"/>
        <v>0</v>
      </c>
      <c r="N596" s="166">
        <f t="shared" si="190"/>
        <v>0</v>
      </c>
      <c r="O596" s="166">
        <f t="shared" si="190"/>
        <v>0</v>
      </c>
      <c r="P596" s="166">
        <f t="shared" si="190"/>
        <v>0</v>
      </c>
      <c r="Q596" s="166">
        <f t="shared" si="190"/>
        <v>0</v>
      </c>
      <c r="R596" s="166">
        <f t="shared" si="190"/>
        <v>0</v>
      </c>
      <c r="S596" s="166">
        <f t="shared" si="190"/>
        <v>0</v>
      </c>
      <c r="T596" s="166">
        <f t="shared" si="190"/>
        <v>0</v>
      </c>
      <c r="U596" s="166">
        <f t="shared" si="190"/>
        <v>0</v>
      </c>
      <c r="V596" s="166">
        <f t="shared" si="190"/>
        <v>0</v>
      </c>
      <c r="W596" s="166">
        <f t="shared" si="190"/>
        <v>0</v>
      </c>
      <c r="X596" s="166">
        <f t="shared" si="190"/>
        <v>0</v>
      </c>
      <c r="Y596" s="166">
        <f t="shared" si="190"/>
        <v>0</v>
      </c>
      <c r="Z596" s="166">
        <f t="shared" si="190"/>
        <v>0</v>
      </c>
      <c r="AA596" s="166">
        <f t="shared" si="190"/>
        <v>0</v>
      </c>
      <c r="AB596" s="166">
        <f t="shared" si="190"/>
        <v>0</v>
      </c>
      <c r="AC596" s="166">
        <f t="shared" si="190"/>
        <v>0</v>
      </c>
      <c r="AD596" s="166">
        <f t="shared" si="190"/>
        <v>0</v>
      </c>
      <c r="AE596" s="166">
        <f t="shared" si="190"/>
        <v>0</v>
      </c>
      <c r="AF596" s="166">
        <f t="shared" si="190"/>
        <v>0</v>
      </c>
      <c r="AG596" s="166">
        <f t="shared" si="190"/>
        <v>0</v>
      </c>
      <c r="AH596" s="166">
        <f t="shared" si="190"/>
        <v>0</v>
      </c>
      <c r="AI596" s="166">
        <f t="shared" si="190"/>
        <v>0</v>
      </c>
      <c r="AJ596" s="166">
        <f t="shared" si="190"/>
        <v>0</v>
      </c>
      <c r="AK596" s="166">
        <f t="shared" si="190"/>
        <v>0</v>
      </c>
      <c r="AL596" s="166">
        <f t="shared" si="190"/>
        <v>0</v>
      </c>
      <c r="AM596" s="166">
        <f t="shared" si="190"/>
        <v>0</v>
      </c>
      <c r="AN596" s="166">
        <f t="shared" si="190"/>
        <v>0</v>
      </c>
      <c r="AO596" s="166">
        <f t="shared" si="190"/>
        <v>0</v>
      </c>
      <c r="AP596" s="166">
        <f t="shared" si="190"/>
        <v>0</v>
      </c>
      <c r="AQ596" s="166">
        <f t="shared" si="190"/>
        <v>0</v>
      </c>
      <c r="AR596" s="166">
        <f t="shared" si="190"/>
        <v>0</v>
      </c>
    </row>
    <row r="597" spans="1:44" s="262" customFormat="1" ht="15.75" hidden="1" outlineLevel="2">
      <c r="A597" s="105"/>
      <c r="B597" s="162" t="s">
        <v>48</v>
      </c>
      <c r="C597" s="160" t="s">
        <v>73</v>
      </c>
      <c r="D597" s="166">
        <f t="shared" si="190"/>
        <v>0</v>
      </c>
      <c r="E597" s="166">
        <f t="shared" si="190"/>
        <v>0</v>
      </c>
      <c r="F597" s="166">
        <f t="shared" si="190"/>
        <v>0</v>
      </c>
      <c r="G597" s="166">
        <f t="shared" si="190"/>
        <v>0</v>
      </c>
      <c r="H597" s="166">
        <f t="shared" si="190"/>
        <v>0</v>
      </c>
      <c r="I597" s="166">
        <f t="shared" si="190"/>
        <v>0</v>
      </c>
      <c r="J597" s="166">
        <f t="shared" si="190"/>
        <v>0</v>
      </c>
      <c r="K597" s="166">
        <f t="shared" si="190"/>
        <v>0</v>
      </c>
      <c r="L597" s="166">
        <f t="shared" si="190"/>
        <v>0</v>
      </c>
      <c r="M597" s="166">
        <f t="shared" ref="M597:AR597" si="191">IF(M$589&gt;0,($D$586*M502+$D$587*M352+$D$588*M485)/M$589,0)</f>
        <v>0</v>
      </c>
      <c r="N597" s="166">
        <f t="shared" si="191"/>
        <v>0</v>
      </c>
      <c r="O597" s="166">
        <f t="shared" si="191"/>
        <v>0</v>
      </c>
      <c r="P597" s="166">
        <f t="shared" si="191"/>
        <v>0</v>
      </c>
      <c r="Q597" s="166">
        <f t="shared" si="191"/>
        <v>0</v>
      </c>
      <c r="R597" s="166">
        <f t="shared" si="191"/>
        <v>0</v>
      </c>
      <c r="S597" s="166">
        <f t="shared" si="191"/>
        <v>0</v>
      </c>
      <c r="T597" s="166">
        <f t="shared" si="191"/>
        <v>0</v>
      </c>
      <c r="U597" s="166">
        <f t="shared" si="191"/>
        <v>0</v>
      </c>
      <c r="V597" s="166">
        <f t="shared" si="191"/>
        <v>0</v>
      </c>
      <c r="W597" s="166">
        <f t="shared" si="191"/>
        <v>0</v>
      </c>
      <c r="X597" s="166">
        <f t="shared" si="191"/>
        <v>0</v>
      </c>
      <c r="Y597" s="166">
        <f t="shared" si="191"/>
        <v>0</v>
      </c>
      <c r="Z597" s="166">
        <f t="shared" si="191"/>
        <v>0</v>
      </c>
      <c r="AA597" s="166">
        <f t="shared" si="191"/>
        <v>0</v>
      </c>
      <c r="AB597" s="166">
        <f t="shared" si="191"/>
        <v>0</v>
      </c>
      <c r="AC597" s="166">
        <f t="shared" si="191"/>
        <v>0</v>
      </c>
      <c r="AD597" s="166">
        <f t="shared" si="191"/>
        <v>0</v>
      </c>
      <c r="AE597" s="166">
        <f t="shared" si="191"/>
        <v>0</v>
      </c>
      <c r="AF597" s="166">
        <f t="shared" si="191"/>
        <v>0</v>
      </c>
      <c r="AG597" s="166">
        <f t="shared" si="191"/>
        <v>0</v>
      </c>
      <c r="AH597" s="166">
        <f t="shared" si="191"/>
        <v>0</v>
      </c>
      <c r="AI597" s="166">
        <f t="shared" si="191"/>
        <v>0</v>
      </c>
      <c r="AJ597" s="166">
        <f t="shared" si="191"/>
        <v>0</v>
      </c>
      <c r="AK597" s="166">
        <f t="shared" si="191"/>
        <v>0</v>
      </c>
      <c r="AL597" s="166">
        <f t="shared" si="191"/>
        <v>0</v>
      </c>
      <c r="AM597" s="166">
        <f t="shared" si="191"/>
        <v>0</v>
      </c>
      <c r="AN597" s="166">
        <f t="shared" si="191"/>
        <v>0</v>
      </c>
      <c r="AO597" s="166">
        <f t="shared" si="191"/>
        <v>0</v>
      </c>
      <c r="AP597" s="166">
        <f t="shared" si="191"/>
        <v>0</v>
      </c>
      <c r="AQ597" s="166">
        <f t="shared" si="191"/>
        <v>0</v>
      </c>
      <c r="AR597" s="166">
        <f t="shared" si="191"/>
        <v>0</v>
      </c>
    </row>
    <row r="598" spans="1:44" s="262" customFormat="1" ht="15.75" hidden="1" outlineLevel="2">
      <c r="A598" s="105"/>
      <c r="B598" s="162" t="s">
        <v>49</v>
      </c>
      <c r="C598" s="160" t="s">
        <v>73</v>
      </c>
      <c r="D598" s="166">
        <f t="shared" ref="D598:AR603" si="192">IF(D$589&gt;0,($D$586*D503+$D$587*D353+$D$588*D486)/D$589,0)</f>
        <v>0</v>
      </c>
      <c r="E598" s="166">
        <f t="shared" si="192"/>
        <v>0</v>
      </c>
      <c r="F598" s="166">
        <f t="shared" si="192"/>
        <v>0</v>
      </c>
      <c r="G598" s="166">
        <f t="shared" si="192"/>
        <v>0</v>
      </c>
      <c r="H598" s="166">
        <f t="shared" si="192"/>
        <v>0</v>
      </c>
      <c r="I598" s="166">
        <f t="shared" si="192"/>
        <v>0</v>
      </c>
      <c r="J598" s="166">
        <f t="shared" si="192"/>
        <v>0</v>
      </c>
      <c r="K598" s="166">
        <f t="shared" si="192"/>
        <v>0</v>
      </c>
      <c r="L598" s="166">
        <f t="shared" si="192"/>
        <v>0</v>
      </c>
      <c r="M598" s="166">
        <f t="shared" si="192"/>
        <v>0</v>
      </c>
      <c r="N598" s="166">
        <f t="shared" si="192"/>
        <v>0</v>
      </c>
      <c r="O598" s="166">
        <f t="shared" si="192"/>
        <v>0</v>
      </c>
      <c r="P598" s="166">
        <f t="shared" si="192"/>
        <v>0</v>
      </c>
      <c r="Q598" s="166">
        <f t="shared" si="192"/>
        <v>0</v>
      </c>
      <c r="R598" s="166">
        <f t="shared" si="192"/>
        <v>0</v>
      </c>
      <c r="S598" s="166">
        <f t="shared" si="192"/>
        <v>0</v>
      </c>
      <c r="T598" s="166">
        <f t="shared" si="192"/>
        <v>0</v>
      </c>
      <c r="U598" s="166">
        <f t="shared" si="192"/>
        <v>0</v>
      </c>
      <c r="V598" s="166">
        <f t="shared" si="192"/>
        <v>0</v>
      </c>
      <c r="W598" s="166">
        <f t="shared" si="192"/>
        <v>0</v>
      </c>
      <c r="X598" s="166">
        <f t="shared" si="192"/>
        <v>0</v>
      </c>
      <c r="Y598" s="166">
        <f t="shared" si="192"/>
        <v>0</v>
      </c>
      <c r="Z598" s="166">
        <f t="shared" si="192"/>
        <v>0</v>
      </c>
      <c r="AA598" s="166">
        <f t="shared" si="192"/>
        <v>0</v>
      </c>
      <c r="AB598" s="166">
        <f t="shared" si="192"/>
        <v>0</v>
      </c>
      <c r="AC598" s="166">
        <f t="shared" si="192"/>
        <v>0</v>
      </c>
      <c r="AD598" s="166">
        <f t="shared" si="192"/>
        <v>0</v>
      </c>
      <c r="AE598" s="166">
        <f t="shared" si="192"/>
        <v>0</v>
      </c>
      <c r="AF598" s="166">
        <f t="shared" si="192"/>
        <v>0</v>
      </c>
      <c r="AG598" s="166">
        <f t="shared" si="192"/>
        <v>0</v>
      </c>
      <c r="AH598" s="166">
        <f t="shared" si="192"/>
        <v>0</v>
      </c>
      <c r="AI598" s="166">
        <f t="shared" si="192"/>
        <v>0</v>
      </c>
      <c r="AJ598" s="166">
        <f t="shared" si="192"/>
        <v>0</v>
      </c>
      <c r="AK598" s="166">
        <f t="shared" si="192"/>
        <v>0</v>
      </c>
      <c r="AL598" s="166">
        <f t="shared" si="192"/>
        <v>0</v>
      </c>
      <c r="AM598" s="166">
        <f t="shared" si="192"/>
        <v>0</v>
      </c>
      <c r="AN598" s="166">
        <f t="shared" si="192"/>
        <v>0</v>
      </c>
      <c r="AO598" s="166">
        <f t="shared" si="192"/>
        <v>0</v>
      </c>
      <c r="AP598" s="166">
        <f t="shared" si="192"/>
        <v>0</v>
      </c>
      <c r="AQ598" s="166">
        <f t="shared" si="192"/>
        <v>0</v>
      </c>
      <c r="AR598" s="166">
        <f t="shared" si="192"/>
        <v>0</v>
      </c>
    </row>
    <row r="599" spans="1:44" s="262" customFormat="1" ht="15.75" hidden="1" outlineLevel="2">
      <c r="A599" s="105"/>
      <c r="B599" s="162" t="s">
        <v>50</v>
      </c>
      <c r="C599" s="160" t="s">
        <v>73</v>
      </c>
      <c r="D599" s="166">
        <f t="shared" si="192"/>
        <v>0</v>
      </c>
      <c r="E599" s="166">
        <f t="shared" si="192"/>
        <v>0</v>
      </c>
      <c r="F599" s="166">
        <f t="shared" si="192"/>
        <v>0</v>
      </c>
      <c r="G599" s="166">
        <f t="shared" si="192"/>
        <v>0</v>
      </c>
      <c r="H599" s="166">
        <f t="shared" si="192"/>
        <v>0</v>
      </c>
      <c r="I599" s="166">
        <f t="shared" si="192"/>
        <v>0</v>
      </c>
      <c r="J599" s="166">
        <f t="shared" si="192"/>
        <v>0</v>
      </c>
      <c r="K599" s="166">
        <f t="shared" si="192"/>
        <v>0</v>
      </c>
      <c r="L599" s="166">
        <f t="shared" si="192"/>
        <v>0</v>
      </c>
      <c r="M599" s="166">
        <f t="shared" si="192"/>
        <v>0</v>
      </c>
      <c r="N599" s="166">
        <f t="shared" si="192"/>
        <v>0</v>
      </c>
      <c r="O599" s="166">
        <f t="shared" si="192"/>
        <v>0</v>
      </c>
      <c r="P599" s="166">
        <f t="shared" si="192"/>
        <v>0</v>
      </c>
      <c r="Q599" s="166">
        <f t="shared" si="192"/>
        <v>0</v>
      </c>
      <c r="R599" s="166">
        <f t="shared" si="192"/>
        <v>0</v>
      </c>
      <c r="S599" s="166">
        <f t="shared" si="192"/>
        <v>0</v>
      </c>
      <c r="T599" s="166">
        <f t="shared" si="192"/>
        <v>0</v>
      </c>
      <c r="U599" s="166">
        <f t="shared" si="192"/>
        <v>0</v>
      </c>
      <c r="V599" s="166">
        <f t="shared" si="192"/>
        <v>0</v>
      </c>
      <c r="W599" s="166">
        <f t="shared" si="192"/>
        <v>0</v>
      </c>
      <c r="X599" s="166">
        <f t="shared" si="192"/>
        <v>0</v>
      </c>
      <c r="Y599" s="166">
        <f t="shared" si="192"/>
        <v>0</v>
      </c>
      <c r="Z599" s="166">
        <f t="shared" si="192"/>
        <v>0</v>
      </c>
      <c r="AA599" s="166">
        <f t="shared" si="192"/>
        <v>0</v>
      </c>
      <c r="AB599" s="166">
        <f t="shared" si="192"/>
        <v>0</v>
      </c>
      <c r="AC599" s="166">
        <f t="shared" si="192"/>
        <v>0</v>
      </c>
      <c r="AD599" s="166">
        <f t="shared" si="192"/>
        <v>0</v>
      </c>
      <c r="AE599" s="166">
        <f t="shared" si="192"/>
        <v>0</v>
      </c>
      <c r="AF599" s="166">
        <f t="shared" si="192"/>
        <v>0</v>
      </c>
      <c r="AG599" s="166">
        <f t="shared" si="192"/>
        <v>0</v>
      </c>
      <c r="AH599" s="166">
        <f t="shared" si="192"/>
        <v>0</v>
      </c>
      <c r="AI599" s="166">
        <f t="shared" si="192"/>
        <v>0</v>
      </c>
      <c r="AJ599" s="166">
        <f t="shared" si="192"/>
        <v>0</v>
      </c>
      <c r="AK599" s="166">
        <f t="shared" si="192"/>
        <v>0</v>
      </c>
      <c r="AL599" s="166">
        <f t="shared" si="192"/>
        <v>0</v>
      </c>
      <c r="AM599" s="166">
        <f t="shared" si="192"/>
        <v>0</v>
      </c>
      <c r="AN599" s="166">
        <f t="shared" si="192"/>
        <v>0</v>
      </c>
      <c r="AO599" s="166">
        <f t="shared" si="192"/>
        <v>0</v>
      </c>
      <c r="AP599" s="166">
        <f t="shared" si="192"/>
        <v>0</v>
      </c>
      <c r="AQ599" s="166">
        <f t="shared" si="192"/>
        <v>0</v>
      </c>
      <c r="AR599" s="166">
        <f t="shared" si="192"/>
        <v>0</v>
      </c>
    </row>
    <row r="600" spans="1:44" s="262" customFormat="1" ht="15.75" hidden="1" outlineLevel="2">
      <c r="A600" s="105"/>
      <c r="B600" s="162" t="s">
        <v>51</v>
      </c>
      <c r="C600" s="160" t="s">
        <v>73</v>
      </c>
      <c r="D600" s="166">
        <f t="shared" si="192"/>
        <v>0</v>
      </c>
      <c r="E600" s="166">
        <f t="shared" si="192"/>
        <v>0</v>
      </c>
      <c r="F600" s="166">
        <f t="shared" si="192"/>
        <v>0</v>
      </c>
      <c r="G600" s="166">
        <f t="shared" si="192"/>
        <v>0</v>
      </c>
      <c r="H600" s="166">
        <f t="shared" si="192"/>
        <v>0</v>
      </c>
      <c r="I600" s="166">
        <f t="shared" si="192"/>
        <v>0</v>
      </c>
      <c r="J600" s="166">
        <f t="shared" si="192"/>
        <v>0</v>
      </c>
      <c r="K600" s="166">
        <f t="shared" si="192"/>
        <v>0</v>
      </c>
      <c r="L600" s="166">
        <f t="shared" si="192"/>
        <v>0</v>
      </c>
      <c r="M600" s="166">
        <f t="shared" si="192"/>
        <v>0</v>
      </c>
      <c r="N600" s="166">
        <f t="shared" si="192"/>
        <v>0</v>
      </c>
      <c r="O600" s="166">
        <f t="shared" si="192"/>
        <v>0</v>
      </c>
      <c r="P600" s="166">
        <f t="shared" si="192"/>
        <v>0</v>
      </c>
      <c r="Q600" s="166">
        <f t="shared" si="192"/>
        <v>0</v>
      </c>
      <c r="R600" s="166">
        <f t="shared" si="192"/>
        <v>0</v>
      </c>
      <c r="S600" s="166">
        <f t="shared" si="192"/>
        <v>0</v>
      </c>
      <c r="T600" s="166">
        <f t="shared" si="192"/>
        <v>0</v>
      </c>
      <c r="U600" s="166">
        <f t="shared" si="192"/>
        <v>0</v>
      </c>
      <c r="V600" s="166">
        <f t="shared" si="192"/>
        <v>0</v>
      </c>
      <c r="W600" s="166">
        <f t="shared" si="192"/>
        <v>0</v>
      </c>
      <c r="X600" s="166">
        <f t="shared" si="192"/>
        <v>0</v>
      </c>
      <c r="Y600" s="166">
        <f t="shared" si="192"/>
        <v>0</v>
      </c>
      <c r="Z600" s="166">
        <f t="shared" si="192"/>
        <v>0</v>
      </c>
      <c r="AA600" s="166">
        <f t="shared" si="192"/>
        <v>0</v>
      </c>
      <c r="AB600" s="166">
        <f t="shared" si="192"/>
        <v>0</v>
      </c>
      <c r="AC600" s="166">
        <f t="shared" si="192"/>
        <v>0</v>
      </c>
      <c r="AD600" s="166">
        <f t="shared" si="192"/>
        <v>0</v>
      </c>
      <c r="AE600" s="166">
        <f t="shared" si="192"/>
        <v>0</v>
      </c>
      <c r="AF600" s="166">
        <f t="shared" si="192"/>
        <v>0</v>
      </c>
      <c r="AG600" s="166">
        <f t="shared" si="192"/>
        <v>0</v>
      </c>
      <c r="AH600" s="166">
        <f t="shared" si="192"/>
        <v>0</v>
      </c>
      <c r="AI600" s="166">
        <f t="shared" si="192"/>
        <v>0</v>
      </c>
      <c r="AJ600" s="166">
        <f t="shared" si="192"/>
        <v>0</v>
      </c>
      <c r="AK600" s="166">
        <f t="shared" si="192"/>
        <v>0</v>
      </c>
      <c r="AL600" s="166">
        <f t="shared" si="192"/>
        <v>0</v>
      </c>
      <c r="AM600" s="166">
        <f t="shared" si="192"/>
        <v>0</v>
      </c>
      <c r="AN600" s="166">
        <f t="shared" si="192"/>
        <v>0</v>
      </c>
      <c r="AO600" s="166">
        <f t="shared" si="192"/>
        <v>0</v>
      </c>
      <c r="AP600" s="166">
        <f t="shared" si="192"/>
        <v>0</v>
      </c>
      <c r="AQ600" s="166">
        <f t="shared" si="192"/>
        <v>0</v>
      </c>
      <c r="AR600" s="166">
        <f t="shared" si="192"/>
        <v>0</v>
      </c>
    </row>
    <row r="601" spans="1:44" s="262" customFormat="1" ht="15.75" hidden="1" outlineLevel="2">
      <c r="A601" s="105"/>
      <c r="B601" s="162" t="s">
        <v>52</v>
      </c>
      <c r="C601" s="160" t="s">
        <v>73</v>
      </c>
      <c r="D601" s="166">
        <f t="shared" si="192"/>
        <v>0</v>
      </c>
      <c r="E601" s="166">
        <f t="shared" si="192"/>
        <v>0</v>
      </c>
      <c r="F601" s="166">
        <f t="shared" si="192"/>
        <v>0</v>
      </c>
      <c r="G601" s="166">
        <f t="shared" si="192"/>
        <v>0</v>
      </c>
      <c r="H601" s="166">
        <f t="shared" si="192"/>
        <v>0</v>
      </c>
      <c r="I601" s="166">
        <f t="shared" si="192"/>
        <v>0</v>
      </c>
      <c r="J601" s="166">
        <f t="shared" si="192"/>
        <v>0</v>
      </c>
      <c r="K601" s="166">
        <f t="shared" si="192"/>
        <v>0</v>
      </c>
      <c r="L601" s="166">
        <f t="shared" si="192"/>
        <v>0</v>
      </c>
      <c r="M601" s="166">
        <f t="shared" si="192"/>
        <v>0</v>
      </c>
      <c r="N601" s="166">
        <f t="shared" si="192"/>
        <v>0</v>
      </c>
      <c r="O601" s="166">
        <f t="shared" si="192"/>
        <v>0</v>
      </c>
      <c r="P601" s="166">
        <f t="shared" si="192"/>
        <v>0</v>
      </c>
      <c r="Q601" s="166">
        <f t="shared" si="192"/>
        <v>0</v>
      </c>
      <c r="R601" s="166">
        <f t="shared" si="192"/>
        <v>0</v>
      </c>
      <c r="S601" s="166">
        <f t="shared" si="192"/>
        <v>0</v>
      </c>
      <c r="T601" s="166">
        <f t="shared" si="192"/>
        <v>0</v>
      </c>
      <c r="U601" s="166">
        <f t="shared" si="192"/>
        <v>0</v>
      </c>
      <c r="V601" s="166">
        <f t="shared" si="192"/>
        <v>0</v>
      </c>
      <c r="W601" s="166">
        <f t="shared" si="192"/>
        <v>0</v>
      </c>
      <c r="X601" s="166">
        <f t="shared" si="192"/>
        <v>0</v>
      </c>
      <c r="Y601" s="166">
        <f t="shared" si="192"/>
        <v>0</v>
      </c>
      <c r="Z601" s="166">
        <f t="shared" si="192"/>
        <v>0</v>
      </c>
      <c r="AA601" s="166">
        <f t="shared" si="192"/>
        <v>0</v>
      </c>
      <c r="AB601" s="166">
        <f t="shared" si="192"/>
        <v>0</v>
      </c>
      <c r="AC601" s="166">
        <f t="shared" si="192"/>
        <v>0</v>
      </c>
      <c r="AD601" s="166">
        <f t="shared" si="192"/>
        <v>0</v>
      </c>
      <c r="AE601" s="166">
        <f t="shared" si="192"/>
        <v>0</v>
      </c>
      <c r="AF601" s="166">
        <f t="shared" si="192"/>
        <v>0</v>
      </c>
      <c r="AG601" s="166">
        <f t="shared" si="192"/>
        <v>0</v>
      </c>
      <c r="AH601" s="166">
        <f t="shared" si="192"/>
        <v>0</v>
      </c>
      <c r="AI601" s="166">
        <f t="shared" si="192"/>
        <v>0</v>
      </c>
      <c r="AJ601" s="166">
        <f t="shared" si="192"/>
        <v>0</v>
      </c>
      <c r="AK601" s="166">
        <f t="shared" si="192"/>
        <v>0</v>
      </c>
      <c r="AL601" s="166">
        <f t="shared" si="192"/>
        <v>0</v>
      </c>
      <c r="AM601" s="166">
        <f t="shared" si="192"/>
        <v>0</v>
      </c>
      <c r="AN601" s="166">
        <f t="shared" si="192"/>
        <v>0</v>
      </c>
      <c r="AO601" s="166">
        <f t="shared" si="192"/>
        <v>0</v>
      </c>
      <c r="AP601" s="166">
        <f t="shared" si="192"/>
        <v>0</v>
      </c>
      <c r="AQ601" s="166">
        <f t="shared" si="192"/>
        <v>0</v>
      </c>
      <c r="AR601" s="166">
        <f t="shared" si="192"/>
        <v>0</v>
      </c>
    </row>
    <row r="602" spans="1:44" s="262" customFormat="1" ht="15.75" hidden="1" outlineLevel="2">
      <c r="A602" s="105"/>
      <c r="B602" s="162" t="s">
        <v>53</v>
      </c>
      <c r="C602" s="160" t="s">
        <v>73</v>
      </c>
      <c r="D602" s="166">
        <f t="shared" si="192"/>
        <v>0</v>
      </c>
      <c r="E602" s="166">
        <f t="shared" si="192"/>
        <v>0</v>
      </c>
      <c r="F602" s="166">
        <f t="shared" si="192"/>
        <v>0</v>
      </c>
      <c r="G602" s="166">
        <f t="shared" si="192"/>
        <v>0</v>
      </c>
      <c r="H602" s="166">
        <f t="shared" si="192"/>
        <v>0</v>
      </c>
      <c r="I602" s="166">
        <f t="shared" si="192"/>
        <v>0</v>
      </c>
      <c r="J602" s="166">
        <f t="shared" si="192"/>
        <v>0</v>
      </c>
      <c r="K602" s="166">
        <f t="shared" si="192"/>
        <v>0</v>
      </c>
      <c r="L602" s="166">
        <f t="shared" si="192"/>
        <v>0</v>
      </c>
      <c r="M602" s="166">
        <f t="shared" si="192"/>
        <v>0</v>
      </c>
      <c r="N602" s="166">
        <f t="shared" si="192"/>
        <v>0</v>
      </c>
      <c r="O602" s="166">
        <f t="shared" si="192"/>
        <v>0</v>
      </c>
      <c r="P602" s="166">
        <f t="shared" si="192"/>
        <v>0</v>
      </c>
      <c r="Q602" s="166">
        <f t="shared" si="192"/>
        <v>0</v>
      </c>
      <c r="R602" s="166">
        <f t="shared" si="192"/>
        <v>0</v>
      </c>
      <c r="S602" s="166">
        <f t="shared" si="192"/>
        <v>0</v>
      </c>
      <c r="T602" s="166">
        <f t="shared" si="192"/>
        <v>0</v>
      </c>
      <c r="U602" s="166">
        <f t="shared" si="192"/>
        <v>0</v>
      </c>
      <c r="V602" s="166">
        <f t="shared" si="192"/>
        <v>0</v>
      </c>
      <c r="W602" s="166">
        <f t="shared" si="192"/>
        <v>0</v>
      </c>
      <c r="X602" s="166">
        <f t="shared" si="192"/>
        <v>0</v>
      </c>
      <c r="Y602" s="166">
        <f t="shared" si="192"/>
        <v>0</v>
      </c>
      <c r="Z602" s="166">
        <f t="shared" si="192"/>
        <v>0</v>
      </c>
      <c r="AA602" s="166">
        <f t="shared" si="192"/>
        <v>0</v>
      </c>
      <c r="AB602" s="166">
        <f t="shared" si="192"/>
        <v>0</v>
      </c>
      <c r="AC602" s="166">
        <f t="shared" si="192"/>
        <v>0</v>
      </c>
      <c r="AD602" s="166">
        <f t="shared" si="192"/>
        <v>0</v>
      </c>
      <c r="AE602" s="166">
        <f t="shared" si="192"/>
        <v>0</v>
      </c>
      <c r="AF602" s="166">
        <f t="shared" si="192"/>
        <v>0</v>
      </c>
      <c r="AG602" s="166">
        <f t="shared" si="192"/>
        <v>0</v>
      </c>
      <c r="AH602" s="166">
        <f t="shared" si="192"/>
        <v>0</v>
      </c>
      <c r="AI602" s="166">
        <f t="shared" si="192"/>
        <v>0</v>
      </c>
      <c r="AJ602" s="166">
        <f t="shared" si="192"/>
        <v>0</v>
      </c>
      <c r="AK602" s="166">
        <f t="shared" si="192"/>
        <v>0</v>
      </c>
      <c r="AL602" s="166">
        <f t="shared" si="192"/>
        <v>0</v>
      </c>
      <c r="AM602" s="166">
        <f t="shared" si="192"/>
        <v>0</v>
      </c>
      <c r="AN602" s="166">
        <f t="shared" si="192"/>
        <v>0</v>
      </c>
      <c r="AO602" s="166">
        <f t="shared" si="192"/>
        <v>0</v>
      </c>
      <c r="AP602" s="166">
        <f t="shared" si="192"/>
        <v>0</v>
      </c>
      <c r="AQ602" s="166">
        <f t="shared" si="192"/>
        <v>0</v>
      </c>
      <c r="AR602" s="166">
        <f t="shared" si="192"/>
        <v>0</v>
      </c>
    </row>
    <row r="603" spans="1:44" s="262" customFormat="1" ht="15.75" hidden="1" outlineLevel="2">
      <c r="A603" s="105"/>
      <c r="B603" s="162" t="s">
        <v>54</v>
      </c>
      <c r="C603" s="160" t="s">
        <v>73</v>
      </c>
      <c r="D603" s="166">
        <f t="shared" si="192"/>
        <v>0</v>
      </c>
      <c r="E603" s="166">
        <f t="shared" si="192"/>
        <v>0</v>
      </c>
      <c r="F603" s="166">
        <f t="shared" si="192"/>
        <v>0</v>
      </c>
      <c r="G603" s="166">
        <f t="shared" si="192"/>
        <v>0</v>
      </c>
      <c r="H603" s="166">
        <f t="shared" si="192"/>
        <v>0</v>
      </c>
      <c r="I603" s="166">
        <f t="shared" si="192"/>
        <v>0</v>
      </c>
      <c r="J603" s="166">
        <f t="shared" si="192"/>
        <v>0</v>
      </c>
      <c r="K603" s="166">
        <f t="shared" si="192"/>
        <v>0</v>
      </c>
      <c r="L603" s="166">
        <f t="shared" si="192"/>
        <v>0</v>
      </c>
      <c r="M603" s="166">
        <f t="shared" si="192"/>
        <v>0</v>
      </c>
      <c r="N603" s="166">
        <f t="shared" si="192"/>
        <v>0</v>
      </c>
      <c r="O603" s="166">
        <f t="shared" si="192"/>
        <v>0</v>
      </c>
      <c r="P603" s="166">
        <f t="shared" si="192"/>
        <v>0</v>
      </c>
      <c r="Q603" s="166">
        <f t="shared" si="192"/>
        <v>0</v>
      </c>
      <c r="R603" s="166">
        <f t="shared" si="192"/>
        <v>0</v>
      </c>
      <c r="S603" s="166">
        <f t="shared" si="192"/>
        <v>0</v>
      </c>
      <c r="T603" s="166">
        <f t="shared" si="192"/>
        <v>0</v>
      </c>
      <c r="U603" s="166">
        <f t="shared" si="192"/>
        <v>0</v>
      </c>
      <c r="V603" s="166">
        <f t="shared" si="192"/>
        <v>0</v>
      </c>
      <c r="W603" s="166">
        <f t="shared" si="192"/>
        <v>0</v>
      </c>
      <c r="X603" s="166">
        <f t="shared" si="192"/>
        <v>0</v>
      </c>
      <c r="Y603" s="166">
        <f t="shared" si="192"/>
        <v>0</v>
      </c>
      <c r="Z603" s="166">
        <f t="shared" si="192"/>
        <v>0</v>
      </c>
      <c r="AA603" s="166">
        <f t="shared" si="192"/>
        <v>0</v>
      </c>
      <c r="AB603" s="166">
        <f t="shared" si="192"/>
        <v>0</v>
      </c>
      <c r="AC603" s="166">
        <f t="shared" si="192"/>
        <v>0</v>
      </c>
      <c r="AD603" s="166">
        <f t="shared" si="192"/>
        <v>0</v>
      </c>
      <c r="AE603" s="166">
        <f t="shared" si="192"/>
        <v>0</v>
      </c>
      <c r="AF603" s="166">
        <f t="shared" si="192"/>
        <v>0</v>
      </c>
      <c r="AG603" s="166">
        <f t="shared" si="192"/>
        <v>0</v>
      </c>
      <c r="AH603" s="166">
        <f t="shared" si="192"/>
        <v>0</v>
      </c>
      <c r="AI603" s="166">
        <f t="shared" si="192"/>
        <v>0</v>
      </c>
      <c r="AJ603" s="166">
        <f t="shared" si="192"/>
        <v>0</v>
      </c>
      <c r="AK603" s="166">
        <f t="shared" si="192"/>
        <v>0</v>
      </c>
      <c r="AL603" s="166">
        <f t="shared" si="192"/>
        <v>0</v>
      </c>
      <c r="AM603" s="166">
        <f t="shared" si="192"/>
        <v>0</v>
      </c>
      <c r="AN603" s="166">
        <f t="shared" si="192"/>
        <v>0</v>
      </c>
      <c r="AO603" s="166">
        <f t="shared" si="192"/>
        <v>0</v>
      </c>
      <c r="AP603" s="166">
        <f t="shared" si="192"/>
        <v>0</v>
      </c>
      <c r="AQ603" s="166">
        <f t="shared" si="192"/>
        <v>0</v>
      </c>
      <c r="AR603" s="166">
        <f t="shared" si="192"/>
        <v>0</v>
      </c>
    </row>
    <row r="604" spans="1:44" s="262" customFormat="1" ht="15.75" hidden="1" outlineLevel="2">
      <c r="A604" s="105"/>
      <c r="B604" s="162" t="s">
        <v>55</v>
      </c>
      <c r="C604" s="160" t="s">
        <v>73</v>
      </c>
      <c r="D604" s="165">
        <f>1-SUM(D591:D603)</f>
        <v>1</v>
      </c>
      <c r="E604" s="165">
        <f t="shared" ref="E604:AR604" si="193">1-SUM(E591:E603)</f>
        <v>1</v>
      </c>
      <c r="F604" s="165">
        <f t="shared" si="193"/>
        <v>1</v>
      </c>
      <c r="G604" s="165">
        <f t="shared" si="193"/>
        <v>1</v>
      </c>
      <c r="H604" s="165">
        <f t="shared" si="193"/>
        <v>1</v>
      </c>
      <c r="I604" s="165">
        <f t="shared" si="193"/>
        <v>1</v>
      </c>
      <c r="J604" s="165">
        <f t="shared" si="193"/>
        <v>1</v>
      </c>
      <c r="K604" s="165">
        <f t="shared" si="193"/>
        <v>1</v>
      </c>
      <c r="L604" s="165">
        <f t="shared" si="193"/>
        <v>1</v>
      </c>
      <c r="M604" s="165">
        <f t="shared" si="193"/>
        <v>1</v>
      </c>
      <c r="N604" s="165">
        <f t="shared" si="193"/>
        <v>1</v>
      </c>
      <c r="O604" s="165">
        <f t="shared" si="193"/>
        <v>1</v>
      </c>
      <c r="P604" s="165">
        <f t="shared" si="193"/>
        <v>1</v>
      </c>
      <c r="Q604" s="165">
        <f t="shared" si="193"/>
        <v>1</v>
      </c>
      <c r="R604" s="165">
        <f t="shared" si="193"/>
        <v>1</v>
      </c>
      <c r="S604" s="165">
        <f t="shared" si="193"/>
        <v>1</v>
      </c>
      <c r="T604" s="165">
        <f t="shared" si="193"/>
        <v>1</v>
      </c>
      <c r="U604" s="165">
        <f t="shared" si="193"/>
        <v>1</v>
      </c>
      <c r="V604" s="165">
        <f t="shared" si="193"/>
        <v>1</v>
      </c>
      <c r="W604" s="165">
        <f t="shared" si="193"/>
        <v>1</v>
      </c>
      <c r="X604" s="165">
        <f t="shared" si="193"/>
        <v>1</v>
      </c>
      <c r="Y604" s="165">
        <f t="shared" si="193"/>
        <v>1</v>
      </c>
      <c r="Z604" s="165">
        <f t="shared" si="193"/>
        <v>1</v>
      </c>
      <c r="AA604" s="165">
        <f t="shared" si="193"/>
        <v>1</v>
      </c>
      <c r="AB604" s="165">
        <f t="shared" si="193"/>
        <v>1</v>
      </c>
      <c r="AC604" s="165">
        <f t="shared" si="193"/>
        <v>1</v>
      </c>
      <c r="AD604" s="165">
        <f t="shared" si="193"/>
        <v>1</v>
      </c>
      <c r="AE604" s="165">
        <f t="shared" si="193"/>
        <v>1</v>
      </c>
      <c r="AF604" s="165">
        <f t="shared" si="193"/>
        <v>1</v>
      </c>
      <c r="AG604" s="165">
        <f t="shared" si="193"/>
        <v>1</v>
      </c>
      <c r="AH604" s="165">
        <f t="shared" si="193"/>
        <v>1</v>
      </c>
      <c r="AI604" s="165">
        <f t="shared" si="193"/>
        <v>1</v>
      </c>
      <c r="AJ604" s="165">
        <f t="shared" si="193"/>
        <v>1</v>
      </c>
      <c r="AK604" s="165">
        <f t="shared" si="193"/>
        <v>1</v>
      </c>
      <c r="AL604" s="165">
        <f t="shared" si="193"/>
        <v>1</v>
      </c>
      <c r="AM604" s="165">
        <f t="shared" si="193"/>
        <v>1</v>
      </c>
      <c r="AN604" s="165">
        <f t="shared" si="193"/>
        <v>1</v>
      </c>
      <c r="AO604" s="165">
        <f t="shared" si="193"/>
        <v>1</v>
      </c>
      <c r="AP604" s="165">
        <f t="shared" si="193"/>
        <v>1</v>
      </c>
      <c r="AQ604" s="165">
        <f t="shared" si="193"/>
        <v>1</v>
      </c>
      <c r="AR604" s="165">
        <f t="shared" si="193"/>
        <v>1</v>
      </c>
    </row>
    <row r="605" spans="1:44" s="262" customFormat="1" ht="15.75" hidden="1" outlineLevel="2">
      <c r="A605" s="105"/>
      <c r="B605" s="162" t="s">
        <v>56</v>
      </c>
      <c r="C605" s="160" t="s">
        <v>73</v>
      </c>
      <c r="D605" s="166">
        <f>SUM(D591:D604)</f>
        <v>1</v>
      </c>
      <c r="E605" s="166">
        <f t="shared" ref="E605:AR605" si="194">SUM(E591:E604)</f>
        <v>1</v>
      </c>
      <c r="F605" s="166">
        <f t="shared" si="194"/>
        <v>1</v>
      </c>
      <c r="G605" s="166">
        <f t="shared" si="194"/>
        <v>1</v>
      </c>
      <c r="H605" s="166">
        <f t="shared" si="194"/>
        <v>1</v>
      </c>
      <c r="I605" s="166">
        <f t="shared" si="194"/>
        <v>1</v>
      </c>
      <c r="J605" s="166">
        <f t="shared" si="194"/>
        <v>1</v>
      </c>
      <c r="K605" s="166">
        <f t="shared" si="194"/>
        <v>1</v>
      </c>
      <c r="L605" s="166">
        <f t="shared" si="194"/>
        <v>1</v>
      </c>
      <c r="M605" s="166">
        <f t="shared" si="194"/>
        <v>1</v>
      </c>
      <c r="N605" s="166">
        <f t="shared" si="194"/>
        <v>1</v>
      </c>
      <c r="O605" s="166">
        <f t="shared" si="194"/>
        <v>1</v>
      </c>
      <c r="P605" s="166">
        <f t="shared" si="194"/>
        <v>1</v>
      </c>
      <c r="Q605" s="166">
        <f t="shared" si="194"/>
        <v>1</v>
      </c>
      <c r="R605" s="166">
        <f t="shared" si="194"/>
        <v>1</v>
      </c>
      <c r="S605" s="166">
        <f t="shared" si="194"/>
        <v>1</v>
      </c>
      <c r="T605" s="166">
        <f t="shared" si="194"/>
        <v>1</v>
      </c>
      <c r="U605" s="166">
        <f t="shared" si="194"/>
        <v>1</v>
      </c>
      <c r="V605" s="166">
        <f t="shared" si="194"/>
        <v>1</v>
      </c>
      <c r="W605" s="166">
        <f t="shared" si="194"/>
        <v>1</v>
      </c>
      <c r="X605" s="166">
        <f t="shared" si="194"/>
        <v>1</v>
      </c>
      <c r="Y605" s="166">
        <f t="shared" si="194"/>
        <v>1</v>
      </c>
      <c r="Z605" s="166">
        <f t="shared" si="194"/>
        <v>1</v>
      </c>
      <c r="AA605" s="166">
        <f t="shared" si="194"/>
        <v>1</v>
      </c>
      <c r="AB605" s="166">
        <f t="shared" si="194"/>
        <v>1</v>
      </c>
      <c r="AC605" s="166">
        <f t="shared" si="194"/>
        <v>1</v>
      </c>
      <c r="AD605" s="166">
        <f t="shared" si="194"/>
        <v>1</v>
      </c>
      <c r="AE605" s="166">
        <f t="shared" si="194"/>
        <v>1</v>
      </c>
      <c r="AF605" s="166">
        <f t="shared" si="194"/>
        <v>1</v>
      </c>
      <c r="AG605" s="166">
        <f t="shared" si="194"/>
        <v>1</v>
      </c>
      <c r="AH605" s="166">
        <f t="shared" si="194"/>
        <v>1</v>
      </c>
      <c r="AI605" s="166">
        <f t="shared" si="194"/>
        <v>1</v>
      </c>
      <c r="AJ605" s="166">
        <f t="shared" si="194"/>
        <v>1</v>
      </c>
      <c r="AK605" s="166">
        <f t="shared" si="194"/>
        <v>1</v>
      </c>
      <c r="AL605" s="166">
        <f t="shared" si="194"/>
        <v>1</v>
      </c>
      <c r="AM605" s="166">
        <f t="shared" si="194"/>
        <v>1</v>
      </c>
      <c r="AN605" s="166">
        <f t="shared" si="194"/>
        <v>1</v>
      </c>
      <c r="AO605" s="166">
        <f t="shared" si="194"/>
        <v>1</v>
      </c>
      <c r="AP605" s="166">
        <f t="shared" si="194"/>
        <v>1</v>
      </c>
      <c r="AQ605" s="166">
        <f t="shared" si="194"/>
        <v>1</v>
      </c>
      <c r="AR605" s="166">
        <f t="shared" si="194"/>
        <v>1</v>
      </c>
    </row>
    <row r="606" spans="1:44" s="262" customFormat="1" ht="5.0999999999999996" hidden="1" customHeight="1" outlineLevel="1">
      <c r="A606" s="105"/>
      <c r="B606" s="162"/>
      <c r="C606" s="160"/>
      <c r="D606" s="160"/>
      <c r="E606" s="160"/>
      <c r="F606" s="160"/>
      <c r="G606" s="160"/>
      <c r="H606" s="160"/>
      <c r="I606" s="160"/>
      <c r="J606" s="160"/>
      <c r="K606" s="160"/>
      <c r="L606" s="160"/>
      <c r="M606" s="160"/>
      <c r="N606" s="160"/>
      <c r="O606" s="160"/>
      <c r="P606" s="160"/>
      <c r="Q606" s="160"/>
      <c r="R606" s="160"/>
      <c r="S606" s="160"/>
      <c r="T606" s="160"/>
      <c r="U606" s="160"/>
      <c r="V606" s="160"/>
      <c r="W606" s="160"/>
      <c r="X606" s="160"/>
      <c r="Y606" s="160"/>
      <c r="Z606" s="160"/>
      <c r="AA606" s="160"/>
      <c r="AB606" s="160"/>
      <c r="AC606" s="160"/>
      <c r="AD606" s="160"/>
      <c r="AE606" s="160"/>
      <c r="AF606" s="160"/>
      <c r="AG606" s="160"/>
      <c r="AH606" s="160"/>
      <c r="AI606" s="160"/>
      <c r="AJ606" s="160"/>
      <c r="AK606" s="160"/>
      <c r="AL606" s="160"/>
      <c r="AM606" s="160"/>
      <c r="AN606" s="160"/>
      <c r="AO606" s="160"/>
      <c r="AP606" s="160"/>
      <c r="AQ606" s="160"/>
      <c r="AR606" s="160"/>
    </row>
    <row r="607" spans="1:44" s="260" customFormat="1" ht="15.75" hidden="1" outlineLevel="1">
      <c r="A607" s="105"/>
      <c r="B607" s="84" t="s">
        <v>169</v>
      </c>
      <c r="C607" s="80" t="s">
        <v>129</v>
      </c>
      <c r="D607" s="157">
        <f>IF($A$585="SIM",D$589*'[7]5. Var. Index. Performance RTs'!$D$77,0)</f>
        <v>0</v>
      </c>
      <c r="E607" s="157">
        <f>IF($A$585="SIM",E$589*'[7]5. Var. Index. Performance RTs'!$D$77,0)</f>
        <v>0</v>
      </c>
      <c r="F607" s="157">
        <f>IF($A$585="SIM",F$589*'[7]5. Var. Index. Performance RTs'!$D$77,0)</f>
        <v>0</v>
      </c>
      <c r="G607" s="157">
        <f>IF($A$585="SIM",G$589*'[7]5. Var. Index. Performance RTs'!$D$77,0)</f>
        <v>0</v>
      </c>
      <c r="H607" s="157">
        <f>IF($A$585="SIM",H$589*'[7]5. Var. Index. Performance RTs'!$D$77,0)</f>
        <v>0</v>
      </c>
      <c r="I607" s="157">
        <f>IF($A$585="SIM",I$589*'[7]5. Var. Index. Performance RTs'!$D$77,0)</f>
        <v>0</v>
      </c>
      <c r="J607" s="157">
        <f>IF($A$585="SIM",J$589*'[7]5. Var. Index. Performance RTs'!$D$77,0)</f>
        <v>0</v>
      </c>
      <c r="K607" s="157">
        <f>IF($A$585="SIM",K$589*'[7]5. Var. Index. Performance RTs'!$D$77,0)</f>
        <v>0</v>
      </c>
      <c r="L607" s="157">
        <f>IF($A$585="SIM",L$589*'[7]5. Var. Index. Performance RTs'!$D$77,0)</f>
        <v>0</v>
      </c>
      <c r="M607" s="157">
        <f>IF($A$585="SIM",M$589*'[7]5. Var. Index. Performance RTs'!$D$77,0)</f>
        <v>0</v>
      </c>
      <c r="N607" s="157">
        <f>IF($A$585="SIM",N$589*'[7]5. Var. Index. Performance RTs'!$D$77,0)</f>
        <v>0</v>
      </c>
      <c r="O607" s="157">
        <f>IF($A$585="SIM",O$589*'[7]5. Var. Index. Performance RTs'!$D$77,0)</f>
        <v>0</v>
      </c>
      <c r="P607" s="157">
        <f>IF($A$585="SIM",P$589*'[7]5. Var. Index. Performance RTs'!$D$77,0)</f>
        <v>0</v>
      </c>
      <c r="Q607" s="157">
        <f>IF($A$585="SIM",Q$589*'[7]5. Var. Index. Performance RTs'!$D$77,0)</f>
        <v>0</v>
      </c>
      <c r="R607" s="157">
        <f>IF($A$585="SIM",R$589*'[7]5. Var. Index. Performance RTs'!$D$77,0)</f>
        <v>0</v>
      </c>
      <c r="S607" s="157">
        <f>IF($A$585="SIM",S$589*'[7]5. Var. Index. Performance RTs'!$D$77,0)</f>
        <v>0</v>
      </c>
      <c r="T607" s="157">
        <f>IF($A$585="SIM",T$589*'[7]5. Var. Index. Performance RTs'!$D$77,0)</f>
        <v>0</v>
      </c>
      <c r="U607" s="157">
        <f>IF($A$585="SIM",U$589*'[7]5. Var. Index. Performance RTs'!$D$77,0)</f>
        <v>0</v>
      </c>
      <c r="V607" s="157">
        <f>IF($A$585="SIM",V$589*'[7]5. Var. Index. Performance RTs'!$D$77,0)</f>
        <v>0</v>
      </c>
      <c r="W607" s="157">
        <f>IF($A$585="SIM",W$589*'[7]5. Var. Index. Performance RTs'!$D$77,0)</f>
        <v>0</v>
      </c>
      <c r="X607" s="157">
        <f>IF($A$585="SIM",X$589*'[7]5. Var. Index. Performance RTs'!$D$77,0)</f>
        <v>0</v>
      </c>
      <c r="Y607" s="157">
        <f>IF($A$585="SIM",Y$589*'[7]5. Var. Index. Performance RTs'!$D$77,0)</f>
        <v>0</v>
      </c>
      <c r="Z607" s="157">
        <f>IF($A$585="SIM",Z$589*'[7]5. Var. Index. Performance RTs'!$D$77,0)</f>
        <v>0</v>
      </c>
      <c r="AA607" s="157">
        <f>IF($A$585="SIM",AA$589*'[7]5. Var. Index. Performance RTs'!$D$77,0)</f>
        <v>0</v>
      </c>
      <c r="AB607" s="157">
        <f>IF($A$585="SIM",AB$589*'[7]5. Var. Index. Performance RTs'!$D$77,0)</f>
        <v>0</v>
      </c>
      <c r="AC607" s="157">
        <f>IF($A$585="SIM",AC$589*'[7]5. Var. Index. Performance RTs'!$D$77,0)</f>
        <v>0</v>
      </c>
      <c r="AD607" s="157">
        <f>IF($A$585="SIM",AD$589*'[7]5. Var. Index. Performance RTs'!$D$77,0)</f>
        <v>0</v>
      </c>
      <c r="AE607" s="157">
        <f>IF($A$585="SIM",AE$589*'[7]5. Var. Index. Performance RTs'!$D$77,0)</f>
        <v>0</v>
      </c>
      <c r="AF607" s="157">
        <f>IF($A$585="SIM",AF$589*'[7]5. Var. Index. Performance RTs'!$D$77,0)</f>
        <v>0</v>
      </c>
      <c r="AG607" s="157">
        <f>IF($A$585="SIM",AG$589*'[7]5. Var. Index. Performance RTs'!$D$77,0)</f>
        <v>0</v>
      </c>
      <c r="AH607" s="157">
        <f>IF($A$585="SIM",AH$589*'[7]5. Var. Index. Performance RTs'!$D$77,0)</f>
        <v>0</v>
      </c>
      <c r="AI607" s="157">
        <f>IF($A$585="SIM",AI$589*'[7]5. Var. Index. Performance RTs'!$D$77,0)</f>
        <v>0</v>
      </c>
      <c r="AJ607" s="157">
        <f>IF($A$585="SIM",AJ$589*'[7]5. Var. Index. Performance RTs'!$D$77,0)</f>
        <v>0</v>
      </c>
      <c r="AK607" s="157">
        <f>IF($A$585="SIM",AK$589*'[7]5. Var. Index. Performance RTs'!$D$77,0)</f>
        <v>0</v>
      </c>
      <c r="AL607" s="157">
        <f>IF($A$585="SIM",AL$589*'[7]5. Var. Index. Performance RTs'!$D$77,0)</f>
        <v>0</v>
      </c>
      <c r="AM607" s="157">
        <f>IF($A$585="SIM",AM$589*'[7]5. Var. Index. Performance RTs'!$D$77,0)</f>
        <v>0</v>
      </c>
      <c r="AN607" s="157">
        <f>IF($A$585="SIM",AN$589*'[7]5. Var. Index. Performance RTs'!$D$77,0)</f>
        <v>0</v>
      </c>
      <c r="AO607" s="157">
        <f>IF($A$585="SIM",AO$589*'[7]5. Var. Index. Performance RTs'!$D$77,0)</f>
        <v>0</v>
      </c>
      <c r="AP607" s="157">
        <f>IF($A$585="SIM",AP$589*'[7]5. Var. Index. Performance RTs'!$D$77,0)</f>
        <v>0</v>
      </c>
      <c r="AQ607" s="157">
        <f>IF($A$585="SIM",AQ$589*'[7]5. Var. Index. Performance RTs'!$D$77,0)</f>
        <v>0</v>
      </c>
      <c r="AR607" s="157">
        <f>IF($A$585="SIM",AR$589*'[7]5. Var. Index. Performance RTs'!$D$77,0)</f>
        <v>0</v>
      </c>
    </row>
    <row r="608" spans="1:44" s="260" customFormat="1" ht="15.75" hidden="1" outlineLevel="1">
      <c r="A608" s="105"/>
      <c r="B608" s="84" t="s">
        <v>170</v>
      </c>
      <c r="C608" s="80" t="s">
        <v>129</v>
      </c>
      <c r="D608" s="157">
        <f>IF($A$585="SIM",((D$589*D591-D$607*(D$591/(D$591+D$592)))*('[7]5. Var. Index. Performance RTs'!$D$79))+((D$589*D592-D$607*(D$592/(D$591+D$592)))*('[7]5. Var. Index. Performance RTs'!$D$79))+(D589*SUM(D593:D604)*'[7]5. Var. Index. Performance RTs'!$D$78),0)</f>
        <v>0</v>
      </c>
      <c r="E608" s="157">
        <f>IF($A$585="SIM",((E$589*E591-E$607*(E$591/(E$591+E$592)))*('[7]5. Var. Index. Performance RTs'!$D$79))+((E$589*E592-E$607*(E$592/(E$591+E$592)))*('[7]5. Var. Index. Performance RTs'!$D$79))+(E589*SUM(E593:E604)*'[7]5. Var. Index. Performance RTs'!$D$78),0)</f>
        <v>0</v>
      </c>
      <c r="F608" s="157">
        <f>IF($A$585="SIM",((F$589*F591-F$607*(F$591/(F$591+F$592)))*('[7]5. Var. Index. Performance RTs'!$D$79))+((F$589*F592-F$607*(F$592/(F$591+F$592)))*('[7]5. Var. Index. Performance RTs'!$D$79))+(F589*SUM(F593:F604)*'[7]5. Var. Index. Performance RTs'!$D$78),0)</f>
        <v>0</v>
      </c>
      <c r="G608" s="157">
        <f>IF($A$585="SIM",((G$589*G591-G$607*(G$591/(G$591+G$592)))*('[7]5. Var. Index. Performance RTs'!$D$79))+((G$589*G592-G$607*(G$592/(G$591+G$592)))*('[7]5. Var. Index. Performance RTs'!$D$79))+(G589*SUM(G593:G604)*'[7]5. Var. Index. Performance RTs'!$D$78),0)</f>
        <v>0</v>
      </c>
      <c r="H608" s="157">
        <f>IF($A$585="SIM",((H$589*H591-H$607*(H$591/(H$591+H$592)))*('[7]5. Var. Index. Performance RTs'!$D$79))+((H$589*H592-H$607*(H$592/(H$591+H$592)))*('[7]5. Var. Index. Performance RTs'!$D$79))+(H589*SUM(H593:H604)*'[7]5. Var. Index. Performance RTs'!$D$78),0)</f>
        <v>0</v>
      </c>
      <c r="I608" s="157">
        <f>IF($A$585="SIM",((I$589*I591-I$607*(I$591/(I$591+I$592)))*('[7]5. Var. Index. Performance RTs'!$D$79))+((I$589*I592-I$607*(I$592/(I$591+I$592)))*('[7]5. Var. Index. Performance RTs'!$D$79))+(I589*SUM(I593:I604)*'[7]5. Var. Index. Performance RTs'!$D$78),0)</f>
        <v>0</v>
      </c>
      <c r="J608" s="157">
        <f>IF($A$585="SIM",((J$589*J591-J$607*(J$591/(J$591+J$592)))*('[7]5. Var. Index. Performance RTs'!$D$79))+((J$589*J592-J$607*(J$592/(J$591+J$592)))*('[7]5. Var. Index. Performance RTs'!$D$79))+(J589*SUM(J593:J604)*'[7]5. Var. Index. Performance RTs'!$D$78),0)</f>
        <v>0</v>
      </c>
      <c r="K608" s="157">
        <f>IF($A$585="SIM",((K$589*K591-K$607*(K$591/(K$591+K$592)))*('[7]5. Var. Index. Performance RTs'!$D$79))+((K$589*K592-K$607*(K$592/(K$591+K$592)))*('[7]5. Var. Index. Performance RTs'!$D$79))+(K589*SUM(K593:K604)*'[7]5. Var. Index. Performance RTs'!$D$78),0)</f>
        <v>0</v>
      </c>
      <c r="L608" s="157">
        <f>IF($A$585="SIM",((L$589*L591-L$607*(L$591/(L$591+L$592)))*('[7]5. Var. Index. Performance RTs'!$D$79))+((L$589*L592-L$607*(L$592/(L$591+L$592)))*('[7]5. Var. Index. Performance RTs'!$D$79))+(L589*SUM(L593:L604)*'[7]5. Var. Index. Performance RTs'!$D$78),0)</f>
        <v>0</v>
      </c>
      <c r="M608" s="157">
        <f>IF($A$585="SIM",((M$589*M591-M$607*(M$591/(M$591+M$592)))*('[7]5. Var. Index. Performance RTs'!$D$79))+((M$589*M592-M$607*(M$592/(M$591+M$592)))*('[7]5. Var. Index. Performance RTs'!$D$79))+(M589*SUM(M593:M604)*'[7]5. Var. Index. Performance RTs'!$D$78),0)</f>
        <v>0</v>
      </c>
      <c r="N608" s="157">
        <f>IF($A$585="SIM",((N$589*N591-N$607*(N$591/(N$591+N$592)))*('[7]5. Var. Index. Performance RTs'!$D$79))+((N$589*N592-N$607*(N$592/(N$591+N$592)))*('[7]5. Var. Index. Performance RTs'!$D$79))+(N589*SUM(N593:N604)*'[7]5. Var. Index. Performance RTs'!$D$78),0)</f>
        <v>0</v>
      </c>
      <c r="O608" s="157">
        <f>IF($A$585="SIM",((O$589*O591-O$607*(O$591/(O$591+O$592)))*('[7]5. Var. Index. Performance RTs'!$D$79))+((O$589*O592-O$607*(O$592/(O$591+O$592)))*('[7]5. Var. Index. Performance RTs'!$D$79))+(O589*SUM(O593:O604)*'[7]5. Var. Index. Performance RTs'!$D$78),0)</f>
        <v>0</v>
      </c>
      <c r="P608" s="157">
        <f>IF($A$585="SIM",((P$589*P591-P$607*(P$591/(P$591+P$592)))*('[7]5. Var. Index. Performance RTs'!$D$79))+((P$589*P592-P$607*(P$592/(P$591+P$592)))*('[7]5. Var. Index. Performance RTs'!$D$79))+(P589*SUM(P593:P604)*'[7]5. Var. Index. Performance RTs'!$D$78),0)</f>
        <v>0</v>
      </c>
      <c r="Q608" s="157">
        <f>IF($A$585="SIM",((Q$589*Q591-Q$607*(Q$591/(Q$591+Q$592)))*('[7]5. Var. Index. Performance RTs'!$D$79))+((Q$589*Q592-Q$607*(Q$592/(Q$591+Q$592)))*('[7]5. Var. Index. Performance RTs'!$D$79))+(Q589*SUM(Q593:Q604)*'[7]5. Var. Index. Performance RTs'!$D$78),0)</f>
        <v>0</v>
      </c>
      <c r="R608" s="157">
        <f>IF($A$585="SIM",((R$589*R591-R$607*(R$591/(R$591+R$592)))*('[7]5. Var. Index. Performance RTs'!$D$79))+((R$589*R592-R$607*(R$592/(R$591+R$592)))*('[7]5. Var. Index. Performance RTs'!$D$79))+(R589*SUM(R593:R604)*'[7]5. Var. Index. Performance RTs'!$D$78),0)</f>
        <v>0</v>
      </c>
      <c r="S608" s="157">
        <f>IF($A$585="SIM",((S$589*S591-S$607*(S$591/(S$591+S$592)))*('[7]5. Var. Index. Performance RTs'!$D$79))+((S$589*S592-S$607*(S$592/(S$591+S$592)))*('[7]5. Var. Index. Performance RTs'!$D$79))+(S589*SUM(S593:S604)*'[7]5. Var. Index. Performance RTs'!$D$78),0)</f>
        <v>0</v>
      </c>
      <c r="T608" s="157">
        <f>IF($A$585="SIM",((T$589*T591-T$607*(T$591/(T$591+T$592)))*('[7]5. Var. Index. Performance RTs'!$D$79))+((T$589*T592-T$607*(T$592/(T$591+T$592)))*('[7]5. Var. Index. Performance RTs'!$D$79))+(T589*SUM(T593:T604)*'[7]5. Var. Index. Performance RTs'!$D$78),0)</f>
        <v>0</v>
      </c>
      <c r="U608" s="157">
        <f>IF($A$585="SIM",((U$589*U591-U$607*(U$591/(U$591+U$592)))*('[7]5. Var. Index. Performance RTs'!$D$79))+((U$589*U592-U$607*(U$592/(U$591+U$592)))*('[7]5. Var. Index. Performance RTs'!$D$79))+(U589*SUM(U593:U604)*'[7]5. Var. Index. Performance RTs'!$D$78),0)</f>
        <v>0</v>
      </c>
      <c r="V608" s="157">
        <f>IF($A$585="SIM",((V$589*V591-V$607*(V$591/(V$591+V$592)))*('[7]5. Var. Index. Performance RTs'!$D$79))+((V$589*V592-V$607*(V$592/(V$591+V$592)))*('[7]5. Var. Index. Performance RTs'!$D$79))+(V589*SUM(V593:V604)*'[7]5. Var. Index. Performance RTs'!$D$78),0)</f>
        <v>0</v>
      </c>
      <c r="W608" s="157">
        <f>IF($A$585="SIM",((W$589*W591-W$607*(W$591/(W$591+W$592)))*('[7]5. Var. Index. Performance RTs'!$D$79))+((W$589*W592-W$607*(W$592/(W$591+W$592)))*('[7]5. Var. Index. Performance RTs'!$D$79))+(W589*SUM(W593:W604)*'[7]5. Var. Index. Performance RTs'!$D$78),0)</f>
        <v>0</v>
      </c>
      <c r="X608" s="157">
        <f>IF($A$585="SIM",((X$589*X591-X$607*(X$591/(X$591+X$592)))*('[7]5. Var. Index. Performance RTs'!$D$79))+((X$589*X592-X$607*(X$592/(X$591+X$592)))*('[7]5. Var. Index. Performance RTs'!$D$79))+(X589*SUM(X593:X604)*'[7]5. Var. Index. Performance RTs'!$D$78),0)</f>
        <v>0</v>
      </c>
      <c r="Y608" s="157">
        <f>IF($A$585="SIM",((Y$589*Y591-Y$607*(Y$591/(Y$591+Y$592)))*('[7]5. Var. Index. Performance RTs'!$D$79))+((Y$589*Y592-Y$607*(Y$592/(Y$591+Y$592)))*('[7]5. Var. Index. Performance RTs'!$D$79))+(Y589*SUM(Y593:Y604)*'[7]5. Var. Index. Performance RTs'!$D$78),0)</f>
        <v>0</v>
      </c>
      <c r="Z608" s="157">
        <f>IF($A$585="SIM",((Z$589*Z591-Z$607*(Z$591/(Z$591+Z$592)))*('[7]5. Var. Index. Performance RTs'!$D$79))+((Z$589*Z592-Z$607*(Z$592/(Z$591+Z$592)))*('[7]5. Var. Index. Performance RTs'!$D$79))+(Z589*SUM(Z593:Z604)*'[7]5. Var. Index. Performance RTs'!$D$78),0)</f>
        <v>0</v>
      </c>
      <c r="AA608" s="157">
        <f>IF($A$585="SIM",((AA$589*AA591-AA$607*(AA$591/(AA$591+AA$592)))*('[7]5. Var. Index. Performance RTs'!$D$79))+((AA$589*AA592-AA$607*(AA$592/(AA$591+AA$592)))*('[7]5. Var. Index. Performance RTs'!$D$79))+(AA589*SUM(AA593:AA604)*'[7]5. Var. Index. Performance RTs'!$D$78),0)</f>
        <v>0</v>
      </c>
      <c r="AB608" s="157">
        <f>IF($A$585="SIM",((AB$589*AB591-AB$607*(AB$591/(AB$591+AB$592)))*('[7]5. Var. Index. Performance RTs'!$D$79))+((AB$589*AB592-AB$607*(AB$592/(AB$591+AB$592)))*('[7]5. Var. Index. Performance RTs'!$D$79))+(AB589*SUM(AB593:AB604)*'[7]5. Var. Index. Performance RTs'!$D$78),0)</f>
        <v>0</v>
      </c>
      <c r="AC608" s="157">
        <f>IF($A$585="SIM",((AC$589*AC591-AC$607*(AC$591/(AC$591+AC$592)))*('[7]5. Var. Index. Performance RTs'!$D$79))+((AC$589*AC592-AC$607*(AC$592/(AC$591+AC$592)))*('[7]5. Var. Index. Performance RTs'!$D$79))+(AC589*SUM(AC593:AC604)*'[7]5. Var. Index. Performance RTs'!$D$78),0)</f>
        <v>0</v>
      </c>
      <c r="AD608" s="157">
        <f>IF($A$585="SIM",((AD$589*AD591-AD$607*(AD$591/(AD$591+AD$592)))*('[7]5. Var. Index. Performance RTs'!$D$79))+((AD$589*AD592-AD$607*(AD$592/(AD$591+AD$592)))*('[7]5. Var. Index. Performance RTs'!$D$79))+(AD589*SUM(AD593:AD604)*'[7]5. Var. Index. Performance RTs'!$D$78),0)</f>
        <v>0</v>
      </c>
      <c r="AE608" s="157">
        <f>IF($A$585="SIM",((AE$589*AE591-AE$607*(AE$591/(AE$591+AE$592)))*('[7]5. Var. Index. Performance RTs'!$D$79))+((AE$589*AE592-AE$607*(AE$592/(AE$591+AE$592)))*('[7]5. Var. Index. Performance RTs'!$D$79))+(AE589*SUM(AE593:AE604)*'[7]5. Var. Index. Performance RTs'!$D$78),0)</f>
        <v>0</v>
      </c>
      <c r="AF608" s="157">
        <f>IF($A$585="SIM",((AF$589*AF591-AF$607*(AF$591/(AF$591+AF$592)))*('[7]5. Var. Index. Performance RTs'!$D$79))+((AF$589*AF592-AF$607*(AF$592/(AF$591+AF$592)))*('[7]5. Var. Index. Performance RTs'!$D$79))+(AF589*SUM(AF593:AF604)*'[7]5. Var. Index. Performance RTs'!$D$78),0)</f>
        <v>0</v>
      </c>
      <c r="AG608" s="157">
        <f>IF($A$585="SIM",((AG$589*AG591-AG$607*(AG$591/(AG$591+AG$592)))*('[7]5. Var. Index. Performance RTs'!$D$79))+((AG$589*AG592-AG$607*(AG$592/(AG$591+AG$592)))*('[7]5. Var. Index. Performance RTs'!$D$79))+(AG589*SUM(AG593:AG604)*'[7]5. Var. Index. Performance RTs'!$D$78),0)</f>
        <v>0</v>
      </c>
      <c r="AH608" s="157">
        <f>IF($A$585="SIM",((AH$589*AH591-AH$607*(AH$591/(AH$591+AH$592)))*('[7]5. Var. Index. Performance RTs'!$D$79))+((AH$589*AH592-AH$607*(AH$592/(AH$591+AH$592)))*('[7]5. Var. Index. Performance RTs'!$D$79))+(AH589*SUM(AH593:AH604)*'[7]5. Var. Index. Performance RTs'!$D$78),0)</f>
        <v>0</v>
      </c>
      <c r="AI608" s="157">
        <f>IF($A$585="SIM",((AI$589*AI591-AI$607*(AI$591/(AI$591+AI$592)))*('[7]5. Var. Index. Performance RTs'!$D$79))+((AI$589*AI592-AI$607*(AI$592/(AI$591+AI$592)))*('[7]5. Var. Index. Performance RTs'!$D$79))+(AI589*SUM(AI593:AI604)*'[7]5. Var. Index. Performance RTs'!$D$78),0)</f>
        <v>0</v>
      </c>
      <c r="AJ608" s="157">
        <f>IF($A$585="SIM",((AJ$589*AJ591-AJ$607*(AJ$591/(AJ$591+AJ$592)))*('[7]5. Var. Index. Performance RTs'!$D$79))+((AJ$589*AJ592-AJ$607*(AJ$592/(AJ$591+AJ$592)))*('[7]5. Var. Index. Performance RTs'!$D$79))+(AJ589*SUM(AJ593:AJ604)*'[7]5. Var. Index. Performance RTs'!$D$78),0)</f>
        <v>0</v>
      </c>
      <c r="AK608" s="157">
        <f>IF($A$585="SIM",((AK$589*AK591-AK$607*(AK$591/(AK$591+AK$592)))*('[7]5. Var. Index. Performance RTs'!$D$79))+((AK$589*AK592-AK$607*(AK$592/(AK$591+AK$592)))*('[7]5. Var. Index. Performance RTs'!$D$79))+(AK589*SUM(AK593:AK604)*'[7]5. Var. Index. Performance RTs'!$D$78),0)</f>
        <v>0</v>
      </c>
      <c r="AL608" s="157">
        <f>IF($A$585="SIM",((AL$589*AL591-AL$607*(AL$591/(AL$591+AL$592)))*('[7]5. Var. Index. Performance RTs'!$D$79))+((AL$589*AL592-AL$607*(AL$592/(AL$591+AL$592)))*('[7]5. Var. Index. Performance RTs'!$D$79))+(AL589*SUM(AL593:AL604)*'[7]5. Var. Index. Performance RTs'!$D$78),0)</f>
        <v>0</v>
      </c>
      <c r="AM608" s="157">
        <f>IF($A$585="SIM",((AM$589*AM591-AM$607*(AM$591/(AM$591+AM$592)))*('[7]5. Var. Index. Performance RTs'!$D$79))+((AM$589*AM592-AM$607*(AM$592/(AM$591+AM$592)))*('[7]5. Var. Index. Performance RTs'!$D$79))+(AM589*SUM(AM593:AM604)*'[7]5. Var. Index. Performance RTs'!$D$78),0)</f>
        <v>0</v>
      </c>
      <c r="AN608" s="157">
        <f>IF($A$585="SIM",((AN$589*AN591-AN$607*(AN$591/(AN$591+AN$592)))*('[7]5. Var. Index. Performance RTs'!$D$79))+((AN$589*AN592-AN$607*(AN$592/(AN$591+AN$592)))*('[7]5. Var. Index. Performance RTs'!$D$79))+(AN589*SUM(AN593:AN604)*'[7]5. Var. Index. Performance RTs'!$D$78),0)</f>
        <v>0</v>
      </c>
      <c r="AO608" s="157">
        <f>IF($A$585="SIM",((AO$589*AO591-AO$607*(AO$591/(AO$591+AO$592)))*('[7]5. Var. Index. Performance RTs'!$D$79))+((AO$589*AO592-AO$607*(AO$592/(AO$591+AO$592)))*('[7]5. Var. Index. Performance RTs'!$D$79))+(AO589*SUM(AO593:AO604)*'[7]5. Var. Index. Performance RTs'!$D$78),0)</f>
        <v>0</v>
      </c>
      <c r="AP608" s="157">
        <f>IF($A$585="SIM",((AP$589*AP591-AP$607*(AP$591/(AP$591+AP$592)))*('[7]5. Var. Index. Performance RTs'!$D$79))+((AP$589*AP592-AP$607*(AP$592/(AP$591+AP$592)))*('[7]5. Var. Index. Performance RTs'!$D$79))+(AP589*SUM(AP593:AP604)*'[7]5. Var. Index. Performance RTs'!$D$78),0)</f>
        <v>0</v>
      </c>
      <c r="AQ608" s="157">
        <f>IF($A$585="SIM",((AQ$589*AQ591-AQ$607*(AQ$591/(AQ$591+AQ$592)))*('[7]5. Var. Index. Performance RTs'!$D$79))+((AQ$589*AQ592-AQ$607*(AQ$592/(AQ$591+AQ$592)))*('[7]5. Var. Index. Performance RTs'!$D$79))+(AQ589*SUM(AQ593:AQ604)*'[7]5. Var. Index. Performance RTs'!$D$78),0)</f>
        <v>0</v>
      </c>
      <c r="AR608" s="157">
        <f>IF($A$585="SIM",((AR$589*AR591-AR$607*(AR$591/(AR$591+AR$592)))*('[7]5. Var. Index. Performance RTs'!$D$79))+((AR$589*AR592-AR$607*(AR$592/(AR$591+AR$592)))*('[7]5. Var. Index. Performance RTs'!$D$79))+(AR589*SUM(AR593:AR604)*'[7]5. Var. Index. Performance RTs'!$D$78),0)</f>
        <v>0</v>
      </c>
    </row>
    <row r="609" spans="1:44" s="262" customFormat="1" ht="15.75" hidden="1" outlineLevel="2">
      <c r="A609" s="105"/>
      <c r="B609" s="162" t="s">
        <v>133</v>
      </c>
      <c r="C609" s="160"/>
      <c r="D609" s="160"/>
      <c r="E609" s="160"/>
      <c r="F609" s="160"/>
      <c r="G609" s="160"/>
      <c r="H609" s="160"/>
      <c r="I609" s="160"/>
      <c r="J609" s="160"/>
      <c r="K609" s="160"/>
      <c r="L609" s="160"/>
      <c r="M609" s="160"/>
      <c r="N609" s="160"/>
      <c r="O609" s="160"/>
      <c r="P609" s="160"/>
      <c r="Q609" s="160"/>
      <c r="R609" s="160"/>
      <c r="S609" s="160"/>
      <c r="T609" s="160"/>
      <c r="U609" s="160"/>
      <c r="V609" s="160"/>
      <c r="W609" s="160"/>
      <c r="X609" s="160"/>
      <c r="Y609" s="160"/>
      <c r="Z609" s="160"/>
      <c r="AA609" s="160"/>
      <c r="AB609" s="160"/>
      <c r="AC609" s="160"/>
      <c r="AD609" s="160"/>
      <c r="AE609" s="160"/>
      <c r="AF609" s="160"/>
      <c r="AG609" s="160"/>
      <c r="AH609" s="160"/>
      <c r="AI609" s="160"/>
      <c r="AJ609" s="160"/>
      <c r="AK609" s="160"/>
      <c r="AL609" s="160"/>
      <c r="AM609" s="160"/>
      <c r="AN609" s="160"/>
      <c r="AO609" s="160"/>
      <c r="AP609" s="160"/>
      <c r="AQ609" s="160"/>
      <c r="AR609" s="160"/>
    </row>
    <row r="610" spans="1:44" s="262" customFormat="1" ht="15.75" hidden="1" outlineLevel="2">
      <c r="A610" s="105"/>
      <c r="B610" s="162" t="s">
        <v>42</v>
      </c>
      <c r="C610" s="160" t="s">
        <v>73</v>
      </c>
      <c r="D610" s="166">
        <f>IF(D$589&gt;0,((D$589*D591-D$607*(D$591/(D$591+D$592)))*('[7]5. Var. Index. Performance RTs'!$D$79))/D$608,0)</f>
        <v>0</v>
      </c>
      <c r="E610" s="166">
        <f>IF(E$589&gt;0,((E$589*E591-E$607*(E$591/(E$591+E$592)))*('[7]5. Var. Index. Performance RTs'!$D$79))/E$608,0)</f>
        <v>0</v>
      </c>
      <c r="F610" s="166">
        <f>IF(F$589&gt;0,((F$589*F591-F$607*(F$591/(F$591+F$592)))*('[7]5. Var. Index. Performance RTs'!$D$79))/F$608,0)</f>
        <v>0</v>
      </c>
      <c r="G610" s="166">
        <f>IF(G$589&gt;0,((G$589*G591-G$607*(G$591/(G$591+G$592)))*('[7]5. Var. Index. Performance RTs'!$D$79))/G$608,0)</f>
        <v>0</v>
      </c>
      <c r="H610" s="166">
        <f>IF(H$589&gt;0,((H$589*H591-H$607*(H$591/(H$591+H$592)))*('[7]5. Var. Index. Performance RTs'!$D$79))/H$608,0)</f>
        <v>0</v>
      </c>
      <c r="I610" s="166">
        <f>IF(I$589&gt;0,((I$589*I591-I$607*(I$591/(I$591+I$592)))*('[7]5. Var. Index. Performance RTs'!$D$79))/I$608,0)</f>
        <v>0</v>
      </c>
      <c r="J610" s="166">
        <f>IF(J$589&gt;0,((J$589*J591-J$607*(J$591/(J$591+J$592)))*('[7]5. Var. Index. Performance RTs'!$D$79))/J$608,0)</f>
        <v>0</v>
      </c>
      <c r="K610" s="166">
        <f>IF(K$589&gt;0,((K$589*K591-K$607*(K$591/(K$591+K$592)))*('[7]5. Var. Index. Performance RTs'!$D$79))/K$608,0)</f>
        <v>0</v>
      </c>
      <c r="L610" s="166">
        <f>IF(L$589&gt;0,((L$589*L591-L$607*(L$591/(L$591+L$592)))*('[7]5. Var. Index. Performance RTs'!$D$79))/L$608,0)</f>
        <v>0</v>
      </c>
      <c r="M610" s="166">
        <f>IF(M$589&gt;0,((M$589*M591-M$607*(M$591/(M$591+M$592)))*('[7]5. Var. Index. Performance RTs'!$D$79))/M$608,0)</f>
        <v>0</v>
      </c>
      <c r="N610" s="166">
        <f>IF(N$589&gt;0,((N$589*N591-N$607*(N$591/(N$591+N$592)))*('[7]5. Var. Index. Performance RTs'!$D$79))/N$608,0)</f>
        <v>0</v>
      </c>
      <c r="O610" s="166">
        <f>IF(O$589&gt;0,((O$589*O591-O$607*(O$591/(O$591+O$592)))*('[7]5. Var. Index. Performance RTs'!$D$79))/O$608,0)</f>
        <v>0</v>
      </c>
      <c r="P610" s="166">
        <f>IF(P$589&gt;0,((P$589*P591-P$607*(P$591/(P$591+P$592)))*('[7]5. Var. Index. Performance RTs'!$D$79))/P$608,0)</f>
        <v>0</v>
      </c>
      <c r="Q610" s="166">
        <f>IF(Q$589&gt;0,((Q$589*Q591-Q$607*(Q$591/(Q$591+Q$592)))*('[7]5. Var. Index. Performance RTs'!$D$79))/Q$608,0)</f>
        <v>0</v>
      </c>
      <c r="R610" s="166">
        <f>IF(R$589&gt;0,((R$589*R591-R$607*(R$591/(R$591+R$592)))*('[7]5. Var. Index. Performance RTs'!$D$79))/R$608,0)</f>
        <v>0</v>
      </c>
      <c r="S610" s="166">
        <f>IF(S$589&gt;0,((S$589*S591-S$607*(S$591/(S$591+S$592)))*('[7]5. Var. Index. Performance RTs'!$D$79))/S$608,0)</f>
        <v>0</v>
      </c>
      <c r="T610" s="166">
        <f>IF(T$589&gt;0,((T$589*T591-T$607*(T$591/(T$591+T$592)))*('[7]5. Var. Index. Performance RTs'!$D$79))/T$608,0)</f>
        <v>0</v>
      </c>
      <c r="U610" s="166">
        <f>IF(U$589&gt;0,((U$589*U591-U$607*(U$591/(U$591+U$592)))*('[7]5. Var. Index. Performance RTs'!$D$79))/U$608,0)</f>
        <v>0</v>
      </c>
      <c r="V610" s="166">
        <f>IF(V$589&gt;0,((V$589*V591-V$607*(V$591/(V$591+V$592)))*('[7]5. Var. Index. Performance RTs'!$D$79))/V$608,0)</f>
        <v>0</v>
      </c>
      <c r="W610" s="166">
        <f>IF(W$589&gt;0,((W$589*W591-W$607*(W$591/(W$591+W$592)))*('[7]5. Var. Index. Performance RTs'!$D$79))/W$608,0)</f>
        <v>0</v>
      </c>
      <c r="X610" s="166">
        <f>IF(X$589&gt;0,((X$589*X591-X$607*(X$591/(X$591+X$592)))*('[7]5. Var. Index. Performance RTs'!$D$79))/X$608,0)</f>
        <v>0</v>
      </c>
      <c r="Y610" s="166">
        <f>IF(Y$589&gt;0,((Y$589*Y591-Y$607*(Y$591/(Y$591+Y$592)))*('[7]5. Var. Index. Performance RTs'!$D$79))/Y$608,0)</f>
        <v>0</v>
      </c>
      <c r="Z610" s="166">
        <f>IF(Z$589&gt;0,((Z$589*Z591-Z$607*(Z$591/(Z$591+Z$592)))*('[7]5. Var. Index. Performance RTs'!$D$79))/Z$608,0)</f>
        <v>0</v>
      </c>
      <c r="AA610" s="166">
        <f>IF(AA$589&gt;0,((AA$589*AA591-AA$607*(AA$591/(AA$591+AA$592)))*('[7]5. Var. Index. Performance RTs'!$D$79))/AA$608,0)</f>
        <v>0</v>
      </c>
      <c r="AB610" s="166">
        <f>IF(AB$589&gt;0,((AB$589*AB591-AB$607*(AB$591/(AB$591+AB$592)))*('[7]5. Var. Index. Performance RTs'!$D$79))/AB$608,0)</f>
        <v>0</v>
      </c>
      <c r="AC610" s="166">
        <f>IF(AC$589&gt;0,((AC$589*AC591-AC$607*(AC$591/(AC$591+AC$592)))*('[7]5. Var. Index. Performance RTs'!$D$79))/AC$608,0)</f>
        <v>0</v>
      </c>
      <c r="AD610" s="166">
        <f>IF(AD$589&gt;0,((AD$589*AD591-AD$607*(AD$591/(AD$591+AD$592)))*('[7]5. Var. Index. Performance RTs'!$D$79))/AD$608,0)</f>
        <v>0</v>
      </c>
      <c r="AE610" s="166">
        <f>IF(AE$589&gt;0,((AE$589*AE591-AE$607*(AE$591/(AE$591+AE$592)))*('[7]5. Var. Index. Performance RTs'!$D$79))/AE$608,0)</f>
        <v>0</v>
      </c>
      <c r="AF610" s="166">
        <f>IF(AF$589&gt;0,((AF$589*AF591-AF$607*(AF$591/(AF$591+AF$592)))*('[7]5. Var. Index. Performance RTs'!$D$79))/AF$608,0)</f>
        <v>0</v>
      </c>
      <c r="AG610" s="166">
        <f>IF(AG$589&gt;0,((AG$589*AG591-AG$607*(AG$591/(AG$591+AG$592)))*('[7]5. Var. Index. Performance RTs'!$D$79))/AG$608,0)</f>
        <v>0</v>
      </c>
      <c r="AH610" s="166">
        <f>IF(AH$589&gt;0,((AH$589*AH591-AH$607*(AH$591/(AH$591+AH$592)))*('[7]5. Var. Index. Performance RTs'!$D$79))/AH$608,0)</f>
        <v>0</v>
      </c>
      <c r="AI610" s="166">
        <f>IF(AI$589&gt;0,((AI$589*AI591-AI$607*(AI$591/(AI$591+AI$592)))*('[7]5. Var. Index. Performance RTs'!$D$79))/AI$608,0)</f>
        <v>0</v>
      </c>
      <c r="AJ610" s="166">
        <f>IF(AJ$589&gt;0,((AJ$589*AJ591-AJ$607*(AJ$591/(AJ$591+AJ$592)))*('[7]5. Var. Index. Performance RTs'!$D$79))/AJ$608,0)</f>
        <v>0</v>
      </c>
      <c r="AK610" s="166">
        <f>IF(AK$589&gt;0,((AK$589*AK591-AK$607*(AK$591/(AK$591+AK$592)))*('[7]5. Var. Index. Performance RTs'!$D$79))/AK$608,0)</f>
        <v>0</v>
      </c>
      <c r="AL610" s="166">
        <f>IF(AL$589&gt;0,((AL$589*AL591-AL$607*(AL$591/(AL$591+AL$592)))*('[7]5. Var. Index. Performance RTs'!$D$79))/AL$608,0)</f>
        <v>0</v>
      </c>
      <c r="AM610" s="166">
        <f>IF(AM$589&gt;0,((AM$589*AM591-AM$607*(AM$591/(AM$591+AM$592)))*('[7]5. Var. Index. Performance RTs'!$D$79))/AM$608,0)</f>
        <v>0</v>
      </c>
      <c r="AN610" s="166">
        <f>IF(AN$589&gt;0,((AN$589*AN591-AN$607*(AN$591/(AN$591+AN$592)))*('[7]5. Var. Index. Performance RTs'!$D$79))/AN$608,0)</f>
        <v>0</v>
      </c>
      <c r="AO610" s="166">
        <f>IF(AO$589&gt;0,((AO$589*AO591-AO$607*(AO$591/(AO$591+AO$592)))*('[7]5. Var. Index. Performance RTs'!$D$79))/AO$608,0)</f>
        <v>0</v>
      </c>
      <c r="AP610" s="166">
        <f>IF(AP$589&gt;0,((AP$589*AP591-AP$607*(AP$591/(AP$591+AP$592)))*('[7]5. Var. Index. Performance RTs'!$D$79))/AP$608,0)</f>
        <v>0</v>
      </c>
      <c r="AQ610" s="166">
        <f>IF(AQ$589&gt;0,((AQ$589*AQ591-AQ$607*(AQ$591/(AQ$591+AQ$592)))*('[7]5. Var. Index. Performance RTs'!$D$79))/AQ$608,0)</f>
        <v>0</v>
      </c>
      <c r="AR610" s="166">
        <f>IF(AR$589&gt;0,((AR$589*AR591-AR$607*(AR$591/(AR$591+AR$592)))*('[7]5. Var. Index. Performance RTs'!$D$79))/AR$608,0)</f>
        <v>0</v>
      </c>
    </row>
    <row r="611" spans="1:44" s="262" customFormat="1" ht="15.75" hidden="1" outlineLevel="2">
      <c r="A611" s="105"/>
      <c r="B611" s="162" t="s">
        <v>43</v>
      </c>
      <c r="C611" s="160" t="s">
        <v>73</v>
      </c>
      <c r="D611" s="166">
        <f>IF(D$589&gt;0,((D$589*D592-D$607*(D$592/(D$591+D$592)))*('[7]5. Var. Index. Performance RTs'!$D$79))/D$608,0)</f>
        <v>0</v>
      </c>
      <c r="E611" s="166">
        <f>IF(E$589&gt;0,((E$589*E592-E$607*(E$592/(E$591+E$592)))*('[7]5. Var. Index. Performance RTs'!$D$79))/E$608,0)</f>
        <v>0</v>
      </c>
      <c r="F611" s="166">
        <f>IF(F$589&gt;0,((F$589*F592-F$607*(F$592/(F$591+F$592)))*('[7]5. Var. Index. Performance RTs'!$D$79))/F$608,0)</f>
        <v>0</v>
      </c>
      <c r="G611" s="166">
        <f>IF(G$589&gt;0,((G$589*G592-G$607*(G$592/(G$591+G$592)))*('[7]5. Var. Index. Performance RTs'!$D$79))/G$608,0)</f>
        <v>0</v>
      </c>
      <c r="H611" s="166">
        <f>IF(H$589&gt;0,((H$589*H592-H$607*(H$592/(H$591+H$592)))*('[7]5. Var. Index. Performance RTs'!$D$79))/H$608,0)</f>
        <v>0</v>
      </c>
      <c r="I611" s="166">
        <f>IF(I$589&gt;0,((I$589*I592-I$607*(I$592/(I$591+I$592)))*('[7]5. Var. Index. Performance RTs'!$D$79))/I$608,0)</f>
        <v>0</v>
      </c>
      <c r="J611" s="166">
        <f>IF(J$589&gt;0,((J$589*J592-J$607*(J$592/(J$591+J$592)))*('[7]5. Var. Index. Performance RTs'!$D$79))/J$608,0)</f>
        <v>0</v>
      </c>
      <c r="K611" s="166">
        <f>IF(K$589&gt;0,((K$589*K592-K$607*(K$592/(K$591+K$592)))*('[7]5. Var. Index. Performance RTs'!$D$79))/K$608,0)</f>
        <v>0</v>
      </c>
      <c r="L611" s="166">
        <f>IF(L$589&gt;0,((L$589*L592-L$607*(L$592/(L$591+L$592)))*('[7]5. Var. Index. Performance RTs'!$D$79))/L$608,0)</f>
        <v>0</v>
      </c>
      <c r="M611" s="166">
        <f>IF(M$589&gt;0,((M$589*M592-M$607*(M$592/(M$591+M$592)))*('[7]5. Var. Index. Performance RTs'!$D$79))/M$608,0)</f>
        <v>0</v>
      </c>
      <c r="N611" s="166">
        <f>IF(N$589&gt;0,((N$589*N592-N$607*(N$592/(N$591+N$592)))*('[7]5. Var. Index. Performance RTs'!$D$79))/N$608,0)</f>
        <v>0</v>
      </c>
      <c r="O611" s="166">
        <f>IF(O$589&gt;0,((O$589*O592-O$607*(O$592/(O$591+O$592)))*('[7]5. Var. Index. Performance RTs'!$D$79))/O$608,0)</f>
        <v>0</v>
      </c>
      <c r="P611" s="166">
        <f>IF(P$589&gt;0,((P$589*P592-P$607*(P$592/(P$591+P$592)))*('[7]5. Var. Index. Performance RTs'!$D$79))/P$608,0)</f>
        <v>0</v>
      </c>
      <c r="Q611" s="166">
        <f>IF(Q$589&gt;0,((Q$589*Q592-Q$607*(Q$592/(Q$591+Q$592)))*('[7]5. Var. Index. Performance RTs'!$D$79))/Q$608,0)</f>
        <v>0</v>
      </c>
      <c r="R611" s="166">
        <f>IF(R$589&gt;0,((R$589*R592-R$607*(R$592/(R$591+R$592)))*('[7]5. Var. Index. Performance RTs'!$D$79))/R$608,0)</f>
        <v>0</v>
      </c>
      <c r="S611" s="166">
        <f>IF(S$589&gt;0,((S$589*S592-S$607*(S$592/(S$591+S$592)))*('[7]5. Var. Index. Performance RTs'!$D$79))/S$608,0)</f>
        <v>0</v>
      </c>
      <c r="T611" s="166">
        <f>IF(T$589&gt;0,((T$589*T592-T$607*(T$592/(T$591+T$592)))*('[7]5. Var. Index. Performance RTs'!$D$79))/T$608,0)</f>
        <v>0</v>
      </c>
      <c r="U611" s="166">
        <f>IF(U$589&gt;0,((U$589*U592-U$607*(U$592/(U$591+U$592)))*('[7]5. Var. Index. Performance RTs'!$D$79))/U$608,0)</f>
        <v>0</v>
      </c>
      <c r="V611" s="166">
        <f>IF(V$589&gt;0,((V$589*V592-V$607*(V$592/(V$591+V$592)))*('[7]5. Var. Index. Performance RTs'!$D$79))/V$608,0)</f>
        <v>0</v>
      </c>
      <c r="W611" s="166">
        <f>IF(W$589&gt;0,((W$589*W592-W$607*(W$592/(W$591+W$592)))*('[7]5. Var. Index. Performance RTs'!$D$79))/W$608,0)</f>
        <v>0</v>
      </c>
      <c r="X611" s="166">
        <f>IF(X$589&gt;0,((X$589*X592-X$607*(X$592/(X$591+X$592)))*('[7]5. Var. Index. Performance RTs'!$D$79))/X$608,0)</f>
        <v>0</v>
      </c>
      <c r="Y611" s="166">
        <f>IF(Y$589&gt;0,((Y$589*Y592-Y$607*(Y$592/(Y$591+Y$592)))*('[7]5. Var. Index. Performance RTs'!$D$79))/Y$608,0)</f>
        <v>0</v>
      </c>
      <c r="Z611" s="166">
        <f>IF(Z$589&gt;0,((Z$589*Z592-Z$607*(Z$592/(Z$591+Z$592)))*('[7]5. Var. Index. Performance RTs'!$D$79))/Z$608,0)</f>
        <v>0</v>
      </c>
      <c r="AA611" s="166">
        <f>IF(AA$589&gt;0,((AA$589*AA592-AA$607*(AA$592/(AA$591+AA$592)))*('[7]5. Var. Index. Performance RTs'!$D$79))/AA$608,0)</f>
        <v>0</v>
      </c>
      <c r="AB611" s="166">
        <f>IF(AB$589&gt;0,((AB$589*AB592-AB$607*(AB$592/(AB$591+AB$592)))*('[7]5. Var. Index. Performance RTs'!$D$79))/AB$608,0)</f>
        <v>0</v>
      </c>
      <c r="AC611" s="166">
        <f>IF(AC$589&gt;0,((AC$589*AC592-AC$607*(AC$592/(AC$591+AC$592)))*('[7]5. Var. Index. Performance RTs'!$D$79))/AC$608,0)</f>
        <v>0</v>
      </c>
      <c r="AD611" s="166">
        <f>IF(AD$589&gt;0,((AD$589*AD592-AD$607*(AD$592/(AD$591+AD$592)))*('[7]5. Var. Index. Performance RTs'!$D$79))/AD$608,0)</f>
        <v>0</v>
      </c>
      <c r="AE611" s="166">
        <f>IF(AE$589&gt;0,((AE$589*AE592-AE$607*(AE$592/(AE$591+AE$592)))*('[7]5. Var. Index. Performance RTs'!$D$79))/AE$608,0)</f>
        <v>0</v>
      </c>
      <c r="AF611" s="166">
        <f>IF(AF$589&gt;0,((AF$589*AF592-AF$607*(AF$592/(AF$591+AF$592)))*('[7]5. Var. Index. Performance RTs'!$D$79))/AF$608,0)</f>
        <v>0</v>
      </c>
      <c r="AG611" s="166">
        <f>IF(AG$589&gt;0,((AG$589*AG592-AG$607*(AG$592/(AG$591+AG$592)))*('[7]5. Var. Index. Performance RTs'!$D$79))/AG$608,0)</f>
        <v>0</v>
      </c>
      <c r="AH611" s="166">
        <f>IF(AH$589&gt;0,((AH$589*AH592-AH$607*(AH$592/(AH$591+AH$592)))*('[7]5. Var. Index. Performance RTs'!$D$79))/AH$608,0)</f>
        <v>0</v>
      </c>
      <c r="AI611" s="166">
        <f>IF(AI$589&gt;0,((AI$589*AI592-AI$607*(AI$592/(AI$591+AI$592)))*('[7]5. Var. Index. Performance RTs'!$D$79))/AI$608,0)</f>
        <v>0</v>
      </c>
      <c r="AJ611" s="166">
        <f>IF(AJ$589&gt;0,((AJ$589*AJ592-AJ$607*(AJ$592/(AJ$591+AJ$592)))*('[7]5. Var. Index. Performance RTs'!$D$79))/AJ$608,0)</f>
        <v>0</v>
      </c>
      <c r="AK611" s="166">
        <f>IF(AK$589&gt;0,((AK$589*AK592-AK$607*(AK$592/(AK$591+AK$592)))*('[7]5. Var. Index. Performance RTs'!$D$79))/AK$608,0)</f>
        <v>0</v>
      </c>
      <c r="AL611" s="166">
        <f>IF(AL$589&gt;0,((AL$589*AL592-AL$607*(AL$592/(AL$591+AL$592)))*('[7]5. Var. Index. Performance RTs'!$D$79))/AL$608,0)</f>
        <v>0</v>
      </c>
      <c r="AM611" s="166">
        <f>IF(AM$589&gt;0,((AM$589*AM592-AM$607*(AM$592/(AM$591+AM$592)))*('[7]5. Var. Index. Performance RTs'!$D$79))/AM$608,0)</f>
        <v>0</v>
      </c>
      <c r="AN611" s="166">
        <f>IF(AN$589&gt;0,((AN$589*AN592-AN$607*(AN$592/(AN$591+AN$592)))*('[7]5. Var. Index. Performance RTs'!$D$79))/AN$608,0)</f>
        <v>0</v>
      </c>
      <c r="AO611" s="166">
        <f>IF(AO$589&gt;0,((AO$589*AO592-AO$607*(AO$592/(AO$591+AO$592)))*('[7]5. Var. Index. Performance RTs'!$D$79))/AO$608,0)</f>
        <v>0</v>
      </c>
      <c r="AP611" s="166">
        <f>IF(AP$589&gt;0,((AP$589*AP592-AP$607*(AP$592/(AP$591+AP$592)))*('[7]5. Var. Index. Performance RTs'!$D$79))/AP$608,0)</f>
        <v>0</v>
      </c>
      <c r="AQ611" s="166">
        <f>IF(AQ$589&gt;0,((AQ$589*AQ592-AQ$607*(AQ$592/(AQ$591+AQ$592)))*('[7]5. Var. Index. Performance RTs'!$D$79))/AQ$608,0)</f>
        <v>0</v>
      </c>
      <c r="AR611" s="166">
        <f>IF(AR$589&gt;0,((AR$589*AR592-AR$607*(AR$592/(AR$591+AR$592)))*('[7]5. Var. Index. Performance RTs'!$D$79))/AR$608,0)</f>
        <v>0</v>
      </c>
    </row>
    <row r="612" spans="1:44" s="262" customFormat="1" ht="15.75" hidden="1" outlineLevel="2">
      <c r="A612" s="105"/>
      <c r="B612" s="162" t="s">
        <v>44</v>
      </c>
      <c r="C612" s="160" t="s">
        <v>73</v>
      </c>
      <c r="D612" s="166">
        <f>IF(D$589&gt;0,(D$589*D593*'[7]5. Var. Index. Performance RTs'!$D$78)/D$608,0)</f>
        <v>0</v>
      </c>
      <c r="E612" s="166">
        <f>IF(E$589&gt;0,(E$589*E593*'[7]5. Var. Index. Performance RTs'!$D$78)/E$608,0)</f>
        <v>0</v>
      </c>
      <c r="F612" s="166">
        <f>IF(F$589&gt;0,(F$589*F593*'[7]5. Var. Index. Performance RTs'!$D$78)/F$608,0)</f>
        <v>0</v>
      </c>
      <c r="G612" s="166">
        <f>IF(G$589&gt;0,(G$589*G593*'[7]5. Var. Index. Performance RTs'!$D$78)/G$608,0)</f>
        <v>0</v>
      </c>
      <c r="H612" s="166">
        <f>IF(H$589&gt;0,(H$589*H593*'[7]5. Var. Index. Performance RTs'!$D$78)/H$608,0)</f>
        <v>0</v>
      </c>
      <c r="I612" s="166">
        <f>IF(I$589&gt;0,(I$589*I593*'[7]5. Var. Index. Performance RTs'!$D$78)/I$608,0)</f>
        <v>0</v>
      </c>
      <c r="J612" s="166">
        <f>IF(J$589&gt;0,(J$589*J593*'[7]5. Var. Index. Performance RTs'!$D$78)/J$608,0)</f>
        <v>0</v>
      </c>
      <c r="K612" s="166">
        <f>IF(K$589&gt;0,(K$589*K593*'[7]5. Var. Index. Performance RTs'!$D$78)/K$608,0)</f>
        <v>0</v>
      </c>
      <c r="L612" s="166">
        <f>IF(L$589&gt;0,(L$589*L593*'[7]5. Var. Index. Performance RTs'!$D$78)/L$608,0)</f>
        <v>0</v>
      </c>
      <c r="M612" s="166">
        <f>IF(M$589&gt;0,(M$589*M593*'[7]5. Var. Index. Performance RTs'!$D$78)/M$608,0)</f>
        <v>0</v>
      </c>
      <c r="N612" s="166">
        <f>IF(N$589&gt;0,(N$589*N593*'[7]5. Var. Index. Performance RTs'!$D$78)/N$608,0)</f>
        <v>0</v>
      </c>
      <c r="O612" s="166">
        <f>IF(O$589&gt;0,(O$589*O593*'[7]5. Var. Index. Performance RTs'!$D$78)/O$608,0)</f>
        <v>0</v>
      </c>
      <c r="P612" s="166">
        <f>IF(P$589&gt;0,(P$589*P593*'[7]5. Var. Index. Performance RTs'!$D$78)/P$608,0)</f>
        <v>0</v>
      </c>
      <c r="Q612" s="166">
        <f>IF(Q$589&gt;0,(Q$589*Q593*'[7]5. Var. Index. Performance RTs'!$D$78)/Q$608,0)</f>
        <v>0</v>
      </c>
      <c r="R612" s="166">
        <f>IF(R$589&gt;0,(R$589*R593*'[7]5. Var. Index. Performance RTs'!$D$78)/R$608,0)</f>
        <v>0</v>
      </c>
      <c r="S612" s="166">
        <f>IF(S$589&gt;0,(S$589*S593*'[7]5. Var. Index. Performance RTs'!$D$78)/S$608,0)</f>
        <v>0</v>
      </c>
      <c r="T612" s="166">
        <f>IF(T$589&gt;0,(T$589*T593*'[7]5. Var. Index. Performance RTs'!$D$78)/T$608,0)</f>
        <v>0</v>
      </c>
      <c r="U612" s="166">
        <f>IF(U$589&gt;0,(U$589*U593*'[7]5. Var. Index. Performance RTs'!$D$78)/U$608,0)</f>
        <v>0</v>
      </c>
      <c r="V612" s="166">
        <f>IF(V$589&gt;0,(V$589*V593*'[7]5. Var. Index. Performance RTs'!$D$78)/V$608,0)</f>
        <v>0</v>
      </c>
      <c r="W612" s="166">
        <f>IF(W$589&gt;0,(W$589*W593*'[7]5. Var. Index. Performance RTs'!$D$78)/W$608,0)</f>
        <v>0</v>
      </c>
      <c r="X612" s="166">
        <f>IF(X$589&gt;0,(X$589*X593*'[7]5. Var. Index. Performance RTs'!$D$78)/X$608,0)</f>
        <v>0</v>
      </c>
      <c r="Y612" s="166">
        <f>IF(Y$589&gt;0,(Y$589*Y593*'[7]5. Var. Index. Performance RTs'!$D$78)/Y$608,0)</f>
        <v>0</v>
      </c>
      <c r="Z612" s="166">
        <f>IF(Z$589&gt;0,(Z$589*Z593*'[7]5. Var. Index. Performance RTs'!$D$78)/Z$608,0)</f>
        <v>0</v>
      </c>
      <c r="AA612" s="166">
        <f>IF(AA$589&gt;0,(AA$589*AA593*'[7]5. Var. Index. Performance RTs'!$D$78)/AA$608,0)</f>
        <v>0</v>
      </c>
      <c r="AB612" s="166">
        <f>IF(AB$589&gt;0,(AB$589*AB593*'[7]5. Var. Index. Performance RTs'!$D$78)/AB$608,0)</f>
        <v>0</v>
      </c>
      <c r="AC612" s="166">
        <f>IF(AC$589&gt;0,(AC$589*AC593*'[7]5. Var. Index. Performance RTs'!$D$78)/AC$608,0)</f>
        <v>0</v>
      </c>
      <c r="AD612" s="166">
        <f>IF(AD$589&gt;0,(AD$589*AD593*'[7]5. Var. Index. Performance RTs'!$D$78)/AD$608,0)</f>
        <v>0</v>
      </c>
      <c r="AE612" s="166">
        <f>IF(AE$589&gt;0,(AE$589*AE593*'[7]5. Var. Index. Performance RTs'!$D$78)/AE$608,0)</f>
        <v>0</v>
      </c>
      <c r="AF612" s="166">
        <f>IF(AF$589&gt;0,(AF$589*AF593*'[7]5. Var. Index. Performance RTs'!$D$78)/AF$608,0)</f>
        <v>0</v>
      </c>
      <c r="AG612" s="166">
        <f>IF(AG$589&gt;0,(AG$589*AG593*'[7]5. Var. Index. Performance RTs'!$D$78)/AG$608,0)</f>
        <v>0</v>
      </c>
      <c r="AH612" s="166">
        <f>IF(AH$589&gt;0,(AH$589*AH593*'[7]5. Var. Index. Performance RTs'!$D$78)/AH$608,0)</f>
        <v>0</v>
      </c>
      <c r="AI612" s="166">
        <f>IF(AI$589&gt;0,(AI$589*AI593*'[7]5. Var. Index. Performance RTs'!$D$78)/AI$608,0)</f>
        <v>0</v>
      </c>
      <c r="AJ612" s="166">
        <f>IF(AJ$589&gt;0,(AJ$589*AJ593*'[7]5. Var. Index. Performance RTs'!$D$78)/AJ$608,0)</f>
        <v>0</v>
      </c>
      <c r="AK612" s="166">
        <f>IF(AK$589&gt;0,(AK$589*AK593*'[7]5. Var. Index. Performance RTs'!$D$78)/AK$608,0)</f>
        <v>0</v>
      </c>
      <c r="AL612" s="166">
        <f>IF(AL$589&gt;0,(AL$589*AL593*'[7]5. Var. Index. Performance RTs'!$D$78)/AL$608,0)</f>
        <v>0</v>
      </c>
      <c r="AM612" s="166">
        <f>IF(AM$589&gt;0,(AM$589*AM593*'[7]5. Var. Index. Performance RTs'!$D$78)/AM$608,0)</f>
        <v>0</v>
      </c>
      <c r="AN612" s="166">
        <f>IF(AN$589&gt;0,(AN$589*AN593*'[7]5. Var. Index. Performance RTs'!$D$78)/AN$608,0)</f>
        <v>0</v>
      </c>
      <c r="AO612" s="166">
        <f>IF(AO$589&gt;0,(AO$589*AO593*'[7]5. Var. Index. Performance RTs'!$D$78)/AO$608,0)</f>
        <v>0</v>
      </c>
      <c r="AP612" s="166">
        <f>IF(AP$589&gt;0,(AP$589*AP593*'[7]5. Var. Index. Performance RTs'!$D$78)/AP$608,0)</f>
        <v>0</v>
      </c>
      <c r="AQ612" s="166">
        <f>IF(AQ$589&gt;0,(AQ$589*AQ593*'[7]5. Var. Index. Performance RTs'!$D$78)/AQ$608,0)</f>
        <v>0</v>
      </c>
      <c r="AR612" s="166">
        <f>IF(AR$589&gt;0,(AR$589*AR593*'[7]5. Var. Index. Performance RTs'!$D$78)/AR$608,0)</f>
        <v>0</v>
      </c>
    </row>
    <row r="613" spans="1:44" s="262" customFormat="1" ht="15.75" hidden="1" outlineLevel="2">
      <c r="A613" s="105"/>
      <c r="B613" s="162" t="s">
        <v>45</v>
      </c>
      <c r="C613" s="160" t="s">
        <v>73</v>
      </c>
      <c r="D613" s="166">
        <f>IF(D$589&gt;0,(D$589*D594*'[7]5. Var. Index. Performance RTs'!$D$78)/D$608,0)</f>
        <v>0</v>
      </c>
      <c r="E613" s="166">
        <f>IF(E$589&gt;0,(E$589*E594*'[7]5. Var. Index. Performance RTs'!$D$78)/E$608,0)</f>
        <v>0</v>
      </c>
      <c r="F613" s="166">
        <f>IF(F$589&gt;0,(F$589*F594*'[7]5. Var. Index. Performance RTs'!$D$78)/F$608,0)</f>
        <v>0</v>
      </c>
      <c r="G613" s="166">
        <f>IF(G$589&gt;0,(G$589*G594*'[7]5. Var. Index. Performance RTs'!$D$78)/G$608,0)</f>
        <v>0</v>
      </c>
      <c r="H613" s="166">
        <f>IF(H$589&gt;0,(H$589*H594*'[7]5. Var. Index. Performance RTs'!$D$78)/H$608,0)</f>
        <v>0</v>
      </c>
      <c r="I613" s="166">
        <f>IF(I$589&gt;0,(I$589*I594*'[7]5. Var. Index. Performance RTs'!$D$78)/I$608,0)</f>
        <v>0</v>
      </c>
      <c r="J613" s="166">
        <f>IF(J$589&gt;0,(J$589*J594*'[7]5. Var. Index. Performance RTs'!$D$78)/J$608,0)</f>
        <v>0</v>
      </c>
      <c r="K613" s="166">
        <f>IF(K$589&gt;0,(K$589*K594*'[7]5. Var. Index. Performance RTs'!$D$78)/K$608,0)</f>
        <v>0</v>
      </c>
      <c r="L613" s="166">
        <f>IF(L$589&gt;0,(L$589*L594*'[7]5. Var. Index. Performance RTs'!$D$78)/L$608,0)</f>
        <v>0</v>
      </c>
      <c r="M613" s="166">
        <f>IF(M$589&gt;0,(M$589*M594*'[7]5. Var. Index. Performance RTs'!$D$78)/M$608,0)</f>
        <v>0</v>
      </c>
      <c r="N613" s="166">
        <f>IF(N$589&gt;0,(N$589*N594*'[7]5. Var. Index. Performance RTs'!$D$78)/N$608,0)</f>
        <v>0</v>
      </c>
      <c r="O613" s="166">
        <f>IF(O$589&gt;0,(O$589*O594*'[7]5. Var. Index. Performance RTs'!$D$78)/O$608,0)</f>
        <v>0</v>
      </c>
      <c r="P613" s="166">
        <f>IF(P$589&gt;0,(P$589*P594*'[7]5. Var. Index. Performance RTs'!$D$78)/P$608,0)</f>
        <v>0</v>
      </c>
      <c r="Q613" s="166">
        <f>IF(Q$589&gt;0,(Q$589*Q594*'[7]5. Var. Index. Performance RTs'!$D$78)/Q$608,0)</f>
        <v>0</v>
      </c>
      <c r="R613" s="166">
        <f>IF(R$589&gt;0,(R$589*R594*'[7]5. Var. Index. Performance RTs'!$D$78)/R$608,0)</f>
        <v>0</v>
      </c>
      <c r="S613" s="166">
        <f>IF(S$589&gt;0,(S$589*S594*'[7]5. Var. Index. Performance RTs'!$D$78)/S$608,0)</f>
        <v>0</v>
      </c>
      <c r="T613" s="166">
        <f>IF(T$589&gt;0,(T$589*T594*'[7]5. Var. Index. Performance RTs'!$D$78)/T$608,0)</f>
        <v>0</v>
      </c>
      <c r="U613" s="166">
        <f>IF(U$589&gt;0,(U$589*U594*'[7]5. Var. Index. Performance RTs'!$D$78)/U$608,0)</f>
        <v>0</v>
      </c>
      <c r="V613" s="166">
        <f>IF(V$589&gt;0,(V$589*V594*'[7]5. Var. Index. Performance RTs'!$D$78)/V$608,0)</f>
        <v>0</v>
      </c>
      <c r="W613" s="166">
        <f>IF(W$589&gt;0,(W$589*W594*'[7]5. Var. Index. Performance RTs'!$D$78)/W$608,0)</f>
        <v>0</v>
      </c>
      <c r="X613" s="166">
        <f>IF(X$589&gt;0,(X$589*X594*'[7]5. Var. Index. Performance RTs'!$D$78)/X$608,0)</f>
        <v>0</v>
      </c>
      <c r="Y613" s="166">
        <f>IF(Y$589&gt;0,(Y$589*Y594*'[7]5. Var. Index. Performance RTs'!$D$78)/Y$608,0)</f>
        <v>0</v>
      </c>
      <c r="Z613" s="166">
        <f>IF(Z$589&gt;0,(Z$589*Z594*'[7]5. Var. Index. Performance RTs'!$D$78)/Z$608,0)</f>
        <v>0</v>
      </c>
      <c r="AA613" s="166">
        <f>IF(AA$589&gt;0,(AA$589*AA594*'[7]5. Var. Index. Performance RTs'!$D$78)/AA$608,0)</f>
        <v>0</v>
      </c>
      <c r="AB613" s="166">
        <f>IF(AB$589&gt;0,(AB$589*AB594*'[7]5. Var. Index. Performance RTs'!$D$78)/AB$608,0)</f>
        <v>0</v>
      </c>
      <c r="AC613" s="166">
        <f>IF(AC$589&gt;0,(AC$589*AC594*'[7]5. Var. Index. Performance RTs'!$D$78)/AC$608,0)</f>
        <v>0</v>
      </c>
      <c r="AD613" s="166">
        <f>IF(AD$589&gt;0,(AD$589*AD594*'[7]5. Var. Index. Performance RTs'!$D$78)/AD$608,0)</f>
        <v>0</v>
      </c>
      <c r="AE613" s="166">
        <f>IF(AE$589&gt;0,(AE$589*AE594*'[7]5. Var. Index. Performance RTs'!$D$78)/AE$608,0)</f>
        <v>0</v>
      </c>
      <c r="AF613" s="166">
        <f>IF(AF$589&gt;0,(AF$589*AF594*'[7]5. Var. Index. Performance RTs'!$D$78)/AF$608,0)</f>
        <v>0</v>
      </c>
      <c r="AG613" s="166">
        <f>IF(AG$589&gt;0,(AG$589*AG594*'[7]5. Var. Index. Performance RTs'!$D$78)/AG$608,0)</f>
        <v>0</v>
      </c>
      <c r="AH613" s="166">
        <f>IF(AH$589&gt;0,(AH$589*AH594*'[7]5. Var. Index. Performance RTs'!$D$78)/AH$608,0)</f>
        <v>0</v>
      </c>
      <c r="AI613" s="166">
        <f>IF(AI$589&gt;0,(AI$589*AI594*'[7]5. Var. Index. Performance RTs'!$D$78)/AI$608,0)</f>
        <v>0</v>
      </c>
      <c r="AJ613" s="166">
        <f>IF(AJ$589&gt;0,(AJ$589*AJ594*'[7]5. Var. Index. Performance RTs'!$D$78)/AJ$608,0)</f>
        <v>0</v>
      </c>
      <c r="AK613" s="166">
        <f>IF(AK$589&gt;0,(AK$589*AK594*'[7]5. Var. Index. Performance RTs'!$D$78)/AK$608,0)</f>
        <v>0</v>
      </c>
      <c r="AL613" s="166">
        <f>IF(AL$589&gt;0,(AL$589*AL594*'[7]5. Var. Index. Performance RTs'!$D$78)/AL$608,0)</f>
        <v>0</v>
      </c>
      <c r="AM613" s="166">
        <f>IF(AM$589&gt;0,(AM$589*AM594*'[7]5. Var. Index. Performance RTs'!$D$78)/AM$608,0)</f>
        <v>0</v>
      </c>
      <c r="AN613" s="166">
        <f>IF(AN$589&gt;0,(AN$589*AN594*'[7]5. Var. Index. Performance RTs'!$D$78)/AN$608,0)</f>
        <v>0</v>
      </c>
      <c r="AO613" s="166">
        <f>IF(AO$589&gt;0,(AO$589*AO594*'[7]5. Var. Index. Performance RTs'!$D$78)/AO$608,0)</f>
        <v>0</v>
      </c>
      <c r="AP613" s="166">
        <f>IF(AP$589&gt;0,(AP$589*AP594*'[7]5. Var. Index. Performance RTs'!$D$78)/AP$608,0)</f>
        <v>0</v>
      </c>
      <c r="AQ613" s="166">
        <f>IF(AQ$589&gt;0,(AQ$589*AQ594*'[7]5. Var. Index. Performance RTs'!$D$78)/AQ$608,0)</f>
        <v>0</v>
      </c>
      <c r="AR613" s="166">
        <f>IF(AR$589&gt;0,(AR$589*AR594*'[7]5. Var. Index. Performance RTs'!$D$78)/AR$608,0)</f>
        <v>0</v>
      </c>
    </row>
    <row r="614" spans="1:44" s="262" customFormat="1" ht="15.75" hidden="1" outlineLevel="2">
      <c r="A614" s="105"/>
      <c r="B614" s="162" t="s">
        <v>46</v>
      </c>
      <c r="C614" s="160" t="s">
        <v>73</v>
      </c>
      <c r="D614" s="166">
        <f>IF(D$589&gt;0,(D$589*D595*'[7]5. Var. Index. Performance RTs'!$D$78)/D$608,0)</f>
        <v>0</v>
      </c>
      <c r="E614" s="166">
        <f>IF(E$589&gt;0,(E$589*E595*'[7]5. Var. Index. Performance RTs'!$D$78)/E$608,0)</f>
        <v>0</v>
      </c>
      <c r="F614" s="166">
        <f>IF(F$589&gt;0,(F$589*F595*'[7]5. Var. Index. Performance RTs'!$D$78)/F$608,0)</f>
        <v>0</v>
      </c>
      <c r="G614" s="166">
        <f>IF(G$589&gt;0,(G$589*G595*'[7]5. Var. Index. Performance RTs'!$D$78)/G$608,0)</f>
        <v>0</v>
      </c>
      <c r="H614" s="166">
        <f>IF(H$589&gt;0,(H$589*H595*'[7]5. Var. Index. Performance RTs'!$D$78)/H$608,0)</f>
        <v>0</v>
      </c>
      <c r="I614" s="166">
        <f>IF(I$589&gt;0,(I$589*I595*'[7]5. Var. Index. Performance RTs'!$D$78)/I$608,0)</f>
        <v>0</v>
      </c>
      <c r="J614" s="166">
        <f>IF(J$589&gt;0,(J$589*J595*'[7]5. Var. Index. Performance RTs'!$D$78)/J$608,0)</f>
        <v>0</v>
      </c>
      <c r="K614" s="166">
        <f>IF(K$589&gt;0,(K$589*K595*'[7]5. Var. Index. Performance RTs'!$D$78)/K$608,0)</f>
        <v>0</v>
      </c>
      <c r="L614" s="166">
        <f>IF(L$589&gt;0,(L$589*L595*'[7]5. Var. Index. Performance RTs'!$D$78)/L$608,0)</f>
        <v>0</v>
      </c>
      <c r="M614" s="166">
        <f>IF(M$589&gt;0,(M$589*M595*'[7]5. Var. Index. Performance RTs'!$D$78)/M$608,0)</f>
        <v>0</v>
      </c>
      <c r="N614" s="166">
        <f>IF(N$589&gt;0,(N$589*N595*'[7]5. Var. Index. Performance RTs'!$D$78)/N$608,0)</f>
        <v>0</v>
      </c>
      <c r="O614" s="166">
        <f>IF(O$589&gt;0,(O$589*O595*'[7]5. Var. Index. Performance RTs'!$D$78)/O$608,0)</f>
        <v>0</v>
      </c>
      <c r="P614" s="166">
        <f>IF(P$589&gt;0,(P$589*P595*'[7]5. Var. Index. Performance RTs'!$D$78)/P$608,0)</f>
        <v>0</v>
      </c>
      <c r="Q614" s="166">
        <f>IF(Q$589&gt;0,(Q$589*Q595*'[7]5. Var. Index. Performance RTs'!$D$78)/Q$608,0)</f>
        <v>0</v>
      </c>
      <c r="R614" s="166">
        <f>IF(R$589&gt;0,(R$589*R595*'[7]5. Var. Index. Performance RTs'!$D$78)/R$608,0)</f>
        <v>0</v>
      </c>
      <c r="S614" s="166">
        <f>IF(S$589&gt;0,(S$589*S595*'[7]5. Var. Index. Performance RTs'!$D$78)/S$608,0)</f>
        <v>0</v>
      </c>
      <c r="T614" s="166">
        <f>IF(T$589&gt;0,(T$589*T595*'[7]5. Var. Index. Performance RTs'!$D$78)/T$608,0)</f>
        <v>0</v>
      </c>
      <c r="U614" s="166">
        <f>IF(U$589&gt;0,(U$589*U595*'[7]5. Var. Index. Performance RTs'!$D$78)/U$608,0)</f>
        <v>0</v>
      </c>
      <c r="V614" s="166">
        <f>IF(V$589&gt;0,(V$589*V595*'[7]5. Var. Index. Performance RTs'!$D$78)/V$608,0)</f>
        <v>0</v>
      </c>
      <c r="W614" s="166">
        <f>IF(W$589&gt;0,(W$589*W595*'[7]5. Var. Index. Performance RTs'!$D$78)/W$608,0)</f>
        <v>0</v>
      </c>
      <c r="X614" s="166">
        <f>IF(X$589&gt;0,(X$589*X595*'[7]5. Var. Index. Performance RTs'!$D$78)/X$608,0)</f>
        <v>0</v>
      </c>
      <c r="Y614" s="166">
        <f>IF(Y$589&gt;0,(Y$589*Y595*'[7]5. Var. Index. Performance RTs'!$D$78)/Y$608,0)</f>
        <v>0</v>
      </c>
      <c r="Z614" s="166">
        <f>IF(Z$589&gt;0,(Z$589*Z595*'[7]5. Var. Index. Performance RTs'!$D$78)/Z$608,0)</f>
        <v>0</v>
      </c>
      <c r="AA614" s="166">
        <f>IF(AA$589&gt;0,(AA$589*AA595*'[7]5. Var. Index. Performance RTs'!$D$78)/AA$608,0)</f>
        <v>0</v>
      </c>
      <c r="AB614" s="166">
        <f>IF(AB$589&gt;0,(AB$589*AB595*'[7]5. Var. Index. Performance RTs'!$D$78)/AB$608,0)</f>
        <v>0</v>
      </c>
      <c r="AC614" s="166">
        <f>IF(AC$589&gt;0,(AC$589*AC595*'[7]5. Var. Index. Performance RTs'!$D$78)/AC$608,0)</f>
        <v>0</v>
      </c>
      <c r="AD614" s="166">
        <f>IF(AD$589&gt;0,(AD$589*AD595*'[7]5. Var. Index. Performance RTs'!$D$78)/AD$608,0)</f>
        <v>0</v>
      </c>
      <c r="AE614" s="166">
        <f>IF(AE$589&gt;0,(AE$589*AE595*'[7]5. Var. Index. Performance RTs'!$D$78)/AE$608,0)</f>
        <v>0</v>
      </c>
      <c r="AF614" s="166">
        <f>IF(AF$589&gt;0,(AF$589*AF595*'[7]5. Var. Index. Performance RTs'!$D$78)/AF$608,0)</f>
        <v>0</v>
      </c>
      <c r="AG614" s="166">
        <f>IF(AG$589&gt;0,(AG$589*AG595*'[7]5. Var. Index. Performance RTs'!$D$78)/AG$608,0)</f>
        <v>0</v>
      </c>
      <c r="AH614" s="166">
        <f>IF(AH$589&gt;0,(AH$589*AH595*'[7]5. Var. Index. Performance RTs'!$D$78)/AH$608,0)</f>
        <v>0</v>
      </c>
      <c r="AI614" s="166">
        <f>IF(AI$589&gt;0,(AI$589*AI595*'[7]5. Var. Index. Performance RTs'!$D$78)/AI$608,0)</f>
        <v>0</v>
      </c>
      <c r="AJ614" s="166">
        <f>IF(AJ$589&gt;0,(AJ$589*AJ595*'[7]5. Var. Index. Performance RTs'!$D$78)/AJ$608,0)</f>
        <v>0</v>
      </c>
      <c r="AK614" s="166">
        <f>IF(AK$589&gt;0,(AK$589*AK595*'[7]5. Var. Index. Performance RTs'!$D$78)/AK$608,0)</f>
        <v>0</v>
      </c>
      <c r="AL614" s="166">
        <f>IF(AL$589&gt;0,(AL$589*AL595*'[7]5. Var. Index. Performance RTs'!$D$78)/AL$608,0)</f>
        <v>0</v>
      </c>
      <c r="AM614" s="166">
        <f>IF(AM$589&gt;0,(AM$589*AM595*'[7]5. Var. Index. Performance RTs'!$D$78)/AM$608,0)</f>
        <v>0</v>
      </c>
      <c r="AN614" s="166">
        <f>IF(AN$589&gt;0,(AN$589*AN595*'[7]5. Var. Index. Performance RTs'!$D$78)/AN$608,0)</f>
        <v>0</v>
      </c>
      <c r="AO614" s="166">
        <f>IF(AO$589&gt;0,(AO$589*AO595*'[7]5. Var. Index. Performance RTs'!$D$78)/AO$608,0)</f>
        <v>0</v>
      </c>
      <c r="AP614" s="166">
        <f>IF(AP$589&gt;0,(AP$589*AP595*'[7]5. Var. Index. Performance RTs'!$D$78)/AP$608,0)</f>
        <v>0</v>
      </c>
      <c r="AQ614" s="166">
        <f>IF(AQ$589&gt;0,(AQ$589*AQ595*'[7]5. Var. Index. Performance RTs'!$D$78)/AQ$608,0)</f>
        <v>0</v>
      </c>
      <c r="AR614" s="166">
        <f>IF(AR$589&gt;0,(AR$589*AR595*'[7]5. Var. Index. Performance RTs'!$D$78)/AR$608,0)</f>
        <v>0</v>
      </c>
    </row>
    <row r="615" spans="1:44" s="262" customFormat="1" ht="15.75" hidden="1" outlineLevel="2">
      <c r="A615" s="105"/>
      <c r="B615" s="162" t="s">
        <v>47</v>
      </c>
      <c r="C615" s="160" t="s">
        <v>73</v>
      </c>
      <c r="D615" s="166">
        <f>IF(D$589&gt;0,(D$589*D596*'[7]5. Var. Index. Performance RTs'!$D$78)/D$608,0)</f>
        <v>0</v>
      </c>
      <c r="E615" s="166">
        <f>IF(E$589&gt;0,(E$589*E596*'[7]5. Var. Index. Performance RTs'!$D$78)/E$608,0)</f>
        <v>0</v>
      </c>
      <c r="F615" s="166">
        <f>IF(F$589&gt;0,(F$589*F596*'[7]5. Var. Index. Performance RTs'!$D$78)/F$608,0)</f>
        <v>0</v>
      </c>
      <c r="G615" s="166">
        <f>IF(G$589&gt;0,(G$589*G596*'[7]5. Var. Index. Performance RTs'!$D$78)/G$608,0)</f>
        <v>0</v>
      </c>
      <c r="H615" s="166">
        <f>IF(H$589&gt;0,(H$589*H596*'[7]5. Var. Index. Performance RTs'!$D$78)/H$608,0)</f>
        <v>0</v>
      </c>
      <c r="I615" s="166">
        <f>IF(I$589&gt;0,(I$589*I596*'[7]5. Var. Index. Performance RTs'!$D$78)/I$608,0)</f>
        <v>0</v>
      </c>
      <c r="J615" s="166">
        <f>IF(J$589&gt;0,(J$589*J596*'[7]5. Var. Index. Performance RTs'!$D$78)/J$608,0)</f>
        <v>0</v>
      </c>
      <c r="K615" s="166">
        <f>IF(K$589&gt;0,(K$589*K596*'[7]5. Var. Index. Performance RTs'!$D$78)/K$608,0)</f>
        <v>0</v>
      </c>
      <c r="L615" s="166">
        <f>IF(L$589&gt;0,(L$589*L596*'[7]5. Var. Index. Performance RTs'!$D$78)/L$608,0)</f>
        <v>0</v>
      </c>
      <c r="M615" s="166">
        <f>IF(M$589&gt;0,(M$589*M596*'[7]5. Var. Index. Performance RTs'!$D$78)/M$608,0)</f>
        <v>0</v>
      </c>
      <c r="N615" s="166">
        <f>IF(N$589&gt;0,(N$589*N596*'[7]5. Var. Index. Performance RTs'!$D$78)/N$608,0)</f>
        <v>0</v>
      </c>
      <c r="O615" s="166">
        <f>IF(O$589&gt;0,(O$589*O596*'[7]5. Var. Index. Performance RTs'!$D$78)/O$608,0)</f>
        <v>0</v>
      </c>
      <c r="P615" s="166">
        <f>IF(P$589&gt;0,(P$589*P596*'[7]5. Var. Index. Performance RTs'!$D$78)/P$608,0)</f>
        <v>0</v>
      </c>
      <c r="Q615" s="166">
        <f>IF(Q$589&gt;0,(Q$589*Q596*'[7]5. Var. Index. Performance RTs'!$D$78)/Q$608,0)</f>
        <v>0</v>
      </c>
      <c r="R615" s="166">
        <f>IF(R$589&gt;0,(R$589*R596*'[7]5. Var. Index. Performance RTs'!$D$78)/R$608,0)</f>
        <v>0</v>
      </c>
      <c r="S615" s="166">
        <f>IF(S$589&gt;0,(S$589*S596*'[7]5. Var. Index. Performance RTs'!$D$78)/S$608,0)</f>
        <v>0</v>
      </c>
      <c r="T615" s="166">
        <f>IF(T$589&gt;0,(T$589*T596*'[7]5. Var. Index. Performance RTs'!$D$78)/T$608,0)</f>
        <v>0</v>
      </c>
      <c r="U615" s="166">
        <f>IF(U$589&gt;0,(U$589*U596*'[7]5. Var. Index. Performance RTs'!$D$78)/U$608,0)</f>
        <v>0</v>
      </c>
      <c r="V615" s="166">
        <f>IF(V$589&gt;0,(V$589*V596*'[7]5. Var. Index. Performance RTs'!$D$78)/V$608,0)</f>
        <v>0</v>
      </c>
      <c r="W615" s="166">
        <f>IF(W$589&gt;0,(W$589*W596*'[7]5. Var. Index. Performance RTs'!$D$78)/W$608,0)</f>
        <v>0</v>
      </c>
      <c r="X615" s="166">
        <f>IF(X$589&gt;0,(X$589*X596*'[7]5. Var. Index. Performance RTs'!$D$78)/X$608,0)</f>
        <v>0</v>
      </c>
      <c r="Y615" s="166">
        <f>IF(Y$589&gt;0,(Y$589*Y596*'[7]5. Var. Index. Performance RTs'!$D$78)/Y$608,0)</f>
        <v>0</v>
      </c>
      <c r="Z615" s="166">
        <f>IF(Z$589&gt;0,(Z$589*Z596*'[7]5. Var. Index. Performance RTs'!$D$78)/Z$608,0)</f>
        <v>0</v>
      </c>
      <c r="AA615" s="166">
        <f>IF(AA$589&gt;0,(AA$589*AA596*'[7]5. Var. Index. Performance RTs'!$D$78)/AA$608,0)</f>
        <v>0</v>
      </c>
      <c r="AB615" s="166">
        <f>IF(AB$589&gt;0,(AB$589*AB596*'[7]5. Var. Index. Performance RTs'!$D$78)/AB$608,0)</f>
        <v>0</v>
      </c>
      <c r="AC615" s="166">
        <f>IF(AC$589&gt;0,(AC$589*AC596*'[7]5. Var. Index. Performance RTs'!$D$78)/AC$608,0)</f>
        <v>0</v>
      </c>
      <c r="AD615" s="166">
        <f>IF(AD$589&gt;0,(AD$589*AD596*'[7]5. Var. Index. Performance RTs'!$D$78)/AD$608,0)</f>
        <v>0</v>
      </c>
      <c r="AE615" s="166">
        <f>IF(AE$589&gt;0,(AE$589*AE596*'[7]5. Var. Index. Performance RTs'!$D$78)/AE$608,0)</f>
        <v>0</v>
      </c>
      <c r="AF615" s="166">
        <f>IF(AF$589&gt;0,(AF$589*AF596*'[7]5. Var. Index. Performance RTs'!$D$78)/AF$608,0)</f>
        <v>0</v>
      </c>
      <c r="AG615" s="166">
        <f>IF(AG$589&gt;0,(AG$589*AG596*'[7]5. Var. Index. Performance RTs'!$D$78)/AG$608,0)</f>
        <v>0</v>
      </c>
      <c r="AH615" s="166">
        <f>IF(AH$589&gt;0,(AH$589*AH596*'[7]5. Var. Index. Performance RTs'!$D$78)/AH$608,0)</f>
        <v>0</v>
      </c>
      <c r="AI615" s="166">
        <f>IF(AI$589&gt;0,(AI$589*AI596*'[7]5. Var. Index. Performance RTs'!$D$78)/AI$608,0)</f>
        <v>0</v>
      </c>
      <c r="AJ615" s="166">
        <f>IF(AJ$589&gt;0,(AJ$589*AJ596*'[7]5. Var. Index. Performance RTs'!$D$78)/AJ$608,0)</f>
        <v>0</v>
      </c>
      <c r="AK615" s="166">
        <f>IF(AK$589&gt;0,(AK$589*AK596*'[7]5. Var. Index. Performance RTs'!$D$78)/AK$608,0)</f>
        <v>0</v>
      </c>
      <c r="AL615" s="166">
        <f>IF(AL$589&gt;0,(AL$589*AL596*'[7]5. Var. Index. Performance RTs'!$D$78)/AL$608,0)</f>
        <v>0</v>
      </c>
      <c r="AM615" s="166">
        <f>IF(AM$589&gt;0,(AM$589*AM596*'[7]5. Var. Index. Performance RTs'!$D$78)/AM$608,0)</f>
        <v>0</v>
      </c>
      <c r="AN615" s="166">
        <f>IF(AN$589&gt;0,(AN$589*AN596*'[7]5. Var. Index. Performance RTs'!$D$78)/AN$608,0)</f>
        <v>0</v>
      </c>
      <c r="AO615" s="166">
        <f>IF(AO$589&gt;0,(AO$589*AO596*'[7]5. Var. Index. Performance RTs'!$D$78)/AO$608,0)</f>
        <v>0</v>
      </c>
      <c r="AP615" s="166">
        <f>IF(AP$589&gt;0,(AP$589*AP596*'[7]5. Var. Index. Performance RTs'!$D$78)/AP$608,0)</f>
        <v>0</v>
      </c>
      <c r="AQ615" s="166">
        <f>IF(AQ$589&gt;0,(AQ$589*AQ596*'[7]5. Var. Index. Performance RTs'!$D$78)/AQ$608,0)</f>
        <v>0</v>
      </c>
      <c r="AR615" s="166">
        <f>IF(AR$589&gt;0,(AR$589*AR596*'[7]5. Var. Index. Performance RTs'!$D$78)/AR$608,0)</f>
        <v>0</v>
      </c>
    </row>
    <row r="616" spans="1:44" s="262" customFormat="1" ht="15.75" hidden="1" outlineLevel="2">
      <c r="A616" s="105"/>
      <c r="B616" s="162" t="s">
        <v>48</v>
      </c>
      <c r="C616" s="160" t="s">
        <v>73</v>
      </c>
      <c r="D616" s="166">
        <f>IF(D$589&gt;0,(D$589*D597*'[7]5. Var. Index. Performance RTs'!$D$78)/D$608,0)</f>
        <v>0</v>
      </c>
      <c r="E616" s="166">
        <f>IF(E$589&gt;0,(E$589*E597*'[7]5. Var. Index. Performance RTs'!$D$78)/E$608,0)</f>
        <v>0</v>
      </c>
      <c r="F616" s="166">
        <f>IF(F$589&gt;0,(F$589*F597*'[7]5. Var. Index. Performance RTs'!$D$78)/F$608,0)</f>
        <v>0</v>
      </c>
      <c r="G616" s="166">
        <f>IF(G$589&gt;0,(G$589*G597*'[7]5. Var. Index. Performance RTs'!$D$78)/G$608,0)</f>
        <v>0</v>
      </c>
      <c r="H616" s="166">
        <f>IF(H$589&gt;0,(H$589*H597*'[7]5. Var. Index. Performance RTs'!$D$78)/H$608,0)</f>
        <v>0</v>
      </c>
      <c r="I616" s="166">
        <f>IF(I$589&gt;0,(I$589*I597*'[7]5. Var. Index. Performance RTs'!$D$78)/I$608,0)</f>
        <v>0</v>
      </c>
      <c r="J616" s="166">
        <f>IF(J$589&gt;0,(J$589*J597*'[7]5. Var. Index. Performance RTs'!$D$78)/J$608,0)</f>
        <v>0</v>
      </c>
      <c r="K616" s="166">
        <f>IF(K$589&gt;0,(K$589*K597*'[7]5. Var. Index. Performance RTs'!$D$78)/K$608,0)</f>
        <v>0</v>
      </c>
      <c r="L616" s="166">
        <f>IF(L$589&gt;0,(L$589*L597*'[7]5. Var. Index. Performance RTs'!$D$78)/L$608,0)</f>
        <v>0</v>
      </c>
      <c r="M616" s="166">
        <f>IF(M$589&gt;0,(M$589*M597*'[7]5. Var. Index. Performance RTs'!$D$78)/M$608,0)</f>
        <v>0</v>
      </c>
      <c r="N616" s="166">
        <f>IF(N$589&gt;0,(N$589*N597*'[7]5. Var. Index. Performance RTs'!$D$78)/N$608,0)</f>
        <v>0</v>
      </c>
      <c r="O616" s="166">
        <f>IF(O$589&gt;0,(O$589*O597*'[7]5. Var. Index. Performance RTs'!$D$78)/O$608,0)</f>
        <v>0</v>
      </c>
      <c r="P616" s="166">
        <f>IF(P$589&gt;0,(P$589*P597*'[7]5. Var. Index. Performance RTs'!$D$78)/P$608,0)</f>
        <v>0</v>
      </c>
      <c r="Q616" s="166">
        <f>IF(Q$589&gt;0,(Q$589*Q597*'[7]5. Var. Index. Performance RTs'!$D$78)/Q$608,0)</f>
        <v>0</v>
      </c>
      <c r="R616" s="166">
        <f>IF(R$589&gt;0,(R$589*R597*'[7]5. Var. Index. Performance RTs'!$D$78)/R$608,0)</f>
        <v>0</v>
      </c>
      <c r="S616" s="166">
        <f>IF(S$589&gt;0,(S$589*S597*'[7]5. Var. Index. Performance RTs'!$D$78)/S$608,0)</f>
        <v>0</v>
      </c>
      <c r="T616" s="166">
        <f>IF(T$589&gt;0,(T$589*T597*'[7]5. Var. Index. Performance RTs'!$D$78)/T$608,0)</f>
        <v>0</v>
      </c>
      <c r="U616" s="166">
        <f>IF(U$589&gt;0,(U$589*U597*'[7]5. Var. Index. Performance RTs'!$D$78)/U$608,0)</f>
        <v>0</v>
      </c>
      <c r="V616" s="166">
        <f>IF(V$589&gt;0,(V$589*V597*'[7]5. Var. Index. Performance RTs'!$D$78)/V$608,0)</f>
        <v>0</v>
      </c>
      <c r="W616" s="166">
        <f>IF(W$589&gt;0,(W$589*W597*'[7]5. Var. Index. Performance RTs'!$D$78)/W$608,0)</f>
        <v>0</v>
      </c>
      <c r="X616" s="166">
        <f>IF(X$589&gt;0,(X$589*X597*'[7]5. Var. Index. Performance RTs'!$D$78)/X$608,0)</f>
        <v>0</v>
      </c>
      <c r="Y616" s="166">
        <f>IF(Y$589&gt;0,(Y$589*Y597*'[7]5. Var. Index. Performance RTs'!$D$78)/Y$608,0)</f>
        <v>0</v>
      </c>
      <c r="Z616" s="166">
        <f>IF(Z$589&gt;0,(Z$589*Z597*'[7]5. Var. Index. Performance RTs'!$D$78)/Z$608,0)</f>
        <v>0</v>
      </c>
      <c r="AA616" s="166">
        <f>IF(AA$589&gt;0,(AA$589*AA597*'[7]5. Var. Index. Performance RTs'!$D$78)/AA$608,0)</f>
        <v>0</v>
      </c>
      <c r="AB616" s="166">
        <f>IF(AB$589&gt;0,(AB$589*AB597*'[7]5. Var. Index. Performance RTs'!$D$78)/AB$608,0)</f>
        <v>0</v>
      </c>
      <c r="AC616" s="166">
        <f>IF(AC$589&gt;0,(AC$589*AC597*'[7]5. Var. Index. Performance RTs'!$D$78)/AC$608,0)</f>
        <v>0</v>
      </c>
      <c r="AD616" s="166">
        <f>IF(AD$589&gt;0,(AD$589*AD597*'[7]5. Var. Index. Performance RTs'!$D$78)/AD$608,0)</f>
        <v>0</v>
      </c>
      <c r="AE616" s="166">
        <f>IF(AE$589&gt;0,(AE$589*AE597*'[7]5. Var. Index. Performance RTs'!$D$78)/AE$608,0)</f>
        <v>0</v>
      </c>
      <c r="AF616" s="166">
        <f>IF(AF$589&gt;0,(AF$589*AF597*'[7]5. Var. Index. Performance RTs'!$D$78)/AF$608,0)</f>
        <v>0</v>
      </c>
      <c r="AG616" s="166">
        <f>IF(AG$589&gt;0,(AG$589*AG597*'[7]5. Var. Index. Performance RTs'!$D$78)/AG$608,0)</f>
        <v>0</v>
      </c>
      <c r="AH616" s="166">
        <f>IF(AH$589&gt;0,(AH$589*AH597*'[7]5. Var. Index. Performance RTs'!$D$78)/AH$608,0)</f>
        <v>0</v>
      </c>
      <c r="AI616" s="166">
        <f>IF(AI$589&gt;0,(AI$589*AI597*'[7]5. Var. Index. Performance RTs'!$D$78)/AI$608,0)</f>
        <v>0</v>
      </c>
      <c r="AJ616" s="166">
        <f>IF(AJ$589&gt;0,(AJ$589*AJ597*'[7]5. Var. Index. Performance RTs'!$D$78)/AJ$608,0)</f>
        <v>0</v>
      </c>
      <c r="AK616" s="166">
        <f>IF(AK$589&gt;0,(AK$589*AK597*'[7]5. Var. Index. Performance RTs'!$D$78)/AK$608,0)</f>
        <v>0</v>
      </c>
      <c r="AL616" s="166">
        <f>IF(AL$589&gt;0,(AL$589*AL597*'[7]5. Var. Index. Performance RTs'!$D$78)/AL$608,0)</f>
        <v>0</v>
      </c>
      <c r="AM616" s="166">
        <f>IF(AM$589&gt;0,(AM$589*AM597*'[7]5. Var. Index. Performance RTs'!$D$78)/AM$608,0)</f>
        <v>0</v>
      </c>
      <c r="AN616" s="166">
        <f>IF(AN$589&gt;0,(AN$589*AN597*'[7]5. Var. Index. Performance RTs'!$D$78)/AN$608,0)</f>
        <v>0</v>
      </c>
      <c r="AO616" s="166">
        <f>IF(AO$589&gt;0,(AO$589*AO597*'[7]5. Var. Index. Performance RTs'!$D$78)/AO$608,0)</f>
        <v>0</v>
      </c>
      <c r="AP616" s="166">
        <f>IF(AP$589&gt;0,(AP$589*AP597*'[7]5. Var. Index. Performance RTs'!$D$78)/AP$608,0)</f>
        <v>0</v>
      </c>
      <c r="AQ616" s="166">
        <f>IF(AQ$589&gt;0,(AQ$589*AQ597*'[7]5. Var. Index. Performance RTs'!$D$78)/AQ$608,0)</f>
        <v>0</v>
      </c>
      <c r="AR616" s="166">
        <f>IF(AR$589&gt;0,(AR$589*AR597*'[7]5. Var. Index. Performance RTs'!$D$78)/AR$608,0)</f>
        <v>0</v>
      </c>
    </row>
    <row r="617" spans="1:44" s="262" customFormat="1" ht="15.75" hidden="1" outlineLevel="2">
      <c r="A617" s="105"/>
      <c r="B617" s="162" t="s">
        <v>49</v>
      </c>
      <c r="C617" s="160" t="s">
        <v>73</v>
      </c>
      <c r="D617" s="166">
        <f>IF(D$589&gt;0,(D$589*D598*'[7]5. Var. Index. Performance RTs'!$D$78)/D$608,0)</f>
        <v>0</v>
      </c>
      <c r="E617" s="166">
        <f>IF(E$589&gt;0,(E$589*E598*'[7]5. Var. Index. Performance RTs'!$D$78)/E$608,0)</f>
        <v>0</v>
      </c>
      <c r="F617" s="166">
        <f>IF(F$589&gt;0,(F$589*F598*'[7]5. Var. Index. Performance RTs'!$D$78)/F$608,0)</f>
        <v>0</v>
      </c>
      <c r="G617" s="166">
        <f>IF(G$589&gt;0,(G$589*G598*'[7]5. Var. Index. Performance RTs'!$D$78)/G$608,0)</f>
        <v>0</v>
      </c>
      <c r="H617" s="166">
        <f>IF(H$589&gt;0,(H$589*H598*'[7]5. Var. Index. Performance RTs'!$D$78)/H$608,0)</f>
        <v>0</v>
      </c>
      <c r="I617" s="166">
        <f>IF(I$589&gt;0,(I$589*I598*'[7]5. Var. Index. Performance RTs'!$D$78)/I$608,0)</f>
        <v>0</v>
      </c>
      <c r="J617" s="166">
        <f>IF(J$589&gt;0,(J$589*J598*'[7]5. Var. Index. Performance RTs'!$D$78)/J$608,0)</f>
        <v>0</v>
      </c>
      <c r="K617" s="166">
        <f>IF(K$589&gt;0,(K$589*K598*'[7]5. Var. Index. Performance RTs'!$D$78)/K$608,0)</f>
        <v>0</v>
      </c>
      <c r="L617" s="166">
        <f>IF(L$589&gt;0,(L$589*L598*'[7]5. Var. Index. Performance RTs'!$D$78)/L$608,0)</f>
        <v>0</v>
      </c>
      <c r="M617" s="166">
        <f>IF(M$589&gt;0,(M$589*M598*'[7]5. Var. Index. Performance RTs'!$D$78)/M$608,0)</f>
        <v>0</v>
      </c>
      <c r="N617" s="166">
        <f>IF(N$589&gt;0,(N$589*N598*'[7]5. Var. Index. Performance RTs'!$D$78)/N$608,0)</f>
        <v>0</v>
      </c>
      <c r="O617" s="166">
        <f>IF(O$589&gt;0,(O$589*O598*'[7]5. Var. Index. Performance RTs'!$D$78)/O$608,0)</f>
        <v>0</v>
      </c>
      <c r="P617" s="166">
        <f>IF(P$589&gt;0,(P$589*P598*'[7]5. Var. Index. Performance RTs'!$D$78)/P$608,0)</f>
        <v>0</v>
      </c>
      <c r="Q617" s="166">
        <f>IF(Q$589&gt;0,(Q$589*Q598*'[7]5. Var. Index. Performance RTs'!$D$78)/Q$608,0)</f>
        <v>0</v>
      </c>
      <c r="R617" s="166">
        <f>IF(R$589&gt;0,(R$589*R598*'[7]5. Var. Index. Performance RTs'!$D$78)/R$608,0)</f>
        <v>0</v>
      </c>
      <c r="S617" s="166">
        <f>IF(S$589&gt;0,(S$589*S598*'[7]5. Var. Index. Performance RTs'!$D$78)/S$608,0)</f>
        <v>0</v>
      </c>
      <c r="T617" s="166">
        <f>IF(T$589&gt;0,(T$589*T598*'[7]5. Var. Index. Performance RTs'!$D$78)/T$608,0)</f>
        <v>0</v>
      </c>
      <c r="U617" s="166">
        <f>IF(U$589&gt;0,(U$589*U598*'[7]5. Var. Index. Performance RTs'!$D$78)/U$608,0)</f>
        <v>0</v>
      </c>
      <c r="V617" s="166">
        <f>IF(V$589&gt;0,(V$589*V598*'[7]5. Var. Index. Performance RTs'!$D$78)/V$608,0)</f>
        <v>0</v>
      </c>
      <c r="W617" s="166">
        <f>IF(W$589&gt;0,(W$589*W598*'[7]5. Var. Index. Performance RTs'!$D$78)/W$608,0)</f>
        <v>0</v>
      </c>
      <c r="X617" s="166">
        <f>IF(X$589&gt;0,(X$589*X598*'[7]5. Var. Index. Performance RTs'!$D$78)/X$608,0)</f>
        <v>0</v>
      </c>
      <c r="Y617" s="166">
        <f>IF(Y$589&gt;0,(Y$589*Y598*'[7]5. Var. Index. Performance RTs'!$D$78)/Y$608,0)</f>
        <v>0</v>
      </c>
      <c r="Z617" s="166">
        <f>IF(Z$589&gt;0,(Z$589*Z598*'[7]5. Var. Index. Performance RTs'!$D$78)/Z$608,0)</f>
        <v>0</v>
      </c>
      <c r="AA617" s="166">
        <f>IF(AA$589&gt;0,(AA$589*AA598*'[7]5. Var. Index. Performance RTs'!$D$78)/AA$608,0)</f>
        <v>0</v>
      </c>
      <c r="AB617" s="166">
        <f>IF(AB$589&gt;0,(AB$589*AB598*'[7]5. Var. Index. Performance RTs'!$D$78)/AB$608,0)</f>
        <v>0</v>
      </c>
      <c r="AC617" s="166">
        <f>IF(AC$589&gt;0,(AC$589*AC598*'[7]5. Var. Index. Performance RTs'!$D$78)/AC$608,0)</f>
        <v>0</v>
      </c>
      <c r="AD617" s="166">
        <f>IF(AD$589&gt;0,(AD$589*AD598*'[7]5. Var. Index. Performance RTs'!$D$78)/AD$608,0)</f>
        <v>0</v>
      </c>
      <c r="AE617" s="166">
        <f>IF(AE$589&gt;0,(AE$589*AE598*'[7]5. Var. Index. Performance RTs'!$D$78)/AE$608,0)</f>
        <v>0</v>
      </c>
      <c r="AF617" s="166">
        <f>IF(AF$589&gt;0,(AF$589*AF598*'[7]5. Var. Index. Performance RTs'!$D$78)/AF$608,0)</f>
        <v>0</v>
      </c>
      <c r="AG617" s="166">
        <f>IF(AG$589&gt;0,(AG$589*AG598*'[7]5. Var. Index. Performance RTs'!$D$78)/AG$608,0)</f>
        <v>0</v>
      </c>
      <c r="AH617" s="166">
        <f>IF(AH$589&gt;0,(AH$589*AH598*'[7]5. Var. Index. Performance RTs'!$D$78)/AH$608,0)</f>
        <v>0</v>
      </c>
      <c r="AI617" s="166">
        <f>IF(AI$589&gt;0,(AI$589*AI598*'[7]5. Var. Index. Performance RTs'!$D$78)/AI$608,0)</f>
        <v>0</v>
      </c>
      <c r="AJ617" s="166">
        <f>IF(AJ$589&gt;0,(AJ$589*AJ598*'[7]5. Var. Index. Performance RTs'!$D$78)/AJ$608,0)</f>
        <v>0</v>
      </c>
      <c r="AK617" s="166">
        <f>IF(AK$589&gt;0,(AK$589*AK598*'[7]5. Var. Index. Performance RTs'!$D$78)/AK$608,0)</f>
        <v>0</v>
      </c>
      <c r="AL617" s="166">
        <f>IF(AL$589&gt;0,(AL$589*AL598*'[7]5. Var. Index. Performance RTs'!$D$78)/AL$608,0)</f>
        <v>0</v>
      </c>
      <c r="AM617" s="166">
        <f>IF(AM$589&gt;0,(AM$589*AM598*'[7]5. Var. Index. Performance RTs'!$D$78)/AM$608,0)</f>
        <v>0</v>
      </c>
      <c r="AN617" s="166">
        <f>IF(AN$589&gt;0,(AN$589*AN598*'[7]5. Var. Index. Performance RTs'!$D$78)/AN$608,0)</f>
        <v>0</v>
      </c>
      <c r="AO617" s="166">
        <f>IF(AO$589&gt;0,(AO$589*AO598*'[7]5. Var. Index. Performance RTs'!$D$78)/AO$608,0)</f>
        <v>0</v>
      </c>
      <c r="AP617" s="166">
        <f>IF(AP$589&gt;0,(AP$589*AP598*'[7]5. Var. Index. Performance RTs'!$D$78)/AP$608,0)</f>
        <v>0</v>
      </c>
      <c r="AQ617" s="166">
        <f>IF(AQ$589&gt;0,(AQ$589*AQ598*'[7]5. Var. Index. Performance RTs'!$D$78)/AQ$608,0)</f>
        <v>0</v>
      </c>
      <c r="AR617" s="166">
        <f>IF(AR$589&gt;0,(AR$589*AR598*'[7]5. Var. Index. Performance RTs'!$D$78)/AR$608,0)</f>
        <v>0</v>
      </c>
    </row>
    <row r="618" spans="1:44" s="262" customFormat="1" ht="15.75" hidden="1" outlineLevel="2">
      <c r="A618" s="105"/>
      <c r="B618" s="162" t="s">
        <v>50</v>
      </c>
      <c r="C618" s="160" t="s">
        <v>73</v>
      </c>
      <c r="D618" s="166">
        <f>IF(D$589&gt;0,(D$589*D599*'[7]5. Var. Index. Performance RTs'!$D$78)/D$608,0)</f>
        <v>0</v>
      </c>
      <c r="E618" s="166">
        <f>IF(E$589&gt;0,(E$589*E599*'[7]5. Var. Index. Performance RTs'!$D$78)/E$608,0)</f>
        <v>0</v>
      </c>
      <c r="F618" s="166">
        <f>IF(F$589&gt;0,(F$589*F599*'[7]5. Var. Index. Performance RTs'!$D$78)/F$608,0)</f>
        <v>0</v>
      </c>
      <c r="G618" s="166">
        <f>IF(G$589&gt;0,(G$589*G599*'[7]5. Var. Index. Performance RTs'!$D$78)/G$608,0)</f>
        <v>0</v>
      </c>
      <c r="H618" s="166">
        <f>IF(H$589&gt;0,(H$589*H599*'[7]5. Var. Index. Performance RTs'!$D$78)/H$608,0)</f>
        <v>0</v>
      </c>
      <c r="I618" s="166">
        <f>IF(I$589&gt;0,(I$589*I599*'[7]5. Var. Index. Performance RTs'!$D$78)/I$608,0)</f>
        <v>0</v>
      </c>
      <c r="J618" s="166">
        <f>IF(J$589&gt;0,(J$589*J599*'[7]5. Var. Index. Performance RTs'!$D$78)/J$608,0)</f>
        <v>0</v>
      </c>
      <c r="K618" s="166">
        <f>IF(K$589&gt;0,(K$589*K599*'[7]5. Var. Index. Performance RTs'!$D$78)/K$608,0)</f>
        <v>0</v>
      </c>
      <c r="L618" s="166">
        <f>IF(L$589&gt;0,(L$589*L599*'[7]5. Var. Index. Performance RTs'!$D$78)/L$608,0)</f>
        <v>0</v>
      </c>
      <c r="M618" s="166">
        <f>IF(M$589&gt;0,(M$589*M599*'[7]5. Var. Index. Performance RTs'!$D$78)/M$608,0)</f>
        <v>0</v>
      </c>
      <c r="N618" s="166">
        <f>IF(N$589&gt;0,(N$589*N599*'[7]5. Var. Index. Performance RTs'!$D$78)/N$608,0)</f>
        <v>0</v>
      </c>
      <c r="O618" s="166">
        <f>IF(O$589&gt;0,(O$589*O599*'[7]5. Var. Index. Performance RTs'!$D$78)/O$608,0)</f>
        <v>0</v>
      </c>
      <c r="P618" s="166">
        <f>IF(P$589&gt;0,(P$589*P599*'[7]5. Var. Index. Performance RTs'!$D$78)/P$608,0)</f>
        <v>0</v>
      </c>
      <c r="Q618" s="166">
        <f>IF(Q$589&gt;0,(Q$589*Q599*'[7]5. Var. Index. Performance RTs'!$D$78)/Q$608,0)</f>
        <v>0</v>
      </c>
      <c r="R618" s="166">
        <f>IF(R$589&gt;0,(R$589*R599*'[7]5. Var. Index. Performance RTs'!$D$78)/R$608,0)</f>
        <v>0</v>
      </c>
      <c r="S618" s="166">
        <f>IF(S$589&gt;0,(S$589*S599*'[7]5. Var. Index. Performance RTs'!$D$78)/S$608,0)</f>
        <v>0</v>
      </c>
      <c r="T618" s="166">
        <f>IF(T$589&gt;0,(T$589*T599*'[7]5. Var. Index. Performance RTs'!$D$78)/T$608,0)</f>
        <v>0</v>
      </c>
      <c r="U618" s="166">
        <f>IF(U$589&gt;0,(U$589*U599*'[7]5. Var. Index. Performance RTs'!$D$78)/U$608,0)</f>
        <v>0</v>
      </c>
      <c r="V618" s="166">
        <f>IF(V$589&gt;0,(V$589*V599*'[7]5. Var. Index. Performance RTs'!$D$78)/V$608,0)</f>
        <v>0</v>
      </c>
      <c r="W618" s="166">
        <f>IF(W$589&gt;0,(W$589*W599*'[7]5. Var. Index. Performance RTs'!$D$78)/W$608,0)</f>
        <v>0</v>
      </c>
      <c r="X618" s="166">
        <f>IF(X$589&gt;0,(X$589*X599*'[7]5. Var. Index. Performance RTs'!$D$78)/X$608,0)</f>
        <v>0</v>
      </c>
      <c r="Y618" s="166">
        <f>IF(Y$589&gt;0,(Y$589*Y599*'[7]5. Var. Index. Performance RTs'!$D$78)/Y$608,0)</f>
        <v>0</v>
      </c>
      <c r="Z618" s="166">
        <f>IF(Z$589&gt;0,(Z$589*Z599*'[7]5. Var. Index. Performance RTs'!$D$78)/Z$608,0)</f>
        <v>0</v>
      </c>
      <c r="AA618" s="166">
        <f>IF(AA$589&gt;0,(AA$589*AA599*'[7]5. Var. Index. Performance RTs'!$D$78)/AA$608,0)</f>
        <v>0</v>
      </c>
      <c r="AB618" s="166">
        <f>IF(AB$589&gt;0,(AB$589*AB599*'[7]5. Var. Index. Performance RTs'!$D$78)/AB$608,0)</f>
        <v>0</v>
      </c>
      <c r="AC618" s="166">
        <f>IF(AC$589&gt;0,(AC$589*AC599*'[7]5. Var. Index. Performance RTs'!$D$78)/AC$608,0)</f>
        <v>0</v>
      </c>
      <c r="AD618" s="166">
        <f>IF(AD$589&gt;0,(AD$589*AD599*'[7]5. Var. Index. Performance RTs'!$D$78)/AD$608,0)</f>
        <v>0</v>
      </c>
      <c r="AE618" s="166">
        <f>IF(AE$589&gt;0,(AE$589*AE599*'[7]5. Var. Index. Performance RTs'!$D$78)/AE$608,0)</f>
        <v>0</v>
      </c>
      <c r="AF618" s="166">
        <f>IF(AF$589&gt;0,(AF$589*AF599*'[7]5. Var. Index. Performance RTs'!$D$78)/AF$608,0)</f>
        <v>0</v>
      </c>
      <c r="AG618" s="166">
        <f>IF(AG$589&gt;0,(AG$589*AG599*'[7]5. Var. Index. Performance RTs'!$D$78)/AG$608,0)</f>
        <v>0</v>
      </c>
      <c r="AH618" s="166">
        <f>IF(AH$589&gt;0,(AH$589*AH599*'[7]5. Var. Index. Performance RTs'!$D$78)/AH$608,0)</f>
        <v>0</v>
      </c>
      <c r="AI618" s="166">
        <f>IF(AI$589&gt;0,(AI$589*AI599*'[7]5. Var. Index. Performance RTs'!$D$78)/AI$608,0)</f>
        <v>0</v>
      </c>
      <c r="AJ618" s="166">
        <f>IF(AJ$589&gt;0,(AJ$589*AJ599*'[7]5. Var. Index. Performance RTs'!$D$78)/AJ$608,0)</f>
        <v>0</v>
      </c>
      <c r="AK618" s="166">
        <f>IF(AK$589&gt;0,(AK$589*AK599*'[7]5. Var. Index. Performance RTs'!$D$78)/AK$608,0)</f>
        <v>0</v>
      </c>
      <c r="AL618" s="166">
        <f>IF(AL$589&gt;0,(AL$589*AL599*'[7]5. Var. Index. Performance RTs'!$D$78)/AL$608,0)</f>
        <v>0</v>
      </c>
      <c r="AM618" s="166">
        <f>IF(AM$589&gt;0,(AM$589*AM599*'[7]5. Var. Index. Performance RTs'!$D$78)/AM$608,0)</f>
        <v>0</v>
      </c>
      <c r="AN618" s="166">
        <f>IF(AN$589&gt;0,(AN$589*AN599*'[7]5. Var. Index. Performance RTs'!$D$78)/AN$608,0)</f>
        <v>0</v>
      </c>
      <c r="AO618" s="166">
        <f>IF(AO$589&gt;0,(AO$589*AO599*'[7]5. Var. Index. Performance RTs'!$D$78)/AO$608,0)</f>
        <v>0</v>
      </c>
      <c r="AP618" s="166">
        <f>IF(AP$589&gt;0,(AP$589*AP599*'[7]5. Var. Index. Performance RTs'!$D$78)/AP$608,0)</f>
        <v>0</v>
      </c>
      <c r="AQ618" s="166">
        <f>IF(AQ$589&gt;0,(AQ$589*AQ599*'[7]5. Var. Index. Performance RTs'!$D$78)/AQ$608,0)</f>
        <v>0</v>
      </c>
      <c r="AR618" s="166">
        <f>IF(AR$589&gt;0,(AR$589*AR599*'[7]5. Var. Index. Performance RTs'!$D$78)/AR$608,0)</f>
        <v>0</v>
      </c>
    </row>
    <row r="619" spans="1:44" s="262" customFormat="1" ht="15.75" hidden="1" outlineLevel="2">
      <c r="A619" s="105"/>
      <c r="B619" s="162" t="s">
        <v>51</v>
      </c>
      <c r="C619" s="160" t="s">
        <v>73</v>
      </c>
      <c r="D619" s="166">
        <f>IF(D$589&gt;0,(D$589*D600*'[7]5. Var. Index. Performance RTs'!$D$78)/D$608,0)</f>
        <v>0</v>
      </c>
      <c r="E619" s="166">
        <f>IF(E$589&gt;0,(E$589*E600*'[7]5. Var. Index. Performance RTs'!$D$78)/E$608,0)</f>
        <v>0</v>
      </c>
      <c r="F619" s="166">
        <f>IF(F$589&gt;0,(F$589*F600*'[7]5. Var. Index. Performance RTs'!$D$78)/F$608,0)</f>
        <v>0</v>
      </c>
      <c r="G619" s="166">
        <f>IF(G$589&gt;0,(G$589*G600*'[7]5. Var. Index. Performance RTs'!$D$78)/G$608,0)</f>
        <v>0</v>
      </c>
      <c r="H619" s="166">
        <f>IF(H$589&gt;0,(H$589*H600*'[7]5. Var. Index. Performance RTs'!$D$78)/H$608,0)</f>
        <v>0</v>
      </c>
      <c r="I619" s="166">
        <f>IF(I$589&gt;0,(I$589*I600*'[7]5. Var. Index. Performance RTs'!$D$78)/I$608,0)</f>
        <v>0</v>
      </c>
      <c r="J619" s="166">
        <f>IF(J$589&gt;0,(J$589*J600*'[7]5. Var. Index. Performance RTs'!$D$78)/J$608,0)</f>
        <v>0</v>
      </c>
      <c r="K619" s="166">
        <f>IF(K$589&gt;0,(K$589*K600*'[7]5. Var. Index. Performance RTs'!$D$78)/K$608,0)</f>
        <v>0</v>
      </c>
      <c r="L619" s="166">
        <f>IF(L$589&gt;0,(L$589*L600*'[7]5. Var. Index. Performance RTs'!$D$78)/L$608,0)</f>
        <v>0</v>
      </c>
      <c r="M619" s="166">
        <f>IF(M$589&gt;0,(M$589*M600*'[7]5. Var. Index. Performance RTs'!$D$78)/M$608,0)</f>
        <v>0</v>
      </c>
      <c r="N619" s="166">
        <f>IF(N$589&gt;0,(N$589*N600*'[7]5. Var. Index. Performance RTs'!$D$78)/N$608,0)</f>
        <v>0</v>
      </c>
      <c r="O619" s="166">
        <f>IF(O$589&gt;0,(O$589*O600*'[7]5. Var. Index. Performance RTs'!$D$78)/O$608,0)</f>
        <v>0</v>
      </c>
      <c r="P619" s="166">
        <f>IF(P$589&gt;0,(P$589*P600*'[7]5. Var. Index. Performance RTs'!$D$78)/P$608,0)</f>
        <v>0</v>
      </c>
      <c r="Q619" s="166">
        <f>IF(Q$589&gt;0,(Q$589*Q600*'[7]5. Var. Index. Performance RTs'!$D$78)/Q$608,0)</f>
        <v>0</v>
      </c>
      <c r="R619" s="166">
        <f>IF(R$589&gt;0,(R$589*R600*'[7]5. Var. Index. Performance RTs'!$D$78)/R$608,0)</f>
        <v>0</v>
      </c>
      <c r="S619" s="166">
        <f>IF(S$589&gt;0,(S$589*S600*'[7]5. Var. Index. Performance RTs'!$D$78)/S$608,0)</f>
        <v>0</v>
      </c>
      <c r="T619" s="166">
        <f>IF(T$589&gt;0,(T$589*T600*'[7]5. Var. Index. Performance RTs'!$D$78)/T$608,0)</f>
        <v>0</v>
      </c>
      <c r="U619" s="166">
        <f>IF(U$589&gt;0,(U$589*U600*'[7]5. Var. Index. Performance RTs'!$D$78)/U$608,0)</f>
        <v>0</v>
      </c>
      <c r="V619" s="166">
        <f>IF(V$589&gt;0,(V$589*V600*'[7]5. Var. Index. Performance RTs'!$D$78)/V$608,0)</f>
        <v>0</v>
      </c>
      <c r="W619" s="166">
        <f>IF(W$589&gt;0,(W$589*W600*'[7]5. Var. Index. Performance RTs'!$D$78)/W$608,0)</f>
        <v>0</v>
      </c>
      <c r="X619" s="166">
        <f>IF(X$589&gt;0,(X$589*X600*'[7]5. Var. Index. Performance RTs'!$D$78)/X$608,0)</f>
        <v>0</v>
      </c>
      <c r="Y619" s="166">
        <f>IF(Y$589&gt;0,(Y$589*Y600*'[7]5. Var. Index. Performance RTs'!$D$78)/Y$608,0)</f>
        <v>0</v>
      </c>
      <c r="Z619" s="166">
        <f>IF(Z$589&gt;0,(Z$589*Z600*'[7]5. Var. Index. Performance RTs'!$D$78)/Z$608,0)</f>
        <v>0</v>
      </c>
      <c r="AA619" s="166">
        <f>IF(AA$589&gt;0,(AA$589*AA600*'[7]5. Var. Index. Performance RTs'!$D$78)/AA$608,0)</f>
        <v>0</v>
      </c>
      <c r="AB619" s="166">
        <f>IF(AB$589&gt;0,(AB$589*AB600*'[7]5. Var. Index. Performance RTs'!$D$78)/AB$608,0)</f>
        <v>0</v>
      </c>
      <c r="AC619" s="166">
        <f>IF(AC$589&gt;0,(AC$589*AC600*'[7]5. Var. Index. Performance RTs'!$D$78)/AC$608,0)</f>
        <v>0</v>
      </c>
      <c r="AD619" s="166">
        <f>IF(AD$589&gt;0,(AD$589*AD600*'[7]5. Var. Index. Performance RTs'!$D$78)/AD$608,0)</f>
        <v>0</v>
      </c>
      <c r="AE619" s="166">
        <f>IF(AE$589&gt;0,(AE$589*AE600*'[7]5. Var. Index. Performance RTs'!$D$78)/AE$608,0)</f>
        <v>0</v>
      </c>
      <c r="AF619" s="166">
        <f>IF(AF$589&gt;0,(AF$589*AF600*'[7]5. Var. Index. Performance RTs'!$D$78)/AF$608,0)</f>
        <v>0</v>
      </c>
      <c r="AG619" s="166">
        <f>IF(AG$589&gt;0,(AG$589*AG600*'[7]5. Var. Index. Performance RTs'!$D$78)/AG$608,0)</f>
        <v>0</v>
      </c>
      <c r="AH619" s="166">
        <f>IF(AH$589&gt;0,(AH$589*AH600*'[7]5. Var. Index. Performance RTs'!$D$78)/AH$608,0)</f>
        <v>0</v>
      </c>
      <c r="AI619" s="166">
        <f>IF(AI$589&gt;0,(AI$589*AI600*'[7]5. Var. Index. Performance RTs'!$D$78)/AI$608,0)</f>
        <v>0</v>
      </c>
      <c r="AJ619" s="166">
        <f>IF(AJ$589&gt;0,(AJ$589*AJ600*'[7]5. Var. Index. Performance RTs'!$D$78)/AJ$608,0)</f>
        <v>0</v>
      </c>
      <c r="AK619" s="166">
        <f>IF(AK$589&gt;0,(AK$589*AK600*'[7]5. Var. Index. Performance RTs'!$D$78)/AK$608,0)</f>
        <v>0</v>
      </c>
      <c r="AL619" s="166">
        <f>IF(AL$589&gt;0,(AL$589*AL600*'[7]5. Var. Index. Performance RTs'!$D$78)/AL$608,0)</f>
        <v>0</v>
      </c>
      <c r="AM619" s="166">
        <f>IF(AM$589&gt;0,(AM$589*AM600*'[7]5. Var. Index. Performance RTs'!$D$78)/AM$608,0)</f>
        <v>0</v>
      </c>
      <c r="AN619" s="166">
        <f>IF(AN$589&gt;0,(AN$589*AN600*'[7]5. Var. Index. Performance RTs'!$D$78)/AN$608,0)</f>
        <v>0</v>
      </c>
      <c r="AO619" s="166">
        <f>IF(AO$589&gt;0,(AO$589*AO600*'[7]5. Var. Index. Performance RTs'!$D$78)/AO$608,0)</f>
        <v>0</v>
      </c>
      <c r="AP619" s="166">
        <f>IF(AP$589&gt;0,(AP$589*AP600*'[7]5. Var. Index. Performance RTs'!$D$78)/AP$608,0)</f>
        <v>0</v>
      </c>
      <c r="AQ619" s="166">
        <f>IF(AQ$589&gt;0,(AQ$589*AQ600*'[7]5. Var. Index. Performance RTs'!$D$78)/AQ$608,0)</f>
        <v>0</v>
      </c>
      <c r="AR619" s="166">
        <f>IF(AR$589&gt;0,(AR$589*AR600*'[7]5. Var. Index. Performance RTs'!$D$78)/AR$608,0)</f>
        <v>0</v>
      </c>
    </row>
    <row r="620" spans="1:44" s="262" customFormat="1" ht="15.75" hidden="1" outlineLevel="2">
      <c r="A620" s="105"/>
      <c r="B620" s="162" t="s">
        <v>52</v>
      </c>
      <c r="C620" s="160" t="s">
        <v>73</v>
      </c>
      <c r="D620" s="166">
        <f>IF(D$589&gt;0,(D$589*D601*'[7]5. Var. Index. Performance RTs'!$D$78)/D$608,0)</f>
        <v>0</v>
      </c>
      <c r="E620" s="166">
        <f>IF(E$589&gt;0,(E$589*E601*'[7]5. Var. Index. Performance RTs'!$D$78)/E$608,0)</f>
        <v>0</v>
      </c>
      <c r="F620" s="166">
        <f>IF(F$589&gt;0,(F$589*F601*'[7]5. Var. Index. Performance RTs'!$D$78)/F$608,0)</f>
        <v>0</v>
      </c>
      <c r="G620" s="166">
        <f>IF(G$589&gt;0,(G$589*G601*'[7]5. Var. Index. Performance RTs'!$D$78)/G$608,0)</f>
        <v>0</v>
      </c>
      <c r="H620" s="166">
        <f>IF(H$589&gt;0,(H$589*H601*'[7]5. Var. Index. Performance RTs'!$D$78)/H$608,0)</f>
        <v>0</v>
      </c>
      <c r="I620" s="166">
        <f>IF(I$589&gt;0,(I$589*I601*'[7]5. Var. Index. Performance RTs'!$D$78)/I$608,0)</f>
        <v>0</v>
      </c>
      <c r="J620" s="166">
        <f>IF(J$589&gt;0,(J$589*J601*'[7]5. Var. Index. Performance RTs'!$D$78)/J$608,0)</f>
        <v>0</v>
      </c>
      <c r="K620" s="166">
        <f>IF(K$589&gt;0,(K$589*K601*'[7]5. Var. Index. Performance RTs'!$D$78)/K$608,0)</f>
        <v>0</v>
      </c>
      <c r="L620" s="166">
        <f>IF(L$589&gt;0,(L$589*L601*'[7]5. Var. Index. Performance RTs'!$D$78)/L$608,0)</f>
        <v>0</v>
      </c>
      <c r="M620" s="166">
        <f>IF(M$589&gt;0,(M$589*M601*'[7]5. Var. Index. Performance RTs'!$D$78)/M$608,0)</f>
        <v>0</v>
      </c>
      <c r="N620" s="166">
        <f>IF(N$589&gt;0,(N$589*N601*'[7]5. Var. Index. Performance RTs'!$D$78)/N$608,0)</f>
        <v>0</v>
      </c>
      <c r="O620" s="166">
        <f>IF(O$589&gt;0,(O$589*O601*'[7]5. Var. Index. Performance RTs'!$D$78)/O$608,0)</f>
        <v>0</v>
      </c>
      <c r="P620" s="166">
        <f>IF(P$589&gt;0,(P$589*P601*'[7]5. Var. Index. Performance RTs'!$D$78)/P$608,0)</f>
        <v>0</v>
      </c>
      <c r="Q620" s="166">
        <f>IF(Q$589&gt;0,(Q$589*Q601*'[7]5. Var. Index. Performance RTs'!$D$78)/Q$608,0)</f>
        <v>0</v>
      </c>
      <c r="R620" s="166">
        <f>IF(R$589&gt;0,(R$589*R601*'[7]5. Var. Index. Performance RTs'!$D$78)/R$608,0)</f>
        <v>0</v>
      </c>
      <c r="S620" s="166">
        <f>IF(S$589&gt;0,(S$589*S601*'[7]5. Var. Index. Performance RTs'!$D$78)/S$608,0)</f>
        <v>0</v>
      </c>
      <c r="T620" s="166">
        <f>IF(T$589&gt;0,(T$589*T601*'[7]5. Var. Index. Performance RTs'!$D$78)/T$608,0)</f>
        <v>0</v>
      </c>
      <c r="U620" s="166">
        <f>IF(U$589&gt;0,(U$589*U601*'[7]5. Var. Index. Performance RTs'!$D$78)/U$608,0)</f>
        <v>0</v>
      </c>
      <c r="V620" s="166">
        <f>IF(V$589&gt;0,(V$589*V601*'[7]5. Var. Index. Performance RTs'!$D$78)/V$608,0)</f>
        <v>0</v>
      </c>
      <c r="W620" s="166">
        <f>IF(W$589&gt;0,(W$589*W601*'[7]5. Var. Index. Performance RTs'!$D$78)/W$608,0)</f>
        <v>0</v>
      </c>
      <c r="X620" s="166">
        <f>IF(X$589&gt;0,(X$589*X601*'[7]5. Var. Index. Performance RTs'!$D$78)/X$608,0)</f>
        <v>0</v>
      </c>
      <c r="Y620" s="166">
        <f>IF(Y$589&gt;0,(Y$589*Y601*'[7]5. Var. Index. Performance RTs'!$D$78)/Y$608,0)</f>
        <v>0</v>
      </c>
      <c r="Z620" s="166">
        <f>IF(Z$589&gt;0,(Z$589*Z601*'[7]5. Var. Index. Performance RTs'!$D$78)/Z$608,0)</f>
        <v>0</v>
      </c>
      <c r="AA620" s="166">
        <f>IF(AA$589&gt;0,(AA$589*AA601*'[7]5. Var. Index. Performance RTs'!$D$78)/AA$608,0)</f>
        <v>0</v>
      </c>
      <c r="AB620" s="166">
        <f>IF(AB$589&gt;0,(AB$589*AB601*'[7]5. Var. Index. Performance RTs'!$D$78)/AB$608,0)</f>
        <v>0</v>
      </c>
      <c r="AC620" s="166">
        <f>IF(AC$589&gt;0,(AC$589*AC601*'[7]5. Var. Index. Performance RTs'!$D$78)/AC$608,0)</f>
        <v>0</v>
      </c>
      <c r="AD620" s="166">
        <f>IF(AD$589&gt;0,(AD$589*AD601*'[7]5. Var. Index. Performance RTs'!$D$78)/AD$608,0)</f>
        <v>0</v>
      </c>
      <c r="AE620" s="166">
        <f>IF(AE$589&gt;0,(AE$589*AE601*'[7]5. Var. Index. Performance RTs'!$D$78)/AE$608,0)</f>
        <v>0</v>
      </c>
      <c r="AF620" s="166">
        <f>IF(AF$589&gt;0,(AF$589*AF601*'[7]5. Var. Index. Performance RTs'!$D$78)/AF$608,0)</f>
        <v>0</v>
      </c>
      <c r="AG620" s="166">
        <f>IF(AG$589&gt;0,(AG$589*AG601*'[7]5. Var. Index. Performance RTs'!$D$78)/AG$608,0)</f>
        <v>0</v>
      </c>
      <c r="AH620" s="166">
        <f>IF(AH$589&gt;0,(AH$589*AH601*'[7]5. Var. Index. Performance RTs'!$D$78)/AH$608,0)</f>
        <v>0</v>
      </c>
      <c r="AI620" s="166">
        <f>IF(AI$589&gt;0,(AI$589*AI601*'[7]5. Var. Index. Performance RTs'!$D$78)/AI$608,0)</f>
        <v>0</v>
      </c>
      <c r="AJ620" s="166">
        <f>IF(AJ$589&gt;0,(AJ$589*AJ601*'[7]5. Var. Index. Performance RTs'!$D$78)/AJ$608,0)</f>
        <v>0</v>
      </c>
      <c r="AK620" s="166">
        <f>IF(AK$589&gt;0,(AK$589*AK601*'[7]5. Var. Index. Performance RTs'!$D$78)/AK$608,0)</f>
        <v>0</v>
      </c>
      <c r="AL620" s="166">
        <f>IF(AL$589&gt;0,(AL$589*AL601*'[7]5. Var. Index. Performance RTs'!$D$78)/AL$608,0)</f>
        <v>0</v>
      </c>
      <c r="AM620" s="166">
        <f>IF(AM$589&gt;0,(AM$589*AM601*'[7]5. Var. Index. Performance RTs'!$D$78)/AM$608,0)</f>
        <v>0</v>
      </c>
      <c r="AN620" s="166">
        <f>IF(AN$589&gt;0,(AN$589*AN601*'[7]5. Var. Index. Performance RTs'!$D$78)/AN$608,0)</f>
        <v>0</v>
      </c>
      <c r="AO620" s="166">
        <f>IF(AO$589&gt;0,(AO$589*AO601*'[7]5. Var. Index. Performance RTs'!$D$78)/AO$608,0)</f>
        <v>0</v>
      </c>
      <c r="AP620" s="166">
        <f>IF(AP$589&gt;0,(AP$589*AP601*'[7]5. Var. Index. Performance RTs'!$D$78)/AP$608,0)</f>
        <v>0</v>
      </c>
      <c r="AQ620" s="166">
        <f>IF(AQ$589&gt;0,(AQ$589*AQ601*'[7]5. Var. Index. Performance RTs'!$D$78)/AQ$608,0)</f>
        <v>0</v>
      </c>
      <c r="AR620" s="166">
        <f>IF(AR$589&gt;0,(AR$589*AR601*'[7]5. Var. Index. Performance RTs'!$D$78)/AR$608,0)</f>
        <v>0</v>
      </c>
    </row>
    <row r="621" spans="1:44" s="262" customFormat="1" ht="15.75" hidden="1" outlineLevel="2">
      <c r="A621" s="105"/>
      <c r="B621" s="162" t="s">
        <v>53</v>
      </c>
      <c r="C621" s="160" t="s">
        <v>73</v>
      </c>
      <c r="D621" s="166">
        <f>IF(D$589&gt;0,(D$589*D602*'[7]5. Var. Index. Performance RTs'!$D$78)/D$608,0)</f>
        <v>0</v>
      </c>
      <c r="E621" s="166">
        <f>IF(E$589&gt;0,(E$589*E602*'[7]5. Var. Index. Performance RTs'!$D$78)/E$608,0)</f>
        <v>0</v>
      </c>
      <c r="F621" s="166">
        <f>IF(F$589&gt;0,(F$589*F602*'[7]5. Var. Index. Performance RTs'!$D$78)/F$608,0)</f>
        <v>0</v>
      </c>
      <c r="G621" s="166">
        <f>IF(G$589&gt;0,(G$589*G602*'[7]5. Var. Index. Performance RTs'!$D$78)/G$608,0)</f>
        <v>0</v>
      </c>
      <c r="H621" s="166">
        <f>IF(H$589&gt;0,(H$589*H602*'[7]5. Var. Index. Performance RTs'!$D$78)/H$608,0)</f>
        <v>0</v>
      </c>
      <c r="I621" s="166">
        <f>IF(I$589&gt;0,(I$589*I602*'[7]5. Var. Index. Performance RTs'!$D$78)/I$608,0)</f>
        <v>0</v>
      </c>
      <c r="J621" s="166">
        <f>IF(J$589&gt;0,(J$589*J602*'[7]5. Var. Index. Performance RTs'!$D$78)/J$608,0)</f>
        <v>0</v>
      </c>
      <c r="K621" s="166">
        <f>IF(K$589&gt;0,(K$589*K602*'[7]5. Var. Index. Performance RTs'!$D$78)/K$608,0)</f>
        <v>0</v>
      </c>
      <c r="L621" s="166">
        <f>IF(L$589&gt;0,(L$589*L602*'[7]5. Var. Index. Performance RTs'!$D$78)/L$608,0)</f>
        <v>0</v>
      </c>
      <c r="M621" s="166">
        <f>IF(M$589&gt;0,(M$589*M602*'[7]5. Var. Index. Performance RTs'!$D$78)/M$608,0)</f>
        <v>0</v>
      </c>
      <c r="N621" s="166">
        <f>IF(N$589&gt;0,(N$589*N602*'[7]5. Var. Index. Performance RTs'!$D$78)/N$608,0)</f>
        <v>0</v>
      </c>
      <c r="O621" s="166">
        <f>IF(O$589&gt;0,(O$589*O602*'[7]5. Var. Index. Performance RTs'!$D$78)/O$608,0)</f>
        <v>0</v>
      </c>
      <c r="P621" s="166">
        <f>IF(P$589&gt;0,(P$589*P602*'[7]5. Var. Index. Performance RTs'!$D$78)/P$608,0)</f>
        <v>0</v>
      </c>
      <c r="Q621" s="166">
        <f>IF(Q$589&gt;0,(Q$589*Q602*'[7]5. Var. Index. Performance RTs'!$D$78)/Q$608,0)</f>
        <v>0</v>
      </c>
      <c r="R621" s="166">
        <f>IF(R$589&gt;0,(R$589*R602*'[7]5. Var. Index. Performance RTs'!$D$78)/R$608,0)</f>
        <v>0</v>
      </c>
      <c r="S621" s="166">
        <f>IF(S$589&gt;0,(S$589*S602*'[7]5. Var. Index. Performance RTs'!$D$78)/S$608,0)</f>
        <v>0</v>
      </c>
      <c r="T621" s="166">
        <f>IF(T$589&gt;0,(T$589*T602*'[7]5. Var. Index. Performance RTs'!$D$78)/T$608,0)</f>
        <v>0</v>
      </c>
      <c r="U621" s="166">
        <f>IF(U$589&gt;0,(U$589*U602*'[7]5. Var. Index. Performance RTs'!$D$78)/U$608,0)</f>
        <v>0</v>
      </c>
      <c r="V621" s="166">
        <f>IF(V$589&gt;0,(V$589*V602*'[7]5. Var. Index. Performance RTs'!$D$78)/V$608,0)</f>
        <v>0</v>
      </c>
      <c r="W621" s="166">
        <f>IF(W$589&gt;0,(W$589*W602*'[7]5. Var. Index. Performance RTs'!$D$78)/W$608,0)</f>
        <v>0</v>
      </c>
      <c r="X621" s="166">
        <f>IF(X$589&gt;0,(X$589*X602*'[7]5. Var. Index. Performance RTs'!$D$78)/X$608,0)</f>
        <v>0</v>
      </c>
      <c r="Y621" s="166">
        <f>IF(Y$589&gt;0,(Y$589*Y602*'[7]5. Var. Index. Performance RTs'!$D$78)/Y$608,0)</f>
        <v>0</v>
      </c>
      <c r="Z621" s="166">
        <f>IF(Z$589&gt;0,(Z$589*Z602*'[7]5. Var. Index. Performance RTs'!$D$78)/Z$608,0)</f>
        <v>0</v>
      </c>
      <c r="AA621" s="166">
        <f>IF(AA$589&gt;0,(AA$589*AA602*'[7]5. Var. Index. Performance RTs'!$D$78)/AA$608,0)</f>
        <v>0</v>
      </c>
      <c r="AB621" s="166">
        <f>IF(AB$589&gt;0,(AB$589*AB602*'[7]5. Var. Index. Performance RTs'!$D$78)/AB$608,0)</f>
        <v>0</v>
      </c>
      <c r="AC621" s="166">
        <f>IF(AC$589&gt;0,(AC$589*AC602*'[7]5. Var. Index. Performance RTs'!$D$78)/AC$608,0)</f>
        <v>0</v>
      </c>
      <c r="AD621" s="166">
        <f>IF(AD$589&gt;0,(AD$589*AD602*'[7]5. Var. Index. Performance RTs'!$D$78)/AD$608,0)</f>
        <v>0</v>
      </c>
      <c r="AE621" s="166">
        <f>IF(AE$589&gt;0,(AE$589*AE602*'[7]5. Var. Index. Performance RTs'!$D$78)/AE$608,0)</f>
        <v>0</v>
      </c>
      <c r="AF621" s="166">
        <f>IF(AF$589&gt;0,(AF$589*AF602*'[7]5. Var. Index. Performance RTs'!$D$78)/AF$608,0)</f>
        <v>0</v>
      </c>
      <c r="AG621" s="166">
        <f>IF(AG$589&gt;0,(AG$589*AG602*'[7]5. Var. Index. Performance RTs'!$D$78)/AG$608,0)</f>
        <v>0</v>
      </c>
      <c r="AH621" s="166">
        <f>IF(AH$589&gt;0,(AH$589*AH602*'[7]5. Var. Index. Performance RTs'!$D$78)/AH$608,0)</f>
        <v>0</v>
      </c>
      <c r="AI621" s="166">
        <f>IF(AI$589&gt;0,(AI$589*AI602*'[7]5. Var. Index. Performance RTs'!$D$78)/AI$608,0)</f>
        <v>0</v>
      </c>
      <c r="AJ621" s="166">
        <f>IF(AJ$589&gt;0,(AJ$589*AJ602*'[7]5. Var. Index. Performance RTs'!$D$78)/AJ$608,0)</f>
        <v>0</v>
      </c>
      <c r="AK621" s="166">
        <f>IF(AK$589&gt;0,(AK$589*AK602*'[7]5. Var. Index. Performance RTs'!$D$78)/AK$608,0)</f>
        <v>0</v>
      </c>
      <c r="AL621" s="166">
        <f>IF(AL$589&gt;0,(AL$589*AL602*'[7]5. Var. Index. Performance RTs'!$D$78)/AL$608,0)</f>
        <v>0</v>
      </c>
      <c r="AM621" s="166">
        <f>IF(AM$589&gt;0,(AM$589*AM602*'[7]5. Var. Index. Performance RTs'!$D$78)/AM$608,0)</f>
        <v>0</v>
      </c>
      <c r="AN621" s="166">
        <f>IF(AN$589&gt;0,(AN$589*AN602*'[7]5. Var. Index. Performance RTs'!$D$78)/AN$608,0)</f>
        <v>0</v>
      </c>
      <c r="AO621" s="166">
        <f>IF(AO$589&gt;0,(AO$589*AO602*'[7]5. Var. Index. Performance RTs'!$D$78)/AO$608,0)</f>
        <v>0</v>
      </c>
      <c r="AP621" s="166">
        <f>IF(AP$589&gt;0,(AP$589*AP602*'[7]5. Var. Index. Performance RTs'!$D$78)/AP$608,0)</f>
        <v>0</v>
      </c>
      <c r="AQ621" s="166">
        <f>IF(AQ$589&gt;0,(AQ$589*AQ602*'[7]5. Var. Index. Performance RTs'!$D$78)/AQ$608,0)</f>
        <v>0</v>
      </c>
      <c r="AR621" s="166">
        <f>IF(AR$589&gt;0,(AR$589*AR602*'[7]5. Var. Index. Performance RTs'!$D$78)/AR$608,0)</f>
        <v>0</v>
      </c>
    </row>
    <row r="622" spans="1:44" s="262" customFormat="1" ht="15.75" hidden="1" outlineLevel="2">
      <c r="A622" s="105"/>
      <c r="B622" s="162" t="s">
        <v>54</v>
      </c>
      <c r="C622" s="160" t="s">
        <v>73</v>
      </c>
      <c r="D622" s="166">
        <f>IF(D$589&gt;0,(D$589*D603*'[7]5. Var. Index. Performance RTs'!$D$78)/D$608,0)</f>
        <v>0</v>
      </c>
      <c r="E622" s="166">
        <f>IF(E$589&gt;0,(E$589*E603*'[7]5. Var. Index. Performance RTs'!$D$78)/E$608,0)</f>
        <v>0</v>
      </c>
      <c r="F622" s="166">
        <f>IF(F$589&gt;0,(F$589*F603*'[7]5. Var. Index. Performance RTs'!$D$78)/F$608,0)</f>
        <v>0</v>
      </c>
      <c r="G622" s="166">
        <f>IF(G$589&gt;0,(G$589*G603*'[7]5. Var. Index. Performance RTs'!$D$78)/G$608,0)</f>
        <v>0</v>
      </c>
      <c r="H622" s="166">
        <f>IF(H$589&gt;0,(H$589*H603*'[7]5. Var. Index. Performance RTs'!$D$78)/H$608,0)</f>
        <v>0</v>
      </c>
      <c r="I622" s="166">
        <f>IF(I$589&gt;0,(I$589*I603*'[7]5. Var. Index. Performance RTs'!$D$78)/I$608,0)</f>
        <v>0</v>
      </c>
      <c r="J622" s="166">
        <f>IF(J$589&gt;0,(J$589*J603*'[7]5. Var. Index. Performance RTs'!$D$78)/J$608,0)</f>
        <v>0</v>
      </c>
      <c r="K622" s="166">
        <f>IF(K$589&gt;0,(K$589*K603*'[7]5. Var. Index. Performance RTs'!$D$78)/K$608,0)</f>
        <v>0</v>
      </c>
      <c r="L622" s="166">
        <f>IF(L$589&gt;0,(L$589*L603*'[7]5. Var. Index. Performance RTs'!$D$78)/L$608,0)</f>
        <v>0</v>
      </c>
      <c r="M622" s="166">
        <f>IF(M$589&gt;0,(M$589*M603*'[7]5. Var. Index. Performance RTs'!$D$78)/M$608,0)</f>
        <v>0</v>
      </c>
      <c r="N622" s="166">
        <f>IF(N$589&gt;0,(N$589*N603*'[7]5. Var. Index. Performance RTs'!$D$78)/N$608,0)</f>
        <v>0</v>
      </c>
      <c r="O622" s="166">
        <f>IF(O$589&gt;0,(O$589*O603*'[7]5. Var. Index. Performance RTs'!$D$78)/O$608,0)</f>
        <v>0</v>
      </c>
      <c r="P622" s="166">
        <f>IF(P$589&gt;0,(P$589*P603*'[7]5. Var. Index. Performance RTs'!$D$78)/P$608,0)</f>
        <v>0</v>
      </c>
      <c r="Q622" s="166">
        <f>IF(Q$589&gt;0,(Q$589*Q603*'[7]5. Var. Index. Performance RTs'!$D$78)/Q$608,0)</f>
        <v>0</v>
      </c>
      <c r="R622" s="166">
        <f>IF(R$589&gt;0,(R$589*R603*'[7]5. Var. Index. Performance RTs'!$D$78)/R$608,0)</f>
        <v>0</v>
      </c>
      <c r="S622" s="166">
        <f>IF(S$589&gt;0,(S$589*S603*'[7]5. Var. Index. Performance RTs'!$D$78)/S$608,0)</f>
        <v>0</v>
      </c>
      <c r="T622" s="166">
        <f>IF(T$589&gt;0,(T$589*T603*'[7]5. Var. Index. Performance RTs'!$D$78)/T$608,0)</f>
        <v>0</v>
      </c>
      <c r="U622" s="166">
        <f>IF(U$589&gt;0,(U$589*U603*'[7]5. Var. Index. Performance RTs'!$D$78)/U$608,0)</f>
        <v>0</v>
      </c>
      <c r="V622" s="166">
        <f>IF(V$589&gt;0,(V$589*V603*'[7]5. Var. Index. Performance RTs'!$D$78)/V$608,0)</f>
        <v>0</v>
      </c>
      <c r="W622" s="166">
        <f>IF(W$589&gt;0,(W$589*W603*'[7]5. Var. Index. Performance RTs'!$D$78)/W$608,0)</f>
        <v>0</v>
      </c>
      <c r="X622" s="166">
        <f>IF(X$589&gt;0,(X$589*X603*'[7]5. Var. Index. Performance RTs'!$D$78)/X$608,0)</f>
        <v>0</v>
      </c>
      <c r="Y622" s="166">
        <f>IF(Y$589&gt;0,(Y$589*Y603*'[7]5. Var. Index. Performance RTs'!$D$78)/Y$608,0)</f>
        <v>0</v>
      </c>
      <c r="Z622" s="166">
        <f>IF(Z$589&gt;0,(Z$589*Z603*'[7]5. Var. Index. Performance RTs'!$D$78)/Z$608,0)</f>
        <v>0</v>
      </c>
      <c r="AA622" s="166">
        <f>IF(AA$589&gt;0,(AA$589*AA603*'[7]5. Var. Index. Performance RTs'!$D$78)/AA$608,0)</f>
        <v>0</v>
      </c>
      <c r="AB622" s="166">
        <f>IF(AB$589&gt;0,(AB$589*AB603*'[7]5. Var. Index. Performance RTs'!$D$78)/AB$608,0)</f>
        <v>0</v>
      </c>
      <c r="AC622" s="166">
        <f>IF(AC$589&gt;0,(AC$589*AC603*'[7]5. Var. Index. Performance RTs'!$D$78)/AC$608,0)</f>
        <v>0</v>
      </c>
      <c r="AD622" s="166">
        <f>IF(AD$589&gt;0,(AD$589*AD603*'[7]5. Var. Index. Performance RTs'!$D$78)/AD$608,0)</f>
        <v>0</v>
      </c>
      <c r="AE622" s="166">
        <f>IF(AE$589&gt;0,(AE$589*AE603*'[7]5. Var. Index. Performance RTs'!$D$78)/AE$608,0)</f>
        <v>0</v>
      </c>
      <c r="AF622" s="166">
        <f>IF(AF$589&gt;0,(AF$589*AF603*'[7]5. Var. Index. Performance RTs'!$D$78)/AF$608,0)</f>
        <v>0</v>
      </c>
      <c r="AG622" s="166">
        <f>IF(AG$589&gt;0,(AG$589*AG603*'[7]5. Var. Index. Performance RTs'!$D$78)/AG$608,0)</f>
        <v>0</v>
      </c>
      <c r="AH622" s="166">
        <f>IF(AH$589&gt;0,(AH$589*AH603*'[7]5. Var. Index. Performance RTs'!$D$78)/AH$608,0)</f>
        <v>0</v>
      </c>
      <c r="AI622" s="166">
        <f>IF(AI$589&gt;0,(AI$589*AI603*'[7]5. Var. Index. Performance RTs'!$D$78)/AI$608,0)</f>
        <v>0</v>
      </c>
      <c r="AJ622" s="166">
        <f>IF(AJ$589&gt;0,(AJ$589*AJ603*'[7]5. Var. Index. Performance RTs'!$D$78)/AJ$608,0)</f>
        <v>0</v>
      </c>
      <c r="AK622" s="166">
        <f>IF(AK$589&gt;0,(AK$589*AK603*'[7]5. Var. Index. Performance RTs'!$D$78)/AK$608,0)</f>
        <v>0</v>
      </c>
      <c r="AL622" s="166">
        <f>IF(AL$589&gt;0,(AL$589*AL603*'[7]5. Var. Index. Performance RTs'!$D$78)/AL$608,0)</f>
        <v>0</v>
      </c>
      <c r="AM622" s="166">
        <f>IF(AM$589&gt;0,(AM$589*AM603*'[7]5. Var. Index. Performance RTs'!$D$78)/AM$608,0)</f>
        <v>0</v>
      </c>
      <c r="AN622" s="166">
        <f>IF(AN$589&gt;0,(AN$589*AN603*'[7]5. Var. Index. Performance RTs'!$D$78)/AN$608,0)</f>
        <v>0</v>
      </c>
      <c r="AO622" s="166">
        <f>IF(AO$589&gt;0,(AO$589*AO603*'[7]5. Var. Index. Performance RTs'!$D$78)/AO$608,0)</f>
        <v>0</v>
      </c>
      <c r="AP622" s="166">
        <f>IF(AP$589&gt;0,(AP$589*AP603*'[7]5. Var. Index. Performance RTs'!$D$78)/AP$608,0)</f>
        <v>0</v>
      </c>
      <c r="AQ622" s="166">
        <f>IF(AQ$589&gt;0,(AQ$589*AQ603*'[7]5. Var. Index. Performance RTs'!$D$78)/AQ$608,0)</f>
        <v>0</v>
      </c>
      <c r="AR622" s="166">
        <f>IF(AR$589&gt;0,(AR$589*AR603*'[7]5. Var. Index. Performance RTs'!$D$78)/AR$608,0)</f>
        <v>0</v>
      </c>
    </row>
    <row r="623" spans="1:44" s="262" customFormat="1" ht="15.75" hidden="1" outlineLevel="2">
      <c r="A623" s="105"/>
      <c r="B623" s="162" t="s">
        <v>55</v>
      </c>
      <c r="C623" s="160" t="s">
        <v>73</v>
      </c>
      <c r="D623" s="165">
        <f t="shared" ref="D623" si="195">1-SUM(D610:D622)</f>
        <v>1</v>
      </c>
      <c r="E623" s="165">
        <f t="shared" ref="E623:AR623" si="196">1-SUM(E610:E622)</f>
        <v>1</v>
      </c>
      <c r="F623" s="165">
        <f t="shared" si="196"/>
        <v>1</v>
      </c>
      <c r="G623" s="165">
        <f t="shared" si="196"/>
        <v>1</v>
      </c>
      <c r="H623" s="165">
        <f t="shared" si="196"/>
        <v>1</v>
      </c>
      <c r="I623" s="165">
        <f t="shared" si="196"/>
        <v>1</v>
      </c>
      <c r="J623" s="165">
        <f t="shared" si="196"/>
        <v>1</v>
      </c>
      <c r="K623" s="165">
        <f t="shared" si="196"/>
        <v>1</v>
      </c>
      <c r="L623" s="165">
        <f t="shared" si="196"/>
        <v>1</v>
      </c>
      <c r="M623" s="165">
        <f t="shared" si="196"/>
        <v>1</v>
      </c>
      <c r="N623" s="165">
        <f t="shared" si="196"/>
        <v>1</v>
      </c>
      <c r="O623" s="165">
        <f t="shared" si="196"/>
        <v>1</v>
      </c>
      <c r="P623" s="165">
        <f t="shared" si="196"/>
        <v>1</v>
      </c>
      <c r="Q623" s="165">
        <f t="shared" si="196"/>
        <v>1</v>
      </c>
      <c r="R623" s="165">
        <f t="shared" si="196"/>
        <v>1</v>
      </c>
      <c r="S623" s="165">
        <f t="shared" si="196"/>
        <v>1</v>
      </c>
      <c r="T623" s="165">
        <f t="shared" si="196"/>
        <v>1</v>
      </c>
      <c r="U623" s="165">
        <f t="shared" si="196"/>
        <v>1</v>
      </c>
      <c r="V623" s="165">
        <f t="shared" si="196"/>
        <v>1</v>
      </c>
      <c r="W623" s="165">
        <f t="shared" si="196"/>
        <v>1</v>
      </c>
      <c r="X623" s="165">
        <f t="shared" si="196"/>
        <v>1</v>
      </c>
      <c r="Y623" s="165">
        <f t="shared" si="196"/>
        <v>1</v>
      </c>
      <c r="Z623" s="165">
        <f t="shared" si="196"/>
        <v>1</v>
      </c>
      <c r="AA623" s="165">
        <f t="shared" si="196"/>
        <v>1</v>
      </c>
      <c r="AB623" s="165">
        <f t="shared" si="196"/>
        <v>1</v>
      </c>
      <c r="AC623" s="165">
        <f t="shared" si="196"/>
        <v>1</v>
      </c>
      <c r="AD623" s="165">
        <f t="shared" si="196"/>
        <v>1</v>
      </c>
      <c r="AE623" s="165">
        <f t="shared" si="196"/>
        <v>1</v>
      </c>
      <c r="AF623" s="165">
        <f t="shared" si="196"/>
        <v>1</v>
      </c>
      <c r="AG623" s="165">
        <f t="shared" si="196"/>
        <v>1</v>
      </c>
      <c r="AH623" s="165">
        <f t="shared" si="196"/>
        <v>1</v>
      </c>
      <c r="AI623" s="165">
        <f t="shared" si="196"/>
        <v>1</v>
      </c>
      <c r="AJ623" s="165">
        <f t="shared" si="196"/>
        <v>1</v>
      </c>
      <c r="AK623" s="165">
        <f t="shared" si="196"/>
        <v>1</v>
      </c>
      <c r="AL623" s="165">
        <f t="shared" si="196"/>
        <v>1</v>
      </c>
      <c r="AM623" s="165">
        <f t="shared" si="196"/>
        <v>1</v>
      </c>
      <c r="AN623" s="165">
        <f t="shared" si="196"/>
        <v>1</v>
      </c>
      <c r="AO623" s="165">
        <f t="shared" si="196"/>
        <v>1</v>
      </c>
      <c r="AP623" s="165">
        <f t="shared" si="196"/>
        <v>1</v>
      </c>
      <c r="AQ623" s="165">
        <f t="shared" si="196"/>
        <v>1</v>
      </c>
      <c r="AR623" s="165">
        <f t="shared" si="196"/>
        <v>1</v>
      </c>
    </row>
    <row r="624" spans="1:44" s="262" customFormat="1" ht="15.75" hidden="1" outlineLevel="2">
      <c r="A624" s="105"/>
      <c r="B624" s="162" t="s">
        <v>56</v>
      </c>
      <c r="C624" s="160" t="s">
        <v>73</v>
      </c>
      <c r="D624" s="166">
        <f>SUM(D610:D623)</f>
        <v>1</v>
      </c>
      <c r="E624" s="166">
        <f t="shared" ref="E624:AR624" si="197">SUM(E610:E623)</f>
        <v>1</v>
      </c>
      <c r="F624" s="166">
        <f t="shared" si="197"/>
        <v>1</v>
      </c>
      <c r="G624" s="166">
        <f t="shared" si="197"/>
        <v>1</v>
      </c>
      <c r="H624" s="166">
        <f t="shared" si="197"/>
        <v>1</v>
      </c>
      <c r="I624" s="166">
        <f t="shared" si="197"/>
        <v>1</v>
      </c>
      <c r="J624" s="166">
        <f t="shared" si="197"/>
        <v>1</v>
      </c>
      <c r="K624" s="166">
        <f t="shared" si="197"/>
        <v>1</v>
      </c>
      <c r="L624" s="166">
        <f t="shared" si="197"/>
        <v>1</v>
      </c>
      <c r="M624" s="166">
        <f t="shared" si="197"/>
        <v>1</v>
      </c>
      <c r="N624" s="166">
        <f t="shared" si="197"/>
        <v>1</v>
      </c>
      <c r="O624" s="166">
        <f t="shared" si="197"/>
        <v>1</v>
      </c>
      <c r="P624" s="166">
        <f t="shared" si="197"/>
        <v>1</v>
      </c>
      <c r="Q624" s="166">
        <f t="shared" si="197"/>
        <v>1</v>
      </c>
      <c r="R624" s="166">
        <f t="shared" si="197"/>
        <v>1</v>
      </c>
      <c r="S624" s="166">
        <f t="shared" si="197"/>
        <v>1</v>
      </c>
      <c r="T624" s="166">
        <f t="shared" si="197"/>
        <v>1</v>
      </c>
      <c r="U624" s="166">
        <f t="shared" si="197"/>
        <v>1</v>
      </c>
      <c r="V624" s="166">
        <f t="shared" si="197"/>
        <v>1</v>
      </c>
      <c r="W624" s="166">
        <f t="shared" si="197"/>
        <v>1</v>
      </c>
      <c r="X624" s="166">
        <f t="shared" si="197"/>
        <v>1</v>
      </c>
      <c r="Y624" s="166">
        <f t="shared" si="197"/>
        <v>1</v>
      </c>
      <c r="Z624" s="166">
        <f t="shared" si="197"/>
        <v>1</v>
      </c>
      <c r="AA624" s="166">
        <f t="shared" si="197"/>
        <v>1</v>
      </c>
      <c r="AB624" s="166">
        <f t="shared" si="197"/>
        <v>1</v>
      </c>
      <c r="AC624" s="166">
        <f t="shared" si="197"/>
        <v>1</v>
      </c>
      <c r="AD624" s="166">
        <f t="shared" si="197"/>
        <v>1</v>
      </c>
      <c r="AE624" s="166">
        <f t="shared" si="197"/>
        <v>1</v>
      </c>
      <c r="AF624" s="166">
        <f t="shared" si="197"/>
        <v>1</v>
      </c>
      <c r="AG624" s="166">
        <f t="shared" si="197"/>
        <v>1</v>
      </c>
      <c r="AH624" s="166">
        <f t="shared" si="197"/>
        <v>1</v>
      </c>
      <c r="AI624" s="166">
        <f t="shared" si="197"/>
        <v>1</v>
      </c>
      <c r="AJ624" s="166">
        <f t="shared" si="197"/>
        <v>1</v>
      </c>
      <c r="AK624" s="166">
        <f t="shared" si="197"/>
        <v>1</v>
      </c>
      <c r="AL624" s="166">
        <f t="shared" si="197"/>
        <v>1</v>
      </c>
      <c r="AM624" s="166">
        <f t="shared" si="197"/>
        <v>1</v>
      </c>
      <c r="AN624" s="166">
        <f t="shared" si="197"/>
        <v>1</v>
      </c>
      <c r="AO624" s="166">
        <f t="shared" si="197"/>
        <v>1</v>
      </c>
      <c r="AP624" s="166">
        <f t="shared" si="197"/>
        <v>1</v>
      </c>
      <c r="AQ624" s="166">
        <f t="shared" si="197"/>
        <v>1</v>
      </c>
      <c r="AR624" s="166">
        <f t="shared" si="197"/>
        <v>1</v>
      </c>
    </row>
    <row r="625" spans="1:44" s="260" customFormat="1" ht="15.75" hidden="1" outlineLevel="1">
      <c r="A625" s="105"/>
      <c r="B625" s="84" t="s">
        <v>153</v>
      </c>
      <c r="C625" s="80" t="s">
        <v>129</v>
      </c>
      <c r="D625" s="157">
        <f>IF($A$585="SIM",((D$589*D591-D$607*(D$591/(D$591+D$592)))*(1-'[7]5. Var. Index. Performance RTs'!$D$79))+((D$589*D592-D$607*(D$592/(D$591+D$592)))*(1-'[7]5. Var. Index. Performance RTs'!$D$79))+(D589*SUM(D593:D604)*(1-'[7]5. Var. Index. Performance RTs'!$D$78)),0)</f>
        <v>0</v>
      </c>
      <c r="E625" s="157">
        <f>IF($A$585="SIM",((E$589*E591-E$607*(E$591/(E$591+E$592)))*(1-'[7]5. Var. Index. Performance RTs'!$D$79))+((E$589*E592-E$607*(E$592/(E$591+E$592)))*(1-'[7]5. Var. Index. Performance RTs'!$D$79))+(E589*SUM(E593:E604)*(1-'[7]5. Var. Index. Performance RTs'!$D$78)),0)</f>
        <v>0</v>
      </c>
      <c r="F625" s="157">
        <f>IF($A$585="SIM",((F$589*F591-F$607*(F$591/(F$591+F$592)))*(1-'[7]5. Var. Index. Performance RTs'!$D$79))+((F$589*F592-F$607*(F$592/(F$591+F$592)))*(1-'[7]5. Var. Index. Performance RTs'!$D$79))+(F589*SUM(F593:F604)*(1-'[7]5. Var. Index. Performance RTs'!$D$78)),0)</f>
        <v>0</v>
      </c>
      <c r="G625" s="157">
        <f>IF($A$585="SIM",((G$589*G591-G$607*(G$591/(G$591+G$592)))*(1-'[7]5. Var. Index. Performance RTs'!$D$79))+((G$589*G592-G$607*(G$592/(G$591+G$592)))*(1-'[7]5. Var. Index. Performance RTs'!$D$79))+(G589*SUM(G593:G604)*(1-'[7]5. Var. Index. Performance RTs'!$D$78)),0)</f>
        <v>0</v>
      </c>
      <c r="H625" s="157">
        <f>IF($A$585="SIM",((H$589*H591-H$607*(H$591/(H$591+H$592)))*(1-'[7]5. Var. Index. Performance RTs'!$D$79))+((H$589*H592-H$607*(H$592/(H$591+H$592)))*(1-'[7]5. Var. Index. Performance RTs'!$D$79))+(H589*SUM(H593:H604)*(1-'[7]5. Var. Index. Performance RTs'!$D$78)),0)</f>
        <v>0</v>
      </c>
      <c r="I625" s="157">
        <f>IF($A$585="SIM",((I$589*I591-I$607*(I$591/(I$591+I$592)))*(1-'[7]5. Var. Index. Performance RTs'!$D$79))+((I$589*I592-I$607*(I$592/(I$591+I$592)))*(1-'[7]5. Var. Index. Performance RTs'!$D$79))+(I589*SUM(I593:I604)*(1-'[7]5. Var. Index. Performance RTs'!$D$78)),0)</f>
        <v>0</v>
      </c>
      <c r="J625" s="157">
        <f>IF($A$585="SIM",((J$589*J591-J$607*(J$591/(J$591+J$592)))*(1-'[7]5. Var. Index. Performance RTs'!$D$79))+((J$589*J592-J$607*(J$592/(J$591+J$592)))*(1-'[7]5. Var. Index. Performance RTs'!$D$79))+(J589*SUM(J593:J604)*(1-'[7]5. Var. Index. Performance RTs'!$D$78)),0)</f>
        <v>0</v>
      </c>
      <c r="K625" s="157">
        <f>IF($A$585="SIM",((K$589*K591-K$607*(K$591/(K$591+K$592)))*(1-'[7]5. Var. Index. Performance RTs'!$D$79))+((K$589*K592-K$607*(K$592/(K$591+K$592)))*(1-'[7]5. Var. Index. Performance RTs'!$D$79))+(K589*SUM(K593:K604)*(1-'[7]5. Var. Index. Performance RTs'!$D$78)),0)</f>
        <v>0</v>
      </c>
      <c r="L625" s="157">
        <f>IF($A$585="SIM",((L$589*L591-L$607*(L$591/(L$591+L$592)))*(1-'[7]5. Var. Index. Performance RTs'!$D$79))+((L$589*L592-L$607*(L$592/(L$591+L$592)))*(1-'[7]5. Var. Index. Performance RTs'!$D$79))+(L589*SUM(L593:L604)*(1-'[7]5. Var. Index. Performance RTs'!$D$78)),0)</f>
        <v>0</v>
      </c>
      <c r="M625" s="157">
        <f>IF($A$585="SIM",((M$589*M591-M$607*(M$591/(M$591+M$592)))*(1-'[7]5. Var. Index. Performance RTs'!$D$79))+((M$589*M592-M$607*(M$592/(M$591+M$592)))*(1-'[7]5. Var. Index. Performance RTs'!$D$79))+(M589*SUM(M593:M604)*(1-'[7]5. Var. Index. Performance RTs'!$D$78)),0)</f>
        <v>0</v>
      </c>
      <c r="N625" s="157">
        <f>IF($A$585="SIM",((N$589*N591-N$607*(N$591/(N$591+N$592)))*(1-'[7]5. Var. Index. Performance RTs'!$D$79))+((N$589*N592-N$607*(N$592/(N$591+N$592)))*(1-'[7]5. Var. Index. Performance RTs'!$D$79))+(N589*SUM(N593:N604)*(1-'[7]5. Var. Index. Performance RTs'!$D$78)),0)</f>
        <v>0</v>
      </c>
      <c r="O625" s="157">
        <f>IF($A$585="SIM",((O$589*O591-O$607*(O$591/(O$591+O$592)))*(1-'[7]5. Var. Index. Performance RTs'!$D$79))+((O$589*O592-O$607*(O$592/(O$591+O$592)))*(1-'[7]5. Var. Index. Performance RTs'!$D$79))+(O589*SUM(O593:O604)*(1-'[7]5. Var. Index. Performance RTs'!$D$78)),0)</f>
        <v>0</v>
      </c>
      <c r="P625" s="157">
        <f>IF($A$585="SIM",((P$589*P591-P$607*(P$591/(P$591+P$592)))*(1-'[7]5. Var. Index. Performance RTs'!$D$79))+((P$589*P592-P$607*(P$592/(P$591+P$592)))*(1-'[7]5. Var. Index. Performance RTs'!$D$79))+(P589*SUM(P593:P604)*(1-'[7]5. Var. Index. Performance RTs'!$D$78)),0)</f>
        <v>0</v>
      </c>
      <c r="Q625" s="157">
        <f>IF($A$585="SIM",((Q$589*Q591-Q$607*(Q$591/(Q$591+Q$592)))*(1-'[7]5. Var. Index. Performance RTs'!$D$79))+((Q$589*Q592-Q$607*(Q$592/(Q$591+Q$592)))*(1-'[7]5. Var. Index. Performance RTs'!$D$79))+(Q589*SUM(Q593:Q604)*(1-'[7]5. Var. Index. Performance RTs'!$D$78)),0)</f>
        <v>0</v>
      </c>
      <c r="R625" s="157">
        <f>IF($A$585="SIM",((R$589*R591-R$607*(R$591/(R$591+R$592)))*(1-'[7]5. Var. Index. Performance RTs'!$D$79))+((R$589*R592-R$607*(R$592/(R$591+R$592)))*(1-'[7]5. Var. Index. Performance RTs'!$D$79))+(R589*SUM(R593:R604)*(1-'[7]5. Var. Index. Performance RTs'!$D$78)),0)</f>
        <v>0</v>
      </c>
      <c r="S625" s="157">
        <f>IF($A$585="SIM",((S$589*S591-S$607*(S$591/(S$591+S$592)))*(1-'[7]5. Var. Index. Performance RTs'!$D$79))+((S$589*S592-S$607*(S$592/(S$591+S$592)))*(1-'[7]5. Var. Index. Performance RTs'!$D$79))+(S589*SUM(S593:S604)*(1-'[7]5. Var. Index. Performance RTs'!$D$78)),0)</f>
        <v>0</v>
      </c>
      <c r="T625" s="157">
        <f>IF($A$585="SIM",((T$589*T591-T$607*(T$591/(T$591+T$592)))*(1-'[7]5. Var. Index. Performance RTs'!$D$79))+((T$589*T592-T$607*(T$592/(T$591+T$592)))*(1-'[7]5. Var. Index. Performance RTs'!$D$79))+(T589*SUM(T593:T604)*(1-'[7]5. Var. Index. Performance RTs'!$D$78)),0)</f>
        <v>0</v>
      </c>
      <c r="U625" s="157">
        <f>IF($A$585="SIM",((U$589*U591-U$607*(U$591/(U$591+U$592)))*(1-'[7]5. Var. Index. Performance RTs'!$D$79))+((U$589*U592-U$607*(U$592/(U$591+U$592)))*(1-'[7]5. Var. Index. Performance RTs'!$D$79))+(U589*SUM(U593:U604)*(1-'[7]5. Var. Index. Performance RTs'!$D$78)),0)</f>
        <v>0</v>
      </c>
      <c r="V625" s="157">
        <f>IF($A$585="SIM",((V$589*V591-V$607*(V$591/(V$591+V$592)))*(1-'[7]5. Var. Index. Performance RTs'!$D$79))+((V$589*V592-V$607*(V$592/(V$591+V$592)))*(1-'[7]5. Var. Index. Performance RTs'!$D$79))+(V589*SUM(V593:V604)*(1-'[7]5. Var. Index. Performance RTs'!$D$78)),0)</f>
        <v>0</v>
      </c>
      <c r="W625" s="157">
        <f>IF($A$585="SIM",((W$589*W591-W$607*(W$591/(W$591+W$592)))*(1-'[7]5. Var. Index. Performance RTs'!$D$79))+((W$589*W592-W$607*(W$592/(W$591+W$592)))*(1-'[7]5. Var. Index. Performance RTs'!$D$79))+(W589*SUM(W593:W604)*(1-'[7]5. Var. Index. Performance RTs'!$D$78)),0)</f>
        <v>0</v>
      </c>
      <c r="X625" s="157">
        <f>IF($A$585="SIM",((X$589*X591-X$607*(X$591/(X$591+X$592)))*(1-'[7]5. Var. Index. Performance RTs'!$D$79))+((X$589*X592-X$607*(X$592/(X$591+X$592)))*(1-'[7]5. Var. Index. Performance RTs'!$D$79))+(X589*SUM(X593:X604)*(1-'[7]5. Var. Index. Performance RTs'!$D$78)),0)</f>
        <v>0</v>
      </c>
      <c r="Y625" s="157">
        <f>IF($A$585="SIM",((Y$589*Y591-Y$607*(Y$591/(Y$591+Y$592)))*(1-'[7]5. Var. Index. Performance RTs'!$D$79))+((Y$589*Y592-Y$607*(Y$592/(Y$591+Y$592)))*(1-'[7]5. Var. Index. Performance RTs'!$D$79))+(Y589*SUM(Y593:Y604)*(1-'[7]5. Var. Index. Performance RTs'!$D$78)),0)</f>
        <v>0</v>
      </c>
      <c r="Z625" s="157">
        <f>IF($A$585="SIM",((Z$589*Z591-Z$607*(Z$591/(Z$591+Z$592)))*(1-'[7]5. Var. Index. Performance RTs'!$D$79))+((Z$589*Z592-Z$607*(Z$592/(Z$591+Z$592)))*(1-'[7]5. Var. Index. Performance RTs'!$D$79))+(Z589*SUM(Z593:Z604)*(1-'[7]5. Var. Index. Performance RTs'!$D$78)),0)</f>
        <v>0</v>
      </c>
      <c r="AA625" s="157">
        <f>IF($A$585="SIM",((AA$589*AA591-AA$607*(AA$591/(AA$591+AA$592)))*(1-'[7]5. Var. Index. Performance RTs'!$D$79))+((AA$589*AA592-AA$607*(AA$592/(AA$591+AA$592)))*(1-'[7]5. Var. Index. Performance RTs'!$D$79))+(AA589*SUM(AA593:AA604)*(1-'[7]5. Var. Index. Performance RTs'!$D$78)),0)</f>
        <v>0</v>
      </c>
      <c r="AB625" s="157">
        <f>IF($A$585="SIM",((AB$589*AB591-AB$607*(AB$591/(AB$591+AB$592)))*(1-'[7]5. Var. Index. Performance RTs'!$D$79))+((AB$589*AB592-AB$607*(AB$592/(AB$591+AB$592)))*(1-'[7]5. Var. Index. Performance RTs'!$D$79))+(AB589*SUM(AB593:AB604)*(1-'[7]5. Var. Index. Performance RTs'!$D$78)),0)</f>
        <v>0</v>
      </c>
      <c r="AC625" s="157">
        <f>IF($A$585="SIM",((AC$589*AC591-AC$607*(AC$591/(AC$591+AC$592)))*(1-'[7]5. Var. Index. Performance RTs'!$D$79))+((AC$589*AC592-AC$607*(AC$592/(AC$591+AC$592)))*(1-'[7]5. Var. Index. Performance RTs'!$D$79))+(AC589*SUM(AC593:AC604)*(1-'[7]5. Var. Index. Performance RTs'!$D$78)),0)</f>
        <v>0</v>
      </c>
      <c r="AD625" s="157">
        <f>IF($A$585="SIM",((AD$589*AD591-AD$607*(AD$591/(AD$591+AD$592)))*(1-'[7]5. Var. Index. Performance RTs'!$D$79))+((AD$589*AD592-AD$607*(AD$592/(AD$591+AD$592)))*(1-'[7]5. Var. Index. Performance RTs'!$D$79))+(AD589*SUM(AD593:AD604)*(1-'[7]5. Var. Index. Performance RTs'!$D$78)),0)</f>
        <v>0</v>
      </c>
      <c r="AE625" s="157">
        <f>IF($A$585="SIM",((AE$589*AE591-AE$607*(AE$591/(AE$591+AE$592)))*(1-'[7]5. Var. Index. Performance RTs'!$D$79))+((AE$589*AE592-AE$607*(AE$592/(AE$591+AE$592)))*(1-'[7]5. Var. Index. Performance RTs'!$D$79))+(AE589*SUM(AE593:AE604)*(1-'[7]5. Var. Index. Performance RTs'!$D$78)),0)</f>
        <v>0</v>
      </c>
      <c r="AF625" s="157">
        <f>IF($A$585="SIM",((AF$589*AF591-AF$607*(AF$591/(AF$591+AF$592)))*(1-'[7]5. Var. Index. Performance RTs'!$D$79))+((AF$589*AF592-AF$607*(AF$592/(AF$591+AF$592)))*(1-'[7]5. Var. Index. Performance RTs'!$D$79))+(AF589*SUM(AF593:AF604)*(1-'[7]5. Var. Index. Performance RTs'!$D$78)),0)</f>
        <v>0</v>
      </c>
      <c r="AG625" s="157">
        <f>IF($A$585="SIM",((AG$589*AG591-AG$607*(AG$591/(AG$591+AG$592)))*(1-'[7]5. Var. Index. Performance RTs'!$D$79))+((AG$589*AG592-AG$607*(AG$592/(AG$591+AG$592)))*(1-'[7]5. Var. Index. Performance RTs'!$D$79))+(AG589*SUM(AG593:AG604)*(1-'[7]5. Var. Index. Performance RTs'!$D$78)),0)</f>
        <v>0</v>
      </c>
      <c r="AH625" s="157">
        <f>IF($A$585="SIM",((AH$589*AH591-AH$607*(AH$591/(AH$591+AH$592)))*(1-'[7]5. Var. Index. Performance RTs'!$D$79))+((AH$589*AH592-AH$607*(AH$592/(AH$591+AH$592)))*(1-'[7]5. Var. Index. Performance RTs'!$D$79))+(AH589*SUM(AH593:AH604)*(1-'[7]5. Var. Index. Performance RTs'!$D$78)),0)</f>
        <v>0</v>
      </c>
      <c r="AI625" s="157">
        <f>IF($A$585="SIM",((AI$589*AI591-AI$607*(AI$591/(AI$591+AI$592)))*(1-'[7]5. Var. Index. Performance RTs'!$D$79))+((AI$589*AI592-AI$607*(AI$592/(AI$591+AI$592)))*(1-'[7]5. Var. Index. Performance RTs'!$D$79))+(AI589*SUM(AI593:AI604)*(1-'[7]5. Var. Index. Performance RTs'!$D$78)),0)</f>
        <v>0</v>
      </c>
      <c r="AJ625" s="157">
        <f>IF($A$585="SIM",((AJ$589*AJ591-AJ$607*(AJ$591/(AJ$591+AJ$592)))*(1-'[7]5. Var. Index. Performance RTs'!$D$79))+((AJ$589*AJ592-AJ$607*(AJ$592/(AJ$591+AJ$592)))*(1-'[7]5. Var. Index. Performance RTs'!$D$79))+(AJ589*SUM(AJ593:AJ604)*(1-'[7]5. Var. Index. Performance RTs'!$D$78)),0)</f>
        <v>0</v>
      </c>
      <c r="AK625" s="157">
        <f>IF($A$585="SIM",((AK$589*AK591-AK$607*(AK$591/(AK$591+AK$592)))*(1-'[7]5. Var. Index. Performance RTs'!$D$79))+((AK$589*AK592-AK$607*(AK$592/(AK$591+AK$592)))*(1-'[7]5. Var. Index. Performance RTs'!$D$79))+(AK589*SUM(AK593:AK604)*(1-'[7]5. Var. Index. Performance RTs'!$D$78)),0)</f>
        <v>0</v>
      </c>
      <c r="AL625" s="157">
        <f>IF($A$585="SIM",((AL$589*AL591-AL$607*(AL$591/(AL$591+AL$592)))*(1-'[7]5. Var. Index. Performance RTs'!$D$79))+((AL$589*AL592-AL$607*(AL$592/(AL$591+AL$592)))*(1-'[7]5. Var. Index. Performance RTs'!$D$79))+(AL589*SUM(AL593:AL604)*(1-'[7]5. Var. Index. Performance RTs'!$D$78)),0)</f>
        <v>0</v>
      </c>
      <c r="AM625" s="157">
        <f>IF($A$585="SIM",((AM$589*AM591-AM$607*(AM$591/(AM$591+AM$592)))*(1-'[7]5. Var. Index. Performance RTs'!$D$79))+((AM$589*AM592-AM$607*(AM$592/(AM$591+AM$592)))*(1-'[7]5. Var. Index. Performance RTs'!$D$79))+(AM589*SUM(AM593:AM604)*(1-'[7]5. Var. Index. Performance RTs'!$D$78)),0)</f>
        <v>0</v>
      </c>
      <c r="AN625" s="157">
        <f>IF($A$585="SIM",((AN$589*AN591-AN$607*(AN$591/(AN$591+AN$592)))*(1-'[7]5. Var. Index. Performance RTs'!$D$79))+((AN$589*AN592-AN$607*(AN$592/(AN$591+AN$592)))*(1-'[7]5. Var. Index. Performance RTs'!$D$79))+(AN589*SUM(AN593:AN604)*(1-'[7]5. Var. Index. Performance RTs'!$D$78)),0)</f>
        <v>0</v>
      </c>
      <c r="AO625" s="157">
        <f>IF($A$585="SIM",((AO$589*AO591-AO$607*(AO$591/(AO$591+AO$592)))*(1-'[7]5. Var. Index. Performance RTs'!$D$79))+((AO$589*AO592-AO$607*(AO$592/(AO$591+AO$592)))*(1-'[7]5. Var. Index. Performance RTs'!$D$79))+(AO589*SUM(AO593:AO604)*(1-'[7]5. Var. Index. Performance RTs'!$D$78)),0)</f>
        <v>0</v>
      </c>
      <c r="AP625" s="157">
        <f>IF($A$585="SIM",((AP$589*AP591-AP$607*(AP$591/(AP$591+AP$592)))*(1-'[7]5. Var. Index. Performance RTs'!$D$79))+((AP$589*AP592-AP$607*(AP$592/(AP$591+AP$592)))*(1-'[7]5. Var. Index. Performance RTs'!$D$79))+(AP589*SUM(AP593:AP604)*(1-'[7]5. Var. Index. Performance RTs'!$D$78)),0)</f>
        <v>0</v>
      </c>
      <c r="AQ625" s="157">
        <f>IF($A$585="SIM",((AQ$589*AQ591-AQ$607*(AQ$591/(AQ$591+AQ$592)))*(1-'[7]5. Var. Index. Performance RTs'!$D$79))+((AQ$589*AQ592-AQ$607*(AQ$592/(AQ$591+AQ$592)))*(1-'[7]5. Var. Index. Performance RTs'!$D$79))+(AQ589*SUM(AQ593:AQ604)*(1-'[7]5. Var. Index. Performance RTs'!$D$78)),0)</f>
        <v>0</v>
      </c>
      <c r="AR625" s="157">
        <f>IF($A$585="SIM",((AR$589*AR591-AR$607*(AR$591/(AR$591+AR$592)))*(1-'[7]5. Var. Index. Performance RTs'!$D$79))+((AR$589*AR592-AR$607*(AR$592/(AR$591+AR$592)))*(1-'[7]5. Var. Index. Performance RTs'!$D$79))+(AR589*SUM(AR593:AR604)*(1-'[7]5. Var. Index. Performance RTs'!$D$78)),0)</f>
        <v>0</v>
      </c>
    </row>
    <row r="626" spans="1:44" s="262" customFormat="1" ht="15.75" hidden="1" outlineLevel="2">
      <c r="A626" s="105"/>
      <c r="B626" s="162" t="s">
        <v>133</v>
      </c>
      <c r="C626" s="160"/>
      <c r="D626" s="160"/>
      <c r="E626" s="160"/>
      <c r="F626" s="160"/>
      <c r="G626" s="160"/>
      <c r="H626" s="160"/>
      <c r="I626" s="160"/>
      <c r="J626" s="160"/>
      <c r="K626" s="160"/>
      <c r="L626" s="160"/>
      <c r="M626" s="160"/>
      <c r="N626" s="160"/>
      <c r="O626" s="160"/>
      <c r="P626" s="160"/>
      <c r="Q626" s="160"/>
      <c r="R626" s="160"/>
      <c r="S626" s="160"/>
      <c r="T626" s="160"/>
      <c r="U626" s="160"/>
      <c r="V626" s="160"/>
      <c r="W626" s="160"/>
      <c r="X626" s="160"/>
      <c r="Y626" s="160"/>
      <c r="Z626" s="160"/>
      <c r="AA626" s="160"/>
      <c r="AB626" s="160"/>
      <c r="AC626" s="160"/>
      <c r="AD626" s="160"/>
      <c r="AE626" s="160"/>
      <c r="AF626" s="160"/>
      <c r="AG626" s="160"/>
      <c r="AH626" s="160"/>
      <c r="AI626" s="160"/>
      <c r="AJ626" s="160"/>
      <c r="AK626" s="160"/>
      <c r="AL626" s="160"/>
      <c r="AM626" s="160"/>
      <c r="AN626" s="160"/>
      <c r="AO626" s="160"/>
      <c r="AP626" s="160"/>
      <c r="AQ626" s="160"/>
      <c r="AR626" s="160"/>
    </row>
    <row r="627" spans="1:44" s="262" customFormat="1" ht="15.75" hidden="1" outlineLevel="2">
      <c r="A627" s="194"/>
      <c r="B627" s="162" t="s">
        <v>42</v>
      </c>
      <c r="C627" s="160" t="s">
        <v>73</v>
      </c>
      <c r="D627" s="166">
        <f>IF(D$625&gt;0,((D$589*D591-D$607*(D$591/(D$591+D$592)))*(1-'[7]5. Var. Index. Performance RTs'!$D$79))/D$625,0)</f>
        <v>0</v>
      </c>
      <c r="E627" s="166">
        <f>IF(E$625&gt;0,((E$589*E591-E$607*(E$591/(E$591+E$592)))*(1-'[7]5. Var. Index. Performance RTs'!$D$79))/E$625,0)</f>
        <v>0</v>
      </c>
      <c r="F627" s="166">
        <f>IF(F$625&gt;0,((F$589*F591-F$607*(F$591/(F$591+F$592)))*(1-'[7]5. Var. Index. Performance RTs'!$D$79))/F$625,0)</f>
        <v>0</v>
      </c>
      <c r="G627" s="166">
        <f>IF(G$625&gt;0,((G$589*G591-G$607*(G$591/(G$591+G$592)))*(1-'[7]5. Var. Index. Performance RTs'!$D$79))/G$625,0)</f>
        <v>0</v>
      </c>
      <c r="H627" s="166">
        <f>IF(H$625&gt;0,((H$589*H591-H$607*(H$591/(H$591+H$592)))*(1-'[7]5. Var. Index. Performance RTs'!$D$79))/H$625,0)</f>
        <v>0</v>
      </c>
      <c r="I627" s="166">
        <f>IF(I$625&gt;0,((I$589*I591-I$607*(I$591/(I$591+I$592)))*(1-'[7]5. Var. Index. Performance RTs'!$D$79))/I$625,0)</f>
        <v>0</v>
      </c>
      <c r="J627" s="166">
        <f>IF(J$625&gt;0,((J$589*J591-J$607*(J$591/(J$591+J$592)))*(1-'[7]5. Var. Index. Performance RTs'!$D$79))/J$625,0)</f>
        <v>0</v>
      </c>
      <c r="K627" s="166">
        <f>IF(K$625&gt;0,((K$589*K591-K$607*(K$591/(K$591+K$592)))*(1-'[7]5. Var. Index. Performance RTs'!$D$79))/K$625,0)</f>
        <v>0</v>
      </c>
      <c r="L627" s="166">
        <f>IF(L$625&gt;0,((L$589*L591-L$607*(L$591/(L$591+L$592)))*(1-'[7]5. Var. Index. Performance RTs'!$D$79))/L$625,0)</f>
        <v>0</v>
      </c>
      <c r="M627" s="166">
        <f>IF(M$625&gt;0,((M$589*M591-M$607*(M$591/(M$591+M$592)))*(1-'[7]5. Var. Index. Performance RTs'!$D$79))/M$625,0)</f>
        <v>0</v>
      </c>
      <c r="N627" s="166">
        <f>IF(N$625&gt;0,((N$589*N591-N$607*(N$591/(N$591+N$592)))*(1-'[7]5. Var. Index. Performance RTs'!$D$79))/N$625,0)</f>
        <v>0</v>
      </c>
      <c r="O627" s="166">
        <f>IF(O$625&gt;0,((O$589*O591-O$607*(O$591/(O$591+O$592)))*(1-'[7]5. Var. Index. Performance RTs'!$D$79))/O$625,0)</f>
        <v>0</v>
      </c>
      <c r="P627" s="166">
        <f>IF(P$625&gt;0,((P$589*P591-P$607*(P$591/(P$591+P$592)))*(1-'[7]5. Var. Index. Performance RTs'!$D$79))/P$625,0)</f>
        <v>0</v>
      </c>
      <c r="Q627" s="166">
        <f>IF(Q$625&gt;0,((Q$589*Q591-Q$607*(Q$591/(Q$591+Q$592)))*(1-'[7]5. Var. Index. Performance RTs'!$D$79))/Q$625,0)</f>
        <v>0</v>
      </c>
      <c r="R627" s="166">
        <f>IF(R$625&gt;0,((R$589*R591-R$607*(R$591/(R$591+R$592)))*(1-'[7]5. Var. Index. Performance RTs'!$D$79))/R$625,0)</f>
        <v>0</v>
      </c>
      <c r="S627" s="166">
        <f>IF(S$625&gt;0,((S$589*S591-S$607*(S$591/(S$591+S$592)))*(1-'[7]5. Var. Index. Performance RTs'!$D$79))/S$625,0)</f>
        <v>0</v>
      </c>
      <c r="T627" s="166">
        <f>IF(T$625&gt;0,((T$589*T591-T$607*(T$591/(T$591+T$592)))*(1-'[7]5. Var. Index. Performance RTs'!$D$79))/T$625,0)</f>
        <v>0</v>
      </c>
      <c r="U627" s="166">
        <f>IF(U$625&gt;0,((U$589*U591-U$607*(U$591/(U$591+U$592)))*(1-'[7]5. Var. Index. Performance RTs'!$D$79))/U$625,0)</f>
        <v>0</v>
      </c>
      <c r="V627" s="166">
        <f>IF(V$625&gt;0,((V$589*V591-V$607*(V$591/(V$591+V$592)))*(1-'[7]5. Var. Index. Performance RTs'!$D$79))/V$625,0)</f>
        <v>0</v>
      </c>
      <c r="W627" s="166">
        <f>IF(W$625&gt;0,((W$589*W591-W$607*(W$591/(W$591+W$592)))*(1-'[7]5. Var. Index. Performance RTs'!$D$79))/W$625,0)</f>
        <v>0</v>
      </c>
      <c r="X627" s="166">
        <f>IF(X$625&gt;0,((X$589*X591-X$607*(X$591/(X$591+X$592)))*(1-'[7]5. Var. Index. Performance RTs'!$D$79))/X$625,0)</f>
        <v>0</v>
      </c>
      <c r="Y627" s="166">
        <f>IF(Y$625&gt;0,((Y$589*Y591-Y$607*(Y$591/(Y$591+Y$592)))*(1-'[7]5. Var. Index. Performance RTs'!$D$79))/Y$625,0)</f>
        <v>0</v>
      </c>
      <c r="Z627" s="166">
        <f>IF(Z$625&gt;0,((Z$589*Z591-Z$607*(Z$591/(Z$591+Z$592)))*(1-'[7]5. Var. Index. Performance RTs'!$D$79))/Z$625,0)</f>
        <v>0</v>
      </c>
      <c r="AA627" s="166">
        <f>IF(AA$625&gt;0,((AA$589*AA591-AA$607*(AA$591/(AA$591+AA$592)))*(1-'[7]5. Var. Index. Performance RTs'!$D$79))/AA$625,0)</f>
        <v>0</v>
      </c>
      <c r="AB627" s="166">
        <f>IF(AB$625&gt;0,((AB$589*AB591-AB$607*(AB$591/(AB$591+AB$592)))*(1-'[7]5. Var. Index. Performance RTs'!$D$79))/AB$625,0)</f>
        <v>0</v>
      </c>
      <c r="AC627" s="166">
        <f>IF(AC$625&gt;0,((AC$589*AC591-AC$607*(AC$591/(AC$591+AC$592)))*(1-'[7]5. Var. Index. Performance RTs'!$D$79))/AC$625,0)</f>
        <v>0</v>
      </c>
      <c r="AD627" s="166">
        <f>IF(AD$625&gt;0,((AD$589*AD591-AD$607*(AD$591/(AD$591+AD$592)))*(1-'[7]5. Var. Index. Performance RTs'!$D$79))/AD$625,0)</f>
        <v>0</v>
      </c>
      <c r="AE627" s="166">
        <f>IF(AE$625&gt;0,((AE$589*AE591-AE$607*(AE$591/(AE$591+AE$592)))*(1-'[7]5. Var. Index. Performance RTs'!$D$79))/AE$625,0)</f>
        <v>0</v>
      </c>
      <c r="AF627" s="166">
        <f>IF(AF$625&gt;0,((AF$589*AF591-AF$607*(AF$591/(AF$591+AF$592)))*(1-'[7]5. Var. Index. Performance RTs'!$D$79))/AF$625,0)</f>
        <v>0</v>
      </c>
      <c r="AG627" s="166">
        <f>IF(AG$625&gt;0,((AG$589*AG591-AG$607*(AG$591/(AG$591+AG$592)))*(1-'[7]5. Var. Index. Performance RTs'!$D$79))/AG$625,0)</f>
        <v>0</v>
      </c>
      <c r="AH627" s="166">
        <f>IF(AH$625&gt;0,((AH$589*AH591-AH$607*(AH$591/(AH$591+AH$592)))*(1-'[7]5. Var. Index. Performance RTs'!$D$79))/AH$625,0)</f>
        <v>0</v>
      </c>
      <c r="AI627" s="166">
        <f>IF(AI$625&gt;0,((AI$589*AI591-AI$607*(AI$591/(AI$591+AI$592)))*(1-'[7]5. Var. Index. Performance RTs'!$D$79))/AI$625,0)</f>
        <v>0</v>
      </c>
      <c r="AJ627" s="166">
        <f>IF(AJ$625&gt;0,((AJ$589*AJ591-AJ$607*(AJ$591/(AJ$591+AJ$592)))*(1-'[7]5. Var. Index. Performance RTs'!$D$79))/AJ$625,0)</f>
        <v>0</v>
      </c>
      <c r="AK627" s="166">
        <f>IF(AK$625&gt;0,((AK$589*AK591-AK$607*(AK$591/(AK$591+AK$592)))*(1-'[7]5. Var. Index. Performance RTs'!$D$79))/AK$625,0)</f>
        <v>0</v>
      </c>
      <c r="AL627" s="166">
        <f>IF(AL$625&gt;0,((AL$589*AL591-AL$607*(AL$591/(AL$591+AL$592)))*(1-'[7]5. Var. Index. Performance RTs'!$D$79))/AL$625,0)</f>
        <v>0</v>
      </c>
      <c r="AM627" s="166">
        <f>IF(AM$625&gt;0,((AM$589*AM591-AM$607*(AM$591/(AM$591+AM$592)))*(1-'[7]5. Var. Index. Performance RTs'!$D$79))/AM$625,0)</f>
        <v>0</v>
      </c>
      <c r="AN627" s="166">
        <f>IF(AN$625&gt;0,((AN$589*AN591-AN$607*(AN$591/(AN$591+AN$592)))*(1-'[7]5. Var. Index. Performance RTs'!$D$79))/AN$625,0)</f>
        <v>0</v>
      </c>
      <c r="AO627" s="166">
        <f>IF(AO$625&gt;0,((AO$589*AO591-AO$607*(AO$591/(AO$591+AO$592)))*(1-'[7]5. Var. Index. Performance RTs'!$D$79))/AO$625,0)</f>
        <v>0</v>
      </c>
      <c r="AP627" s="166">
        <f>IF(AP$625&gt;0,((AP$589*AP591-AP$607*(AP$591/(AP$591+AP$592)))*(1-'[7]5. Var. Index. Performance RTs'!$D$79))/AP$625,0)</f>
        <v>0</v>
      </c>
      <c r="AQ627" s="166">
        <f>IF(AQ$625&gt;0,((AQ$589*AQ591-AQ$607*(AQ$591/(AQ$591+AQ$592)))*(1-'[7]5. Var. Index. Performance RTs'!$D$79))/AQ$625,0)</f>
        <v>0</v>
      </c>
      <c r="AR627" s="166">
        <f>IF(AR$625&gt;0,((AR$589*AR591-AR$607*(AR$591/(AR$591+AR$592)))*(1-'[7]5. Var. Index. Performance RTs'!$D$79))/AR$625,0)</f>
        <v>0</v>
      </c>
    </row>
    <row r="628" spans="1:44" s="262" customFormat="1" ht="15.75" hidden="1" outlineLevel="2">
      <c r="A628" s="194"/>
      <c r="B628" s="162" t="s">
        <v>43</v>
      </c>
      <c r="C628" s="160" t="s">
        <v>73</v>
      </c>
      <c r="D628" s="166">
        <f>IF(D$625&gt;0,((D$589*D592-D$607*(D$592/(D$591+D$592)))*(1-'[7]5. Var. Index. Performance RTs'!$D$79))/D$625,0)</f>
        <v>0</v>
      </c>
      <c r="E628" s="166">
        <f>IF(E$625&gt;0,((E$589*E592-E$607*(E$592/(E$591+E$592)))*(1-'[7]5. Var. Index. Performance RTs'!$D$79))/E$625,0)</f>
        <v>0</v>
      </c>
      <c r="F628" s="166">
        <f>IF(F$625&gt;0,((F$589*F592-F$607*(F$592/(F$591+F$592)))*(1-'[7]5. Var. Index. Performance RTs'!$D$79))/F$625,0)</f>
        <v>0</v>
      </c>
      <c r="G628" s="166">
        <f>IF(G$625&gt;0,((G$589*G592-G$607*(G$592/(G$591+G$592)))*(1-'[7]5. Var. Index. Performance RTs'!$D$79))/G$625,0)</f>
        <v>0</v>
      </c>
      <c r="H628" s="166">
        <f>IF(H$625&gt;0,((H$589*H592-H$607*(H$592/(H$591+H$592)))*(1-'[7]5. Var. Index. Performance RTs'!$D$79))/H$625,0)</f>
        <v>0</v>
      </c>
      <c r="I628" s="166">
        <f>IF(I$625&gt;0,((I$589*I592-I$607*(I$592/(I$591+I$592)))*(1-'[7]5. Var. Index. Performance RTs'!$D$79))/I$625,0)</f>
        <v>0</v>
      </c>
      <c r="J628" s="166">
        <f>IF(J$625&gt;0,((J$589*J592-J$607*(J$592/(J$591+J$592)))*(1-'[7]5. Var. Index. Performance RTs'!$D$79))/J$625,0)</f>
        <v>0</v>
      </c>
      <c r="K628" s="166">
        <f>IF(K$625&gt;0,((K$589*K592-K$607*(K$592/(K$591+K$592)))*(1-'[7]5. Var. Index. Performance RTs'!$D$79))/K$625,0)</f>
        <v>0</v>
      </c>
      <c r="L628" s="166">
        <f>IF(L$625&gt;0,((L$589*L592-L$607*(L$592/(L$591+L$592)))*(1-'[7]5. Var. Index. Performance RTs'!$D$79))/L$625,0)</f>
        <v>0</v>
      </c>
      <c r="M628" s="166">
        <f>IF(M$625&gt;0,((M$589*M592-M$607*(M$592/(M$591+M$592)))*(1-'[7]5. Var. Index. Performance RTs'!$D$79))/M$625,0)</f>
        <v>0</v>
      </c>
      <c r="N628" s="166">
        <f>IF(N$625&gt;0,((N$589*N592-N$607*(N$592/(N$591+N$592)))*(1-'[7]5. Var. Index. Performance RTs'!$D$79))/N$625,0)</f>
        <v>0</v>
      </c>
      <c r="O628" s="166">
        <f>IF(O$625&gt;0,((O$589*O592-O$607*(O$592/(O$591+O$592)))*(1-'[7]5. Var. Index. Performance RTs'!$D$79))/O$625,0)</f>
        <v>0</v>
      </c>
      <c r="P628" s="166">
        <f>IF(P$625&gt;0,((P$589*P592-P$607*(P$592/(P$591+P$592)))*(1-'[7]5. Var. Index. Performance RTs'!$D$79))/P$625,0)</f>
        <v>0</v>
      </c>
      <c r="Q628" s="166">
        <f>IF(Q$625&gt;0,((Q$589*Q592-Q$607*(Q$592/(Q$591+Q$592)))*(1-'[7]5. Var. Index. Performance RTs'!$D$79))/Q$625,0)</f>
        <v>0</v>
      </c>
      <c r="R628" s="166">
        <f>IF(R$625&gt;0,((R$589*R592-R$607*(R$592/(R$591+R$592)))*(1-'[7]5. Var. Index. Performance RTs'!$D$79))/R$625,0)</f>
        <v>0</v>
      </c>
      <c r="S628" s="166">
        <f>IF(S$625&gt;0,((S$589*S592-S$607*(S$592/(S$591+S$592)))*(1-'[7]5. Var. Index. Performance RTs'!$D$79))/S$625,0)</f>
        <v>0</v>
      </c>
      <c r="T628" s="166">
        <f>IF(T$625&gt;0,((T$589*T592-T$607*(T$592/(T$591+T$592)))*(1-'[7]5. Var. Index. Performance RTs'!$D$79))/T$625,0)</f>
        <v>0</v>
      </c>
      <c r="U628" s="166">
        <f>IF(U$625&gt;0,((U$589*U592-U$607*(U$592/(U$591+U$592)))*(1-'[7]5. Var. Index. Performance RTs'!$D$79))/U$625,0)</f>
        <v>0</v>
      </c>
      <c r="V628" s="166">
        <f>IF(V$625&gt;0,((V$589*V592-V$607*(V$592/(V$591+V$592)))*(1-'[7]5. Var. Index. Performance RTs'!$D$79))/V$625,0)</f>
        <v>0</v>
      </c>
      <c r="W628" s="166">
        <f>IF(W$625&gt;0,((W$589*W592-W$607*(W$592/(W$591+W$592)))*(1-'[7]5. Var. Index. Performance RTs'!$D$79))/W$625,0)</f>
        <v>0</v>
      </c>
      <c r="X628" s="166">
        <f>IF(X$625&gt;0,((X$589*X592-X$607*(X$592/(X$591+X$592)))*(1-'[7]5. Var. Index. Performance RTs'!$D$79))/X$625,0)</f>
        <v>0</v>
      </c>
      <c r="Y628" s="166">
        <f>IF(Y$625&gt;0,((Y$589*Y592-Y$607*(Y$592/(Y$591+Y$592)))*(1-'[7]5. Var. Index. Performance RTs'!$D$79))/Y$625,0)</f>
        <v>0</v>
      </c>
      <c r="Z628" s="166">
        <f>IF(Z$625&gt;0,((Z$589*Z592-Z$607*(Z$592/(Z$591+Z$592)))*(1-'[7]5. Var. Index. Performance RTs'!$D$79))/Z$625,0)</f>
        <v>0</v>
      </c>
      <c r="AA628" s="166">
        <f>IF(AA$625&gt;0,((AA$589*AA592-AA$607*(AA$592/(AA$591+AA$592)))*(1-'[7]5. Var. Index. Performance RTs'!$D$79))/AA$625,0)</f>
        <v>0</v>
      </c>
      <c r="AB628" s="166">
        <f>IF(AB$625&gt;0,((AB$589*AB592-AB$607*(AB$592/(AB$591+AB$592)))*(1-'[7]5. Var. Index. Performance RTs'!$D$79))/AB$625,0)</f>
        <v>0</v>
      </c>
      <c r="AC628" s="166">
        <f>IF(AC$625&gt;0,((AC$589*AC592-AC$607*(AC$592/(AC$591+AC$592)))*(1-'[7]5. Var. Index. Performance RTs'!$D$79))/AC$625,0)</f>
        <v>0</v>
      </c>
      <c r="AD628" s="166">
        <f>IF(AD$625&gt;0,((AD$589*AD592-AD$607*(AD$592/(AD$591+AD$592)))*(1-'[7]5. Var. Index. Performance RTs'!$D$79))/AD$625,0)</f>
        <v>0</v>
      </c>
      <c r="AE628" s="166">
        <f>IF(AE$625&gt;0,((AE$589*AE592-AE$607*(AE$592/(AE$591+AE$592)))*(1-'[7]5. Var. Index. Performance RTs'!$D$79))/AE$625,0)</f>
        <v>0</v>
      </c>
      <c r="AF628" s="166">
        <f>IF(AF$625&gt;0,((AF$589*AF592-AF$607*(AF$592/(AF$591+AF$592)))*(1-'[7]5. Var. Index. Performance RTs'!$D$79))/AF$625,0)</f>
        <v>0</v>
      </c>
      <c r="AG628" s="166">
        <f>IF(AG$625&gt;0,((AG$589*AG592-AG$607*(AG$592/(AG$591+AG$592)))*(1-'[7]5. Var. Index. Performance RTs'!$D$79))/AG$625,0)</f>
        <v>0</v>
      </c>
      <c r="AH628" s="166">
        <f>IF(AH$625&gt;0,((AH$589*AH592-AH$607*(AH$592/(AH$591+AH$592)))*(1-'[7]5. Var. Index. Performance RTs'!$D$79))/AH$625,0)</f>
        <v>0</v>
      </c>
      <c r="AI628" s="166">
        <f>IF(AI$625&gt;0,((AI$589*AI592-AI$607*(AI$592/(AI$591+AI$592)))*(1-'[7]5. Var. Index. Performance RTs'!$D$79))/AI$625,0)</f>
        <v>0</v>
      </c>
      <c r="AJ628" s="166">
        <f>IF(AJ$625&gt;0,((AJ$589*AJ592-AJ$607*(AJ$592/(AJ$591+AJ$592)))*(1-'[7]5. Var. Index. Performance RTs'!$D$79))/AJ$625,0)</f>
        <v>0</v>
      </c>
      <c r="AK628" s="166">
        <f>IF(AK$625&gt;0,((AK$589*AK592-AK$607*(AK$592/(AK$591+AK$592)))*(1-'[7]5. Var. Index. Performance RTs'!$D$79))/AK$625,0)</f>
        <v>0</v>
      </c>
      <c r="AL628" s="166">
        <f>IF(AL$625&gt;0,((AL$589*AL592-AL$607*(AL$592/(AL$591+AL$592)))*(1-'[7]5. Var. Index. Performance RTs'!$D$79))/AL$625,0)</f>
        <v>0</v>
      </c>
      <c r="AM628" s="166">
        <f>IF(AM$625&gt;0,((AM$589*AM592-AM$607*(AM$592/(AM$591+AM$592)))*(1-'[7]5. Var. Index. Performance RTs'!$D$79))/AM$625,0)</f>
        <v>0</v>
      </c>
      <c r="AN628" s="166">
        <f>IF(AN$625&gt;0,((AN$589*AN592-AN$607*(AN$592/(AN$591+AN$592)))*(1-'[7]5. Var. Index. Performance RTs'!$D$79))/AN$625,0)</f>
        <v>0</v>
      </c>
      <c r="AO628" s="166">
        <f>IF(AO$625&gt;0,((AO$589*AO592-AO$607*(AO$592/(AO$591+AO$592)))*(1-'[7]5. Var. Index. Performance RTs'!$D$79))/AO$625,0)</f>
        <v>0</v>
      </c>
      <c r="AP628" s="166">
        <f>IF(AP$625&gt;0,((AP$589*AP592-AP$607*(AP$592/(AP$591+AP$592)))*(1-'[7]5. Var. Index. Performance RTs'!$D$79))/AP$625,0)</f>
        <v>0</v>
      </c>
      <c r="AQ628" s="166">
        <f>IF(AQ$625&gt;0,((AQ$589*AQ592-AQ$607*(AQ$592/(AQ$591+AQ$592)))*(1-'[7]5. Var. Index. Performance RTs'!$D$79))/AQ$625,0)</f>
        <v>0</v>
      </c>
      <c r="AR628" s="166">
        <f>IF(AR$625&gt;0,((AR$589*AR592-AR$607*(AR$592/(AR$591+AR$592)))*(1-'[7]5. Var. Index. Performance RTs'!$D$79))/AR$625,0)</f>
        <v>0</v>
      </c>
    </row>
    <row r="629" spans="1:44" s="262" customFormat="1" ht="15.75" hidden="1" outlineLevel="2">
      <c r="A629" s="194"/>
      <c r="B629" s="162" t="s">
        <v>44</v>
      </c>
      <c r="C629" s="160" t="s">
        <v>73</v>
      </c>
      <c r="D629" s="166">
        <f>IF(D$625&gt;0,(D$589*D593*(1-'[7]5. Var. Index. Performance RTs'!$D$78))/D$625,0)</f>
        <v>0</v>
      </c>
      <c r="E629" s="166">
        <f>IF(E$625&gt;0,(E$589*E593*(1-'[7]5. Var. Index. Performance RTs'!$D$78))/E$625,0)</f>
        <v>0</v>
      </c>
      <c r="F629" s="166">
        <f>IF(F$625&gt;0,(F$589*F593*(1-'[7]5. Var. Index. Performance RTs'!$D$78))/F$625,0)</f>
        <v>0</v>
      </c>
      <c r="G629" s="166">
        <f>IF(G$625&gt;0,(G$589*G593*(1-'[7]5. Var. Index. Performance RTs'!$D$78))/G$625,0)</f>
        <v>0</v>
      </c>
      <c r="H629" s="166">
        <f>IF(H$625&gt;0,(H$589*H593*(1-'[7]5. Var. Index. Performance RTs'!$D$78))/H$625,0)</f>
        <v>0</v>
      </c>
      <c r="I629" s="166">
        <f>IF(I$625&gt;0,(I$589*I593*(1-'[7]5. Var. Index. Performance RTs'!$D$78))/I$625,0)</f>
        <v>0</v>
      </c>
      <c r="J629" s="166">
        <f>IF(J$625&gt;0,(J$589*J593*(1-'[7]5. Var. Index. Performance RTs'!$D$78))/J$625,0)</f>
        <v>0</v>
      </c>
      <c r="K629" s="166">
        <f>IF(K$625&gt;0,(K$589*K593*(1-'[7]5. Var. Index. Performance RTs'!$D$78))/K$625,0)</f>
        <v>0</v>
      </c>
      <c r="L629" s="166">
        <f>IF(L$625&gt;0,(L$589*L593*(1-'[7]5. Var. Index. Performance RTs'!$D$78))/L$625,0)</f>
        <v>0</v>
      </c>
      <c r="M629" s="166">
        <f>IF(M$625&gt;0,(M$589*M593*(1-'[7]5. Var. Index. Performance RTs'!$D$78))/M$625,0)</f>
        <v>0</v>
      </c>
      <c r="N629" s="166">
        <f>IF(N$625&gt;0,(N$589*N593*(1-'[7]5. Var. Index. Performance RTs'!$D$78))/N$625,0)</f>
        <v>0</v>
      </c>
      <c r="O629" s="166">
        <f>IF(O$625&gt;0,(O$589*O593*(1-'[7]5. Var. Index. Performance RTs'!$D$78))/O$625,0)</f>
        <v>0</v>
      </c>
      <c r="P629" s="166">
        <f>IF(P$625&gt;0,(P$589*P593*(1-'[7]5. Var. Index. Performance RTs'!$D$78))/P$625,0)</f>
        <v>0</v>
      </c>
      <c r="Q629" s="166">
        <f>IF(Q$625&gt;0,(Q$589*Q593*(1-'[7]5. Var. Index. Performance RTs'!$D$78))/Q$625,0)</f>
        <v>0</v>
      </c>
      <c r="R629" s="166">
        <f>IF(R$625&gt;0,(R$589*R593*(1-'[7]5. Var. Index. Performance RTs'!$D$78))/R$625,0)</f>
        <v>0</v>
      </c>
      <c r="S629" s="166">
        <f>IF(S$625&gt;0,(S$589*S593*(1-'[7]5. Var. Index. Performance RTs'!$D$78))/S$625,0)</f>
        <v>0</v>
      </c>
      <c r="T629" s="166">
        <f>IF(T$625&gt;0,(T$589*T593*(1-'[7]5. Var. Index. Performance RTs'!$D$78))/T$625,0)</f>
        <v>0</v>
      </c>
      <c r="U629" s="166">
        <f>IF(U$625&gt;0,(U$589*U593*(1-'[7]5. Var. Index. Performance RTs'!$D$78))/U$625,0)</f>
        <v>0</v>
      </c>
      <c r="V629" s="166">
        <f>IF(V$625&gt;0,(V$589*V593*(1-'[7]5. Var. Index. Performance RTs'!$D$78))/V$625,0)</f>
        <v>0</v>
      </c>
      <c r="W629" s="166">
        <f>IF(W$625&gt;0,(W$589*W593*(1-'[7]5. Var. Index. Performance RTs'!$D$78))/W$625,0)</f>
        <v>0</v>
      </c>
      <c r="X629" s="166">
        <f>IF(X$625&gt;0,(X$589*X593*(1-'[7]5. Var. Index. Performance RTs'!$D$78))/X$625,0)</f>
        <v>0</v>
      </c>
      <c r="Y629" s="166">
        <f>IF(Y$625&gt;0,(Y$589*Y593*(1-'[7]5. Var. Index. Performance RTs'!$D$78))/Y$625,0)</f>
        <v>0</v>
      </c>
      <c r="Z629" s="166">
        <f>IF(Z$625&gt;0,(Z$589*Z593*(1-'[7]5. Var. Index. Performance RTs'!$D$78))/Z$625,0)</f>
        <v>0</v>
      </c>
      <c r="AA629" s="166">
        <f>IF(AA$625&gt;0,(AA$589*AA593*(1-'[7]5. Var. Index. Performance RTs'!$D$78))/AA$625,0)</f>
        <v>0</v>
      </c>
      <c r="AB629" s="166">
        <f>IF(AB$625&gt;0,(AB$589*AB593*(1-'[7]5. Var. Index. Performance RTs'!$D$78))/AB$625,0)</f>
        <v>0</v>
      </c>
      <c r="AC629" s="166">
        <f>IF(AC$625&gt;0,(AC$589*AC593*(1-'[7]5. Var. Index. Performance RTs'!$D$78))/AC$625,0)</f>
        <v>0</v>
      </c>
      <c r="AD629" s="166">
        <f>IF(AD$625&gt;0,(AD$589*AD593*(1-'[7]5. Var. Index. Performance RTs'!$D$78))/AD$625,0)</f>
        <v>0</v>
      </c>
      <c r="AE629" s="166">
        <f>IF(AE$625&gt;0,(AE$589*AE593*(1-'[7]5. Var. Index. Performance RTs'!$D$78))/AE$625,0)</f>
        <v>0</v>
      </c>
      <c r="AF629" s="166">
        <f>IF(AF$625&gt;0,(AF$589*AF593*(1-'[7]5. Var. Index. Performance RTs'!$D$78))/AF$625,0)</f>
        <v>0</v>
      </c>
      <c r="AG629" s="166">
        <f>IF(AG$625&gt;0,(AG$589*AG593*(1-'[7]5. Var. Index. Performance RTs'!$D$78))/AG$625,0)</f>
        <v>0</v>
      </c>
      <c r="AH629" s="166">
        <f>IF(AH$625&gt;0,(AH$589*AH593*(1-'[7]5. Var. Index. Performance RTs'!$D$78))/AH$625,0)</f>
        <v>0</v>
      </c>
      <c r="AI629" s="166">
        <f>IF(AI$625&gt;0,(AI$589*AI593*(1-'[7]5. Var. Index. Performance RTs'!$D$78))/AI$625,0)</f>
        <v>0</v>
      </c>
      <c r="AJ629" s="166">
        <f>IF(AJ$625&gt;0,(AJ$589*AJ593*(1-'[7]5. Var. Index. Performance RTs'!$D$78))/AJ$625,0)</f>
        <v>0</v>
      </c>
      <c r="AK629" s="166">
        <f>IF(AK$625&gt;0,(AK$589*AK593*(1-'[7]5. Var. Index. Performance RTs'!$D$78))/AK$625,0)</f>
        <v>0</v>
      </c>
      <c r="AL629" s="166">
        <f>IF(AL$625&gt;0,(AL$589*AL593*(1-'[7]5. Var. Index. Performance RTs'!$D$78))/AL$625,0)</f>
        <v>0</v>
      </c>
      <c r="AM629" s="166">
        <f>IF(AM$625&gt;0,(AM$589*AM593*(1-'[7]5. Var. Index. Performance RTs'!$D$78))/AM$625,0)</f>
        <v>0</v>
      </c>
      <c r="AN629" s="166">
        <f>IF(AN$625&gt;0,(AN$589*AN593*(1-'[7]5. Var. Index. Performance RTs'!$D$78))/AN$625,0)</f>
        <v>0</v>
      </c>
      <c r="AO629" s="166">
        <f>IF(AO$625&gt;0,(AO$589*AO593*(1-'[7]5. Var. Index. Performance RTs'!$D$78))/AO$625,0)</f>
        <v>0</v>
      </c>
      <c r="AP629" s="166">
        <f>IF(AP$625&gt;0,(AP$589*AP593*(1-'[7]5. Var. Index. Performance RTs'!$D$78))/AP$625,0)</f>
        <v>0</v>
      </c>
      <c r="AQ629" s="166">
        <f>IF(AQ$625&gt;0,(AQ$589*AQ593*(1-'[7]5. Var. Index. Performance RTs'!$D$78))/AQ$625,0)</f>
        <v>0</v>
      </c>
      <c r="AR629" s="166">
        <f>IF(AR$625&gt;0,(AR$589*AR593*(1-'[7]5. Var. Index. Performance RTs'!$D$78))/AR$625,0)</f>
        <v>0</v>
      </c>
    </row>
    <row r="630" spans="1:44" s="262" customFormat="1" ht="15.75" hidden="1" outlineLevel="2">
      <c r="A630" s="194"/>
      <c r="B630" s="162" t="s">
        <v>45</v>
      </c>
      <c r="C630" s="160" t="s">
        <v>73</v>
      </c>
      <c r="D630" s="166">
        <f>IF(D$625&gt;0,(D$589*D594*(1-'[7]5. Var. Index. Performance RTs'!$D$78))/D$625,0)</f>
        <v>0</v>
      </c>
      <c r="E630" s="166">
        <f>IF(E$625&gt;0,(E$589*E594*(1-'[7]5. Var. Index. Performance RTs'!$D$78))/E$625,0)</f>
        <v>0</v>
      </c>
      <c r="F630" s="166">
        <f>IF(F$625&gt;0,(F$589*F594*(1-'[7]5. Var. Index. Performance RTs'!$D$78))/F$625,0)</f>
        <v>0</v>
      </c>
      <c r="G630" s="166">
        <f>IF(G$625&gt;0,(G$589*G594*(1-'[7]5. Var. Index. Performance RTs'!$D$78))/G$625,0)</f>
        <v>0</v>
      </c>
      <c r="H630" s="166">
        <f>IF(H$625&gt;0,(H$589*H594*(1-'[7]5. Var. Index. Performance RTs'!$D$78))/H$625,0)</f>
        <v>0</v>
      </c>
      <c r="I630" s="166">
        <f>IF(I$625&gt;0,(I$589*I594*(1-'[7]5. Var. Index. Performance RTs'!$D$78))/I$625,0)</f>
        <v>0</v>
      </c>
      <c r="J630" s="166">
        <f>IF(J$625&gt;0,(J$589*J594*(1-'[7]5. Var. Index. Performance RTs'!$D$78))/J$625,0)</f>
        <v>0</v>
      </c>
      <c r="K630" s="166">
        <f>IF(K$625&gt;0,(K$589*K594*(1-'[7]5. Var. Index. Performance RTs'!$D$78))/K$625,0)</f>
        <v>0</v>
      </c>
      <c r="L630" s="166">
        <f>IF(L$625&gt;0,(L$589*L594*(1-'[7]5. Var. Index. Performance RTs'!$D$78))/L$625,0)</f>
        <v>0</v>
      </c>
      <c r="M630" s="166">
        <f>IF(M$625&gt;0,(M$589*M594*(1-'[7]5. Var. Index. Performance RTs'!$D$78))/M$625,0)</f>
        <v>0</v>
      </c>
      <c r="N630" s="166">
        <f>IF(N$625&gt;0,(N$589*N594*(1-'[7]5. Var. Index. Performance RTs'!$D$78))/N$625,0)</f>
        <v>0</v>
      </c>
      <c r="O630" s="166">
        <f>IF(O$625&gt;0,(O$589*O594*(1-'[7]5. Var. Index. Performance RTs'!$D$78))/O$625,0)</f>
        <v>0</v>
      </c>
      <c r="P630" s="166">
        <f>IF(P$625&gt;0,(P$589*P594*(1-'[7]5. Var. Index. Performance RTs'!$D$78))/P$625,0)</f>
        <v>0</v>
      </c>
      <c r="Q630" s="166">
        <f>IF(Q$625&gt;0,(Q$589*Q594*(1-'[7]5. Var. Index. Performance RTs'!$D$78))/Q$625,0)</f>
        <v>0</v>
      </c>
      <c r="R630" s="166">
        <f>IF(R$625&gt;0,(R$589*R594*(1-'[7]5. Var. Index. Performance RTs'!$D$78))/R$625,0)</f>
        <v>0</v>
      </c>
      <c r="S630" s="166">
        <f>IF(S$625&gt;0,(S$589*S594*(1-'[7]5. Var. Index. Performance RTs'!$D$78))/S$625,0)</f>
        <v>0</v>
      </c>
      <c r="T630" s="166">
        <f>IF(T$625&gt;0,(T$589*T594*(1-'[7]5. Var. Index. Performance RTs'!$D$78))/T$625,0)</f>
        <v>0</v>
      </c>
      <c r="U630" s="166">
        <f>IF(U$625&gt;0,(U$589*U594*(1-'[7]5. Var. Index. Performance RTs'!$D$78))/U$625,0)</f>
        <v>0</v>
      </c>
      <c r="V630" s="166">
        <f>IF(V$625&gt;0,(V$589*V594*(1-'[7]5. Var. Index. Performance RTs'!$D$78))/V$625,0)</f>
        <v>0</v>
      </c>
      <c r="W630" s="166">
        <f>IF(W$625&gt;0,(W$589*W594*(1-'[7]5. Var. Index. Performance RTs'!$D$78))/W$625,0)</f>
        <v>0</v>
      </c>
      <c r="X630" s="166">
        <f>IF(X$625&gt;0,(X$589*X594*(1-'[7]5. Var. Index. Performance RTs'!$D$78))/X$625,0)</f>
        <v>0</v>
      </c>
      <c r="Y630" s="166">
        <f>IF(Y$625&gt;0,(Y$589*Y594*(1-'[7]5. Var. Index. Performance RTs'!$D$78))/Y$625,0)</f>
        <v>0</v>
      </c>
      <c r="Z630" s="166">
        <f>IF(Z$625&gt;0,(Z$589*Z594*(1-'[7]5. Var. Index. Performance RTs'!$D$78))/Z$625,0)</f>
        <v>0</v>
      </c>
      <c r="AA630" s="166">
        <f>IF(AA$625&gt;0,(AA$589*AA594*(1-'[7]5. Var. Index. Performance RTs'!$D$78))/AA$625,0)</f>
        <v>0</v>
      </c>
      <c r="AB630" s="166">
        <f>IF(AB$625&gt;0,(AB$589*AB594*(1-'[7]5. Var. Index. Performance RTs'!$D$78))/AB$625,0)</f>
        <v>0</v>
      </c>
      <c r="AC630" s="166">
        <f>IF(AC$625&gt;0,(AC$589*AC594*(1-'[7]5. Var. Index. Performance RTs'!$D$78))/AC$625,0)</f>
        <v>0</v>
      </c>
      <c r="AD630" s="166">
        <f>IF(AD$625&gt;0,(AD$589*AD594*(1-'[7]5. Var. Index. Performance RTs'!$D$78))/AD$625,0)</f>
        <v>0</v>
      </c>
      <c r="AE630" s="166">
        <f>IF(AE$625&gt;0,(AE$589*AE594*(1-'[7]5. Var. Index. Performance RTs'!$D$78))/AE$625,0)</f>
        <v>0</v>
      </c>
      <c r="AF630" s="166">
        <f>IF(AF$625&gt;0,(AF$589*AF594*(1-'[7]5. Var. Index. Performance RTs'!$D$78))/AF$625,0)</f>
        <v>0</v>
      </c>
      <c r="AG630" s="166">
        <f>IF(AG$625&gt;0,(AG$589*AG594*(1-'[7]5. Var. Index. Performance RTs'!$D$78))/AG$625,0)</f>
        <v>0</v>
      </c>
      <c r="AH630" s="166">
        <f>IF(AH$625&gt;0,(AH$589*AH594*(1-'[7]5. Var. Index. Performance RTs'!$D$78))/AH$625,0)</f>
        <v>0</v>
      </c>
      <c r="AI630" s="166">
        <f>IF(AI$625&gt;0,(AI$589*AI594*(1-'[7]5. Var. Index. Performance RTs'!$D$78))/AI$625,0)</f>
        <v>0</v>
      </c>
      <c r="AJ630" s="166">
        <f>IF(AJ$625&gt;0,(AJ$589*AJ594*(1-'[7]5. Var. Index. Performance RTs'!$D$78))/AJ$625,0)</f>
        <v>0</v>
      </c>
      <c r="AK630" s="166">
        <f>IF(AK$625&gt;0,(AK$589*AK594*(1-'[7]5. Var. Index. Performance RTs'!$D$78))/AK$625,0)</f>
        <v>0</v>
      </c>
      <c r="AL630" s="166">
        <f>IF(AL$625&gt;0,(AL$589*AL594*(1-'[7]5. Var. Index. Performance RTs'!$D$78))/AL$625,0)</f>
        <v>0</v>
      </c>
      <c r="AM630" s="166">
        <f>IF(AM$625&gt;0,(AM$589*AM594*(1-'[7]5. Var. Index. Performance RTs'!$D$78))/AM$625,0)</f>
        <v>0</v>
      </c>
      <c r="AN630" s="166">
        <f>IF(AN$625&gt;0,(AN$589*AN594*(1-'[7]5. Var. Index. Performance RTs'!$D$78))/AN$625,0)</f>
        <v>0</v>
      </c>
      <c r="AO630" s="166">
        <f>IF(AO$625&gt;0,(AO$589*AO594*(1-'[7]5. Var. Index. Performance RTs'!$D$78))/AO$625,0)</f>
        <v>0</v>
      </c>
      <c r="AP630" s="166">
        <f>IF(AP$625&gt;0,(AP$589*AP594*(1-'[7]5. Var. Index. Performance RTs'!$D$78))/AP$625,0)</f>
        <v>0</v>
      </c>
      <c r="AQ630" s="166">
        <f>IF(AQ$625&gt;0,(AQ$589*AQ594*(1-'[7]5. Var. Index. Performance RTs'!$D$78))/AQ$625,0)</f>
        <v>0</v>
      </c>
      <c r="AR630" s="166">
        <f>IF(AR$625&gt;0,(AR$589*AR594*(1-'[7]5. Var. Index. Performance RTs'!$D$78))/AR$625,0)</f>
        <v>0</v>
      </c>
    </row>
    <row r="631" spans="1:44" s="262" customFormat="1" ht="15.75" hidden="1" outlineLevel="2">
      <c r="A631" s="194"/>
      <c r="B631" s="162" t="s">
        <v>46</v>
      </c>
      <c r="C631" s="160" t="s">
        <v>73</v>
      </c>
      <c r="D631" s="166">
        <f>IF(D$625&gt;0,(D$589*D595*(1-'[7]5. Var. Index. Performance RTs'!$D$78))/D$625,0)</f>
        <v>0</v>
      </c>
      <c r="E631" s="166">
        <f>IF(E$625&gt;0,(E$589*E595*(1-'[7]5. Var. Index. Performance RTs'!$D$78))/E$625,0)</f>
        <v>0</v>
      </c>
      <c r="F631" s="166">
        <f>IF(F$625&gt;0,(F$589*F595*(1-'[7]5. Var. Index. Performance RTs'!$D$78))/F$625,0)</f>
        <v>0</v>
      </c>
      <c r="G631" s="166">
        <f>IF(G$625&gt;0,(G$589*G595*(1-'[7]5. Var. Index. Performance RTs'!$D$78))/G$625,0)</f>
        <v>0</v>
      </c>
      <c r="H631" s="166">
        <f>IF(H$625&gt;0,(H$589*H595*(1-'[7]5. Var. Index. Performance RTs'!$D$78))/H$625,0)</f>
        <v>0</v>
      </c>
      <c r="I631" s="166">
        <f>IF(I$625&gt;0,(I$589*I595*(1-'[7]5. Var. Index. Performance RTs'!$D$78))/I$625,0)</f>
        <v>0</v>
      </c>
      <c r="J631" s="166">
        <f>IF(J$625&gt;0,(J$589*J595*(1-'[7]5. Var. Index. Performance RTs'!$D$78))/J$625,0)</f>
        <v>0</v>
      </c>
      <c r="K631" s="166">
        <f>IF(K$625&gt;0,(K$589*K595*(1-'[7]5. Var. Index. Performance RTs'!$D$78))/K$625,0)</f>
        <v>0</v>
      </c>
      <c r="L631" s="166">
        <f>IF(L$625&gt;0,(L$589*L595*(1-'[7]5. Var. Index. Performance RTs'!$D$78))/L$625,0)</f>
        <v>0</v>
      </c>
      <c r="M631" s="166">
        <f>IF(M$625&gt;0,(M$589*M595*(1-'[7]5. Var. Index. Performance RTs'!$D$78))/M$625,0)</f>
        <v>0</v>
      </c>
      <c r="N631" s="166">
        <f>IF(N$625&gt;0,(N$589*N595*(1-'[7]5. Var. Index. Performance RTs'!$D$78))/N$625,0)</f>
        <v>0</v>
      </c>
      <c r="O631" s="166">
        <f>IF(O$625&gt;0,(O$589*O595*(1-'[7]5. Var. Index. Performance RTs'!$D$78))/O$625,0)</f>
        <v>0</v>
      </c>
      <c r="P631" s="166">
        <f>IF(P$625&gt;0,(P$589*P595*(1-'[7]5. Var. Index. Performance RTs'!$D$78))/P$625,0)</f>
        <v>0</v>
      </c>
      <c r="Q631" s="166">
        <f>IF(Q$625&gt;0,(Q$589*Q595*(1-'[7]5. Var. Index. Performance RTs'!$D$78))/Q$625,0)</f>
        <v>0</v>
      </c>
      <c r="R631" s="166">
        <f>IF(R$625&gt;0,(R$589*R595*(1-'[7]5. Var. Index. Performance RTs'!$D$78))/R$625,0)</f>
        <v>0</v>
      </c>
      <c r="S631" s="166">
        <f>IF(S$625&gt;0,(S$589*S595*(1-'[7]5. Var. Index. Performance RTs'!$D$78))/S$625,0)</f>
        <v>0</v>
      </c>
      <c r="T631" s="166">
        <f>IF(T$625&gt;0,(T$589*T595*(1-'[7]5. Var. Index. Performance RTs'!$D$78))/T$625,0)</f>
        <v>0</v>
      </c>
      <c r="U631" s="166">
        <f>IF(U$625&gt;0,(U$589*U595*(1-'[7]5. Var. Index. Performance RTs'!$D$78))/U$625,0)</f>
        <v>0</v>
      </c>
      <c r="V631" s="166">
        <f>IF(V$625&gt;0,(V$589*V595*(1-'[7]5. Var. Index. Performance RTs'!$D$78))/V$625,0)</f>
        <v>0</v>
      </c>
      <c r="W631" s="166">
        <f>IF(W$625&gt;0,(W$589*W595*(1-'[7]5. Var. Index. Performance RTs'!$D$78))/W$625,0)</f>
        <v>0</v>
      </c>
      <c r="X631" s="166">
        <f>IF(X$625&gt;0,(X$589*X595*(1-'[7]5. Var. Index. Performance RTs'!$D$78))/X$625,0)</f>
        <v>0</v>
      </c>
      <c r="Y631" s="166">
        <f>IF(Y$625&gt;0,(Y$589*Y595*(1-'[7]5. Var. Index. Performance RTs'!$D$78))/Y$625,0)</f>
        <v>0</v>
      </c>
      <c r="Z631" s="166">
        <f>IF(Z$625&gt;0,(Z$589*Z595*(1-'[7]5. Var. Index. Performance RTs'!$D$78))/Z$625,0)</f>
        <v>0</v>
      </c>
      <c r="AA631" s="166">
        <f>IF(AA$625&gt;0,(AA$589*AA595*(1-'[7]5. Var. Index. Performance RTs'!$D$78))/AA$625,0)</f>
        <v>0</v>
      </c>
      <c r="AB631" s="166">
        <f>IF(AB$625&gt;0,(AB$589*AB595*(1-'[7]5. Var. Index. Performance RTs'!$D$78))/AB$625,0)</f>
        <v>0</v>
      </c>
      <c r="AC631" s="166">
        <f>IF(AC$625&gt;0,(AC$589*AC595*(1-'[7]5. Var. Index. Performance RTs'!$D$78))/AC$625,0)</f>
        <v>0</v>
      </c>
      <c r="AD631" s="166">
        <f>IF(AD$625&gt;0,(AD$589*AD595*(1-'[7]5. Var. Index. Performance RTs'!$D$78))/AD$625,0)</f>
        <v>0</v>
      </c>
      <c r="AE631" s="166">
        <f>IF(AE$625&gt;0,(AE$589*AE595*(1-'[7]5. Var. Index. Performance RTs'!$D$78))/AE$625,0)</f>
        <v>0</v>
      </c>
      <c r="AF631" s="166">
        <f>IF(AF$625&gt;0,(AF$589*AF595*(1-'[7]5. Var. Index. Performance RTs'!$D$78))/AF$625,0)</f>
        <v>0</v>
      </c>
      <c r="AG631" s="166">
        <f>IF(AG$625&gt;0,(AG$589*AG595*(1-'[7]5. Var. Index. Performance RTs'!$D$78))/AG$625,0)</f>
        <v>0</v>
      </c>
      <c r="AH631" s="166">
        <f>IF(AH$625&gt;0,(AH$589*AH595*(1-'[7]5. Var. Index. Performance RTs'!$D$78))/AH$625,0)</f>
        <v>0</v>
      </c>
      <c r="AI631" s="166">
        <f>IF(AI$625&gt;0,(AI$589*AI595*(1-'[7]5. Var. Index. Performance RTs'!$D$78))/AI$625,0)</f>
        <v>0</v>
      </c>
      <c r="AJ631" s="166">
        <f>IF(AJ$625&gt;0,(AJ$589*AJ595*(1-'[7]5. Var. Index. Performance RTs'!$D$78))/AJ$625,0)</f>
        <v>0</v>
      </c>
      <c r="AK631" s="166">
        <f>IF(AK$625&gt;0,(AK$589*AK595*(1-'[7]5. Var. Index. Performance RTs'!$D$78))/AK$625,0)</f>
        <v>0</v>
      </c>
      <c r="AL631" s="166">
        <f>IF(AL$625&gt;0,(AL$589*AL595*(1-'[7]5. Var. Index. Performance RTs'!$D$78))/AL$625,0)</f>
        <v>0</v>
      </c>
      <c r="AM631" s="166">
        <f>IF(AM$625&gt;0,(AM$589*AM595*(1-'[7]5. Var. Index. Performance RTs'!$D$78))/AM$625,0)</f>
        <v>0</v>
      </c>
      <c r="AN631" s="166">
        <f>IF(AN$625&gt;0,(AN$589*AN595*(1-'[7]5. Var. Index. Performance RTs'!$D$78))/AN$625,0)</f>
        <v>0</v>
      </c>
      <c r="AO631" s="166">
        <f>IF(AO$625&gt;0,(AO$589*AO595*(1-'[7]5. Var. Index. Performance RTs'!$D$78))/AO$625,0)</f>
        <v>0</v>
      </c>
      <c r="AP631" s="166">
        <f>IF(AP$625&gt;0,(AP$589*AP595*(1-'[7]5. Var. Index. Performance RTs'!$D$78))/AP$625,0)</f>
        <v>0</v>
      </c>
      <c r="AQ631" s="166">
        <f>IF(AQ$625&gt;0,(AQ$589*AQ595*(1-'[7]5. Var. Index. Performance RTs'!$D$78))/AQ$625,0)</f>
        <v>0</v>
      </c>
      <c r="AR631" s="166">
        <f>IF(AR$625&gt;0,(AR$589*AR595*(1-'[7]5. Var. Index. Performance RTs'!$D$78))/AR$625,0)</f>
        <v>0</v>
      </c>
    </row>
    <row r="632" spans="1:44" s="262" customFormat="1" ht="15.75" hidden="1" outlineLevel="2">
      <c r="A632" s="194"/>
      <c r="B632" s="162" t="s">
        <v>47</v>
      </c>
      <c r="C632" s="160" t="s">
        <v>73</v>
      </c>
      <c r="D632" s="166">
        <f>IF(D$625&gt;0,(D$589*D596*(1-'[7]5. Var. Index. Performance RTs'!$D$78))/D$625,0)</f>
        <v>0</v>
      </c>
      <c r="E632" s="166">
        <f>IF(E$625&gt;0,(E$589*E596*(1-'[7]5. Var. Index. Performance RTs'!$D$78))/E$625,0)</f>
        <v>0</v>
      </c>
      <c r="F632" s="166">
        <f>IF(F$625&gt;0,(F$589*F596*(1-'[7]5. Var. Index. Performance RTs'!$D$78))/F$625,0)</f>
        <v>0</v>
      </c>
      <c r="G632" s="166">
        <f>IF(G$625&gt;0,(G$589*G596*(1-'[7]5. Var. Index. Performance RTs'!$D$78))/G$625,0)</f>
        <v>0</v>
      </c>
      <c r="H632" s="166">
        <f>IF(H$625&gt;0,(H$589*H596*(1-'[7]5. Var. Index. Performance RTs'!$D$78))/H$625,0)</f>
        <v>0</v>
      </c>
      <c r="I632" s="166">
        <f>IF(I$625&gt;0,(I$589*I596*(1-'[7]5. Var. Index. Performance RTs'!$D$78))/I$625,0)</f>
        <v>0</v>
      </c>
      <c r="J632" s="166">
        <f>IF(J$625&gt;0,(J$589*J596*(1-'[7]5. Var. Index. Performance RTs'!$D$78))/J$625,0)</f>
        <v>0</v>
      </c>
      <c r="K632" s="166">
        <f>IF(K$625&gt;0,(K$589*K596*(1-'[7]5. Var. Index. Performance RTs'!$D$78))/K$625,0)</f>
        <v>0</v>
      </c>
      <c r="L632" s="166">
        <f>IF(L$625&gt;0,(L$589*L596*(1-'[7]5. Var. Index. Performance RTs'!$D$78))/L$625,0)</f>
        <v>0</v>
      </c>
      <c r="M632" s="166">
        <f>IF(M$625&gt;0,(M$589*M596*(1-'[7]5. Var. Index. Performance RTs'!$D$78))/M$625,0)</f>
        <v>0</v>
      </c>
      <c r="N632" s="166">
        <f>IF(N$625&gt;0,(N$589*N596*(1-'[7]5. Var. Index. Performance RTs'!$D$78))/N$625,0)</f>
        <v>0</v>
      </c>
      <c r="O632" s="166">
        <f>IF(O$625&gt;0,(O$589*O596*(1-'[7]5. Var. Index. Performance RTs'!$D$78))/O$625,0)</f>
        <v>0</v>
      </c>
      <c r="P632" s="166">
        <f>IF(P$625&gt;0,(P$589*P596*(1-'[7]5. Var. Index. Performance RTs'!$D$78))/P$625,0)</f>
        <v>0</v>
      </c>
      <c r="Q632" s="166">
        <f>IF(Q$625&gt;0,(Q$589*Q596*(1-'[7]5. Var. Index. Performance RTs'!$D$78))/Q$625,0)</f>
        <v>0</v>
      </c>
      <c r="R632" s="166">
        <f>IF(R$625&gt;0,(R$589*R596*(1-'[7]5. Var. Index. Performance RTs'!$D$78))/R$625,0)</f>
        <v>0</v>
      </c>
      <c r="S632" s="166">
        <f>IF(S$625&gt;0,(S$589*S596*(1-'[7]5. Var. Index. Performance RTs'!$D$78))/S$625,0)</f>
        <v>0</v>
      </c>
      <c r="T632" s="166">
        <f>IF(T$625&gt;0,(T$589*T596*(1-'[7]5. Var. Index. Performance RTs'!$D$78))/T$625,0)</f>
        <v>0</v>
      </c>
      <c r="U632" s="166">
        <f>IF(U$625&gt;0,(U$589*U596*(1-'[7]5. Var. Index. Performance RTs'!$D$78))/U$625,0)</f>
        <v>0</v>
      </c>
      <c r="V632" s="166">
        <f>IF(V$625&gt;0,(V$589*V596*(1-'[7]5. Var. Index. Performance RTs'!$D$78))/V$625,0)</f>
        <v>0</v>
      </c>
      <c r="W632" s="166">
        <f>IF(W$625&gt;0,(W$589*W596*(1-'[7]5. Var. Index. Performance RTs'!$D$78))/W$625,0)</f>
        <v>0</v>
      </c>
      <c r="X632" s="166">
        <f>IF(X$625&gt;0,(X$589*X596*(1-'[7]5. Var. Index. Performance RTs'!$D$78))/X$625,0)</f>
        <v>0</v>
      </c>
      <c r="Y632" s="166">
        <f>IF(Y$625&gt;0,(Y$589*Y596*(1-'[7]5. Var. Index. Performance RTs'!$D$78))/Y$625,0)</f>
        <v>0</v>
      </c>
      <c r="Z632" s="166">
        <f>IF(Z$625&gt;0,(Z$589*Z596*(1-'[7]5. Var. Index. Performance RTs'!$D$78))/Z$625,0)</f>
        <v>0</v>
      </c>
      <c r="AA632" s="166">
        <f>IF(AA$625&gt;0,(AA$589*AA596*(1-'[7]5. Var. Index. Performance RTs'!$D$78))/AA$625,0)</f>
        <v>0</v>
      </c>
      <c r="AB632" s="166">
        <f>IF(AB$625&gt;0,(AB$589*AB596*(1-'[7]5. Var. Index. Performance RTs'!$D$78))/AB$625,0)</f>
        <v>0</v>
      </c>
      <c r="AC632" s="166">
        <f>IF(AC$625&gt;0,(AC$589*AC596*(1-'[7]5. Var. Index. Performance RTs'!$D$78))/AC$625,0)</f>
        <v>0</v>
      </c>
      <c r="AD632" s="166">
        <f>IF(AD$625&gt;0,(AD$589*AD596*(1-'[7]5. Var. Index. Performance RTs'!$D$78))/AD$625,0)</f>
        <v>0</v>
      </c>
      <c r="AE632" s="166">
        <f>IF(AE$625&gt;0,(AE$589*AE596*(1-'[7]5. Var. Index. Performance RTs'!$D$78))/AE$625,0)</f>
        <v>0</v>
      </c>
      <c r="AF632" s="166">
        <f>IF(AF$625&gt;0,(AF$589*AF596*(1-'[7]5. Var. Index. Performance RTs'!$D$78))/AF$625,0)</f>
        <v>0</v>
      </c>
      <c r="AG632" s="166">
        <f>IF(AG$625&gt;0,(AG$589*AG596*(1-'[7]5. Var. Index. Performance RTs'!$D$78))/AG$625,0)</f>
        <v>0</v>
      </c>
      <c r="AH632" s="166">
        <f>IF(AH$625&gt;0,(AH$589*AH596*(1-'[7]5. Var. Index. Performance RTs'!$D$78))/AH$625,0)</f>
        <v>0</v>
      </c>
      <c r="AI632" s="166">
        <f>IF(AI$625&gt;0,(AI$589*AI596*(1-'[7]5. Var. Index. Performance RTs'!$D$78))/AI$625,0)</f>
        <v>0</v>
      </c>
      <c r="AJ632" s="166">
        <f>IF(AJ$625&gt;0,(AJ$589*AJ596*(1-'[7]5. Var. Index. Performance RTs'!$D$78))/AJ$625,0)</f>
        <v>0</v>
      </c>
      <c r="AK632" s="166">
        <f>IF(AK$625&gt;0,(AK$589*AK596*(1-'[7]5. Var. Index. Performance RTs'!$D$78))/AK$625,0)</f>
        <v>0</v>
      </c>
      <c r="AL632" s="166">
        <f>IF(AL$625&gt;0,(AL$589*AL596*(1-'[7]5. Var. Index. Performance RTs'!$D$78))/AL$625,0)</f>
        <v>0</v>
      </c>
      <c r="AM632" s="166">
        <f>IF(AM$625&gt;0,(AM$589*AM596*(1-'[7]5. Var. Index. Performance RTs'!$D$78))/AM$625,0)</f>
        <v>0</v>
      </c>
      <c r="AN632" s="166">
        <f>IF(AN$625&gt;0,(AN$589*AN596*(1-'[7]5. Var. Index. Performance RTs'!$D$78))/AN$625,0)</f>
        <v>0</v>
      </c>
      <c r="AO632" s="166">
        <f>IF(AO$625&gt;0,(AO$589*AO596*(1-'[7]5. Var. Index. Performance RTs'!$D$78))/AO$625,0)</f>
        <v>0</v>
      </c>
      <c r="AP632" s="166">
        <f>IF(AP$625&gt;0,(AP$589*AP596*(1-'[7]5. Var. Index. Performance RTs'!$D$78))/AP$625,0)</f>
        <v>0</v>
      </c>
      <c r="AQ632" s="166">
        <f>IF(AQ$625&gt;0,(AQ$589*AQ596*(1-'[7]5. Var. Index. Performance RTs'!$D$78))/AQ$625,0)</f>
        <v>0</v>
      </c>
      <c r="AR632" s="166">
        <f>IF(AR$625&gt;0,(AR$589*AR596*(1-'[7]5. Var. Index. Performance RTs'!$D$78))/AR$625,0)</f>
        <v>0</v>
      </c>
    </row>
    <row r="633" spans="1:44" s="262" customFormat="1" ht="15.75" hidden="1" outlineLevel="2">
      <c r="A633" s="194"/>
      <c r="B633" s="162" t="s">
        <v>48</v>
      </c>
      <c r="C633" s="160" t="s">
        <v>73</v>
      </c>
      <c r="D633" s="166">
        <f>IF(D$625&gt;0,(D$589*D597*(1-'[7]5. Var. Index. Performance RTs'!$D$78))/D$625,0)</f>
        <v>0</v>
      </c>
      <c r="E633" s="166">
        <f>IF(E$625&gt;0,(E$589*E597*(1-'[7]5. Var. Index. Performance RTs'!$D$78))/E$625,0)</f>
        <v>0</v>
      </c>
      <c r="F633" s="166">
        <f>IF(F$625&gt;0,(F$589*F597*(1-'[7]5. Var. Index. Performance RTs'!$D$78))/F$625,0)</f>
        <v>0</v>
      </c>
      <c r="G633" s="166">
        <f>IF(G$625&gt;0,(G$589*G597*(1-'[7]5. Var. Index. Performance RTs'!$D$78))/G$625,0)</f>
        <v>0</v>
      </c>
      <c r="H633" s="166">
        <f>IF(H$625&gt;0,(H$589*H597*(1-'[7]5. Var. Index. Performance RTs'!$D$78))/H$625,0)</f>
        <v>0</v>
      </c>
      <c r="I633" s="166">
        <f>IF(I$625&gt;0,(I$589*I597*(1-'[7]5. Var. Index. Performance RTs'!$D$78))/I$625,0)</f>
        <v>0</v>
      </c>
      <c r="J633" s="166">
        <f>IF(J$625&gt;0,(J$589*J597*(1-'[7]5. Var. Index. Performance RTs'!$D$78))/J$625,0)</f>
        <v>0</v>
      </c>
      <c r="K633" s="166">
        <f>IF(K$625&gt;0,(K$589*K597*(1-'[7]5. Var. Index. Performance RTs'!$D$78))/K$625,0)</f>
        <v>0</v>
      </c>
      <c r="L633" s="166">
        <f>IF(L$625&gt;0,(L$589*L597*(1-'[7]5. Var. Index. Performance RTs'!$D$78))/L$625,0)</f>
        <v>0</v>
      </c>
      <c r="M633" s="166">
        <f>IF(M$625&gt;0,(M$589*M597*(1-'[7]5. Var. Index. Performance RTs'!$D$78))/M$625,0)</f>
        <v>0</v>
      </c>
      <c r="N633" s="166">
        <f>IF(N$625&gt;0,(N$589*N597*(1-'[7]5. Var. Index. Performance RTs'!$D$78))/N$625,0)</f>
        <v>0</v>
      </c>
      <c r="O633" s="166">
        <f>IF(O$625&gt;0,(O$589*O597*(1-'[7]5. Var. Index. Performance RTs'!$D$78))/O$625,0)</f>
        <v>0</v>
      </c>
      <c r="P633" s="166">
        <f>IF(P$625&gt;0,(P$589*P597*(1-'[7]5. Var. Index. Performance RTs'!$D$78))/P$625,0)</f>
        <v>0</v>
      </c>
      <c r="Q633" s="166">
        <f>IF(Q$625&gt;0,(Q$589*Q597*(1-'[7]5. Var. Index. Performance RTs'!$D$78))/Q$625,0)</f>
        <v>0</v>
      </c>
      <c r="R633" s="166">
        <f>IF(R$625&gt;0,(R$589*R597*(1-'[7]5. Var. Index. Performance RTs'!$D$78))/R$625,0)</f>
        <v>0</v>
      </c>
      <c r="S633" s="166">
        <f>IF(S$625&gt;0,(S$589*S597*(1-'[7]5. Var. Index. Performance RTs'!$D$78))/S$625,0)</f>
        <v>0</v>
      </c>
      <c r="T633" s="166">
        <f>IF(T$625&gt;0,(T$589*T597*(1-'[7]5. Var. Index. Performance RTs'!$D$78))/T$625,0)</f>
        <v>0</v>
      </c>
      <c r="U633" s="166">
        <f>IF(U$625&gt;0,(U$589*U597*(1-'[7]5. Var. Index. Performance RTs'!$D$78))/U$625,0)</f>
        <v>0</v>
      </c>
      <c r="V633" s="166">
        <f>IF(V$625&gt;0,(V$589*V597*(1-'[7]5. Var. Index. Performance RTs'!$D$78))/V$625,0)</f>
        <v>0</v>
      </c>
      <c r="W633" s="166">
        <f>IF(W$625&gt;0,(W$589*W597*(1-'[7]5. Var. Index. Performance RTs'!$D$78))/W$625,0)</f>
        <v>0</v>
      </c>
      <c r="X633" s="166">
        <f>IF(X$625&gt;0,(X$589*X597*(1-'[7]5. Var. Index. Performance RTs'!$D$78))/X$625,0)</f>
        <v>0</v>
      </c>
      <c r="Y633" s="166">
        <f>IF(Y$625&gt;0,(Y$589*Y597*(1-'[7]5. Var. Index. Performance RTs'!$D$78))/Y$625,0)</f>
        <v>0</v>
      </c>
      <c r="Z633" s="166">
        <f>IF(Z$625&gt;0,(Z$589*Z597*(1-'[7]5. Var. Index. Performance RTs'!$D$78))/Z$625,0)</f>
        <v>0</v>
      </c>
      <c r="AA633" s="166">
        <f>IF(AA$625&gt;0,(AA$589*AA597*(1-'[7]5. Var. Index. Performance RTs'!$D$78))/AA$625,0)</f>
        <v>0</v>
      </c>
      <c r="AB633" s="166">
        <f>IF(AB$625&gt;0,(AB$589*AB597*(1-'[7]5. Var. Index. Performance RTs'!$D$78))/AB$625,0)</f>
        <v>0</v>
      </c>
      <c r="AC633" s="166">
        <f>IF(AC$625&gt;0,(AC$589*AC597*(1-'[7]5. Var. Index. Performance RTs'!$D$78))/AC$625,0)</f>
        <v>0</v>
      </c>
      <c r="AD633" s="166">
        <f>IF(AD$625&gt;0,(AD$589*AD597*(1-'[7]5. Var. Index. Performance RTs'!$D$78))/AD$625,0)</f>
        <v>0</v>
      </c>
      <c r="AE633" s="166">
        <f>IF(AE$625&gt;0,(AE$589*AE597*(1-'[7]5. Var. Index. Performance RTs'!$D$78))/AE$625,0)</f>
        <v>0</v>
      </c>
      <c r="AF633" s="166">
        <f>IF(AF$625&gt;0,(AF$589*AF597*(1-'[7]5. Var. Index. Performance RTs'!$D$78))/AF$625,0)</f>
        <v>0</v>
      </c>
      <c r="AG633" s="166">
        <f>IF(AG$625&gt;0,(AG$589*AG597*(1-'[7]5. Var. Index. Performance RTs'!$D$78))/AG$625,0)</f>
        <v>0</v>
      </c>
      <c r="AH633" s="166">
        <f>IF(AH$625&gt;0,(AH$589*AH597*(1-'[7]5. Var. Index. Performance RTs'!$D$78))/AH$625,0)</f>
        <v>0</v>
      </c>
      <c r="AI633" s="166">
        <f>IF(AI$625&gt;0,(AI$589*AI597*(1-'[7]5. Var. Index. Performance RTs'!$D$78))/AI$625,0)</f>
        <v>0</v>
      </c>
      <c r="AJ633" s="166">
        <f>IF(AJ$625&gt;0,(AJ$589*AJ597*(1-'[7]5. Var. Index. Performance RTs'!$D$78))/AJ$625,0)</f>
        <v>0</v>
      </c>
      <c r="AK633" s="166">
        <f>IF(AK$625&gt;0,(AK$589*AK597*(1-'[7]5. Var. Index. Performance RTs'!$D$78))/AK$625,0)</f>
        <v>0</v>
      </c>
      <c r="AL633" s="166">
        <f>IF(AL$625&gt;0,(AL$589*AL597*(1-'[7]5. Var. Index. Performance RTs'!$D$78))/AL$625,0)</f>
        <v>0</v>
      </c>
      <c r="AM633" s="166">
        <f>IF(AM$625&gt;0,(AM$589*AM597*(1-'[7]5. Var. Index. Performance RTs'!$D$78))/AM$625,0)</f>
        <v>0</v>
      </c>
      <c r="AN633" s="166">
        <f>IF(AN$625&gt;0,(AN$589*AN597*(1-'[7]5. Var. Index. Performance RTs'!$D$78))/AN$625,0)</f>
        <v>0</v>
      </c>
      <c r="AO633" s="166">
        <f>IF(AO$625&gt;0,(AO$589*AO597*(1-'[7]5. Var. Index. Performance RTs'!$D$78))/AO$625,0)</f>
        <v>0</v>
      </c>
      <c r="AP633" s="166">
        <f>IF(AP$625&gt;0,(AP$589*AP597*(1-'[7]5. Var. Index. Performance RTs'!$D$78))/AP$625,0)</f>
        <v>0</v>
      </c>
      <c r="AQ633" s="166">
        <f>IF(AQ$625&gt;0,(AQ$589*AQ597*(1-'[7]5. Var. Index. Performance RTs'!$D$78))/AQ$625,0)</f>
        <v>0</v>
      </c>
      <c r="AR633" s="166">
        <f>IF(AR$625&gt;0,(AR$589*AR597*(1-'[7]5. Var. Index. Performance RTs'!$D$78))/AR$625,0)</f>
        <v>0</v>
      </c>
    </row>
    <row r="634" spans="1:44" s="262" customFormat="1" ht="15.75" hidden="1" outlineLevel="2">
      <c r="A634" s="194"/>
      <c r="B634" s="162" t="s">
        <v>49</v>
      </c>
      <c r="C634" s="160" t="s">
        <v>73</v>
      </c>
      <c r="D634" s="166">
        <f>IF(D$625&gt;0,(D$589*D598*(1-'[7]5. Var. Index. Performance RTs'!$D$78))/D$625,0)</f>
        <v>0</v>
      </c>
      <c r="E634" s="166">
        <f>IF(E$625&gt;0,(E$589*E598*(1-'[7]5. Var. Index. Performance RTs'!$D$78))/E$625,0)</f>
        <v>0</v>
      </c>
      <c r="F634" s="166">
        <f>IF(F$625&gt;0,(F$589*F598*(1-'[7]5. Var. Index. Performance RTs'!$D$78))/F$625,0)</f>
        <v>0</v>
      </c>
      <c r="G634" s="166">
        <f>IF(G$625&gt;0,(G$589*G598*(1-'[7]5. Var. Index. Performance RTs'!$D$78))/G$625,0)</f>
        <v>0</v>
      </c>
      <c r="H634" s="166">
        <f>IF(H$625&gt;0,(H$589*H598*(1-'[7]5. Var. Index. Performance RTs'!$D$78))/H$625,0)</f>
        <v>0</v>
      </c>
      <c r="I634" s="166">
        <f>IF(I$625&gt;0,(I$589*I598*(1-'[7]5. Var. Index. Performance RTs'!$D$78))/I$625,0)</f>
        <v>0</v>
      </c>
      <c r="J634" s="166">
        <f>IF(J$625&gt;0,(J$589*J598*(1-'[7]5. Var. Index. Performance RTs'!$D$78))/J$625,0)</f>
        <v>0</v>
      </c>
      <c r="K634" s="166">
        <f>IF(K$625&gt;0,(K$589*K598*(1-'[7]5. Var. Index. Performance RTs'!$D$78))/K$625,0)</f>
        <v>0</v>
      </c>
      <c r="L634" s="166">
        <f>IF(L$625&gt;0,(L$589*L598*(1-'[7]5. Var. Index. Performance RTs'!$D$78))/L$625,0)</f>
        <v>0</v>
      </c>
      <c r="M634" s="166">
        <f>IF(M$625&gt;0,(M$589*M598*(1-'[7]5. Var. Index. Performance RTs'!$D$78))/M$625,0)</f>
        <v>0</v>
      </c>
      <c r="N634" s="166">
        <f>IF(N$625&gt;0,(N$589*N598*(1-'[7]5. Var. Index. Performance RTs'!$D$78))/N$625,0)</f>
        <v>0</v>
      </c>
      <c r="O634" s="166">
        <f>IF(O$625&gt;0,(O$589*O598*(1-'[7]5. Var. Index. Performance RTs'!$D$78))/O$625,0)</f>
        <v>0</v>
      </c>
      <c r="P634" s="166">
        <f>IF(P$625&gt;0,(P$589*P598*(1-'[7]5. Var. Index. Performance RTs'!$D$78))/P$625,0)</f>
        <v>0</v>
      </c>
      <c r="Q634" s="166">
        <f>IF(Q$625&gt;0,(Q$589*Q598*(1-'[7]5. Var. Index. Performance RTs'!$D$78))/Q$625,0)</f>
        <v>0</v>
      </c>
      <c r="R634" s="166">
        <f>IF(R$625&gt;0,(R$589*R598*(1-'[7]5. Var. Index. Performance RTs'!$D$78))/R$625,0)</f>
        <v>0</v>
      </c>
      <c r="S634" s="166">
        <f>IF(S$625&gt;0,(S$589*S598*(1-'[7]5. Var. Index. Performance RTs'!$D$78))/S$625,0)</f>
        <v>0</v>
      </c>
      <c r="T634" s="166">
        <f>IF(T$625&gt;0,(T$589*T598*(1-'[7]5. Var. Index. Performance RTs'!$D$78))/T$625,0)</f>
        <v>0</v>
      </c>
      <c r="U634" s="166">
        <f>IF(U$625&gt;0,(U$589*U598*(1-'[7]5. Var. Index. Performance RTs'!$D$78))/U$625,0)</f>
        <v>0</v>
      </c>
      <c r="V634" s="166">
        <f>IF(V$625&gt;0,(V$589*V598*(1-'[7]5. Var. Index. Performance RTs'!$D$78))/V$625,0)</f>
        <v>0</v>
      </c>
      <c r="W634" s="166">
        <f>IF(W$625&gt;0,(W$589*W598*(1-'[7]5. Var. Index. Performance RTs'!$D$78))/W$625,0)</f>
        <v>0</v>
      </c>
      <c r="X634" s="166">
        <f>IF(X$625&gt;0,(X$589*X598*(1-'[7]5. Var. Index. Performance RTs'!$D$78))/X$625,0)</f>
        <v>0</v>
      </c>
      <c r="Y634" s="166">
        <f>IF(Y$625&gt;0,(Y$589*Y598*(1-'[7]5. Var. Index. Performance RTs'!$D$78))/Y$625,0)</f>
        <v>0</v>
      </c>
      <c r="Z634" s="166">
        <f>IF(Z$625&gt;0,(Z$589*Z598*(1-'[7]5. Var. Index. Performance RTs'!$D$78))/Z$625,0)</f>
        <v>0</v>
      </c>
      <c r="AA634" s="166">
        <f>IF(AA$625&gt;0,(AA$589*AA598*(1-'[7]5. Var. Index. Performance RTs'!$D$78))/AA$625,0)</f>
        <v>0</v>
      </c>
      <c r="AB634" s="166">
        <f>IF(AB$625&gt;0,(AB$589*AB598*(1-'[7]5. Var. Index. Performance RTs'!$D$78))/AB$625,0)</f>
        <v>0</v>
      </c>
      <c r="AC634" s="166">
        <f>IF(AC$625&gt;0,(AC$589*AC598*(1-'[7]5. Var. Index. Performance RTs'!$D$78))/AC$625,0)</f>
        <v>0</v>
      </c>
      <c r="AD634" s="166">
        <f>IF(AD$625&gt;0,(AD$589*AD598*(1-'[7]5. Var. Index. Performance RTs'!$D$78))/AD$625,0)</f>
        <v>0</v>
      </c>
      <c r="AE634" s="166">
        <f>IF(AE$625&gt;0,(AE$589*AE598*(1-'[7]5. Var. Index. Performance RTs'!$D$78))/AE$625,0)</f>
        <v>0</v>
      </c>
      <c r="AF634" s="166">
        <f>IF(AF$625&gt;0,(AF$589*AF598*(1-'[7]5. Var. Index. Performance RTs'!$D$78))/AF$625,0)</f>
        <v>0</v>
      </c>
      <c r="AG634" s="166">
        <f>IF(AG$625&gt;0,(AG$589*AG598*(1-'[7]5. Var. Index. Performance RTs'!$D$78))/AG$625,0)</f>
        <v>0</v>
      </c>
      <c r="AH634" s="166">
        <f>IF(AH$625&gt;0,(AH$589*AH598*(1-'[7]5. Var. Index. Performance RTs'!$D$78))/AH$625,0)</f>
        <v>0</v>
      </c>
      <c r="AI634" s="166">
        <f>IF(AI$625&gt;0,(AI$589*AI598*(1-'[7]5. Var. Index. Performance RTs'!$D$78))/AI$625,0)</f>
        <v>0</v>
      </c>
      <c r="AJ634" s="166">
        <f>IF(AJ$625&gt;0,(AJ$589*AJ598*(1-'[7]5. Var. Index. Performance RTs'!$D$78))/AJ$625,0)</f>
        <v>0</v>
      </c>
      <c r="AK634" s="166">
        <f>IF(AK$625&gt;0,(AK$589*AK598*(1-'[7]5. Var. Index. Performance RTs'!$D$78))/AK$625,0)</f>
        <v>0</v>
      </c>
      <c r="AL634" s="166">
        <f>IF(AL$625&gt;0,(AL$589*AL598*(1-'[7]5. Var. Index. Performance RTs'!$D$78))/AL$625,0)</f>
        <v>0</v>
      </c>
      <c r="AM634" s="166">
        <f>IF(AM$625&gt;0,(AM$589*AM598*(1-'[7]5. Var. Index. Performance RTs'!$D$78))/AM$625,0)</f>
        <v>0</v>
      </c>
      <c r="AN634" s="166">
        <f>IF(AN$625&gt;0,(AN$589*AN598*(1-'[7]5. Var. Index. Performance RTs'!$D$78))/AN$625,0)</f>
        <v>0</v>
      </c>
      <c r="AO634" s="166">
        <f>IF(AO$625&gt;0,(AO$589*AO598*(1-'[7]5. Var. Index. Performance RTs'!$D$78))/AO$625,0)</f>
        <v>0</v>
      </c>
      <c r="AP634" s="166">
        <f>IF(AP$625&gt;0,(AP$589*AP598*(1-'[7]5. Var. Index. Performance RTs'!$D$78))/AP$625,0)</f>
        <v>0</v>
      </c>
      <c r="AQ634" s="166">
        <f>IF(AQ$625&gt;0,(AQ$589*AQ598*(1-'[7]5. Var. Index. Performance RTs'!$D$78))/AQ$625,0)</f>
        <v>0</v>
      </c>
      <c r="AR634" s="166">
        <f>IF(AR$625&gt;0,(AR$589*AR598*(1-'[7]5. Var. Index. Performance RTs'!$D$78))/AR$625,0)</f>
        <v>0</v>
      </c>
    </row>
    <row r="635" spans="1:44" s="262" customFormat="1" ht="15.75" hidden="1" outlineLevel="2">
      <c r="A635" s="194"/>
      <c r="B635" s="162" t="s">
        <v>50</v>
      </c>
      <c r="C635" s="160" t="s">
        <v>73</v>
      </c>
      <c r="D635" s="166">
        <f>IF(D$625&gt;0,(D$589*D599*(1-'[7]5. Var. Index. Performance RTs'!$D$78))/D$625,0)</f>
        <v>0</v>
      </c>
      <c r="E635" s="166">
        <f>IF(E$625&gt;0,(E$589*E599*(1-'[7]5. Var. Index. Performance RTs'!$D$78))/E$625,0)</f>
        <v>0</v>
      </c>
      <c r="F635" s="166">
        <f>IF(F$625&gt;0,(F$589*F599*(1-'[7]5. Var. Index. Performance RTs'!$D$78))/F$625,0)</f>
        <v>0</v>
      </c>
      <c r="G635" s="166">
        <f>IF(G$625&gt;0,(G$589*G599*(1-'[7]5. Var. Index. Performance RTs'!$D$78))/G$625,0)</f>
        <v>0</v>
      </c>
      <c r="H635" s="166">
        <f>IF(H$625&gt;0,(H$589*H599*(1-'[7]5. Var. Index. Performance RTs'!$D$78))/H$625,0)</f>
        <v>0</v>
      </c>
      <c r="I635" s="166">
        <f>IF(I$625&gt;0,(I$589*I599*(1-'[7]5. Var. Index. Performance RTs'!$D$78))/I$625,0)</f>
        <v>0</v>
      </c>
      <c r="J635" s="166">
        <f>IF(J$625&gt;0,(J$589*J599*(1-'[7]5. Var. Index. Performance RTs'!$D$78))/J$625,0)</f>
        <v>0</v>
      </c>
      <c r="K635" s="166">
        <f>IF(K$625&gt;0,(K$589*K599*(1-'[7]5. Var. Index. Performance RTs'!$D$78))/K$625,0)</f>
        <v>0</v>
      </c>
      <c r="L635" s="166">
        <f>IF(L$625&gt;0,(L$589*L599*(1-'[7]5. Var. Index. Performance RTs'!$D$78))/L$625,0)</f>
        <v>0</v>
      </c>
      <c r="M635" s="166">
        <f>IF(M$625&gt;0,(M$589*M599*(1-'[7]5. Var. Index. Performance RTs'!$D$78))/M$625,0)</f>
        <v>0</v>
      </c>
      <c r="N635" s="166">
        <f>IF(N$625&gt;0,(N$589*N599*(1-'[7]5. Var. Index. Performance RTs'!$D$78))/N$625,0)</f>
        <v>0</v>
      </c>
      <c r="O635" s="166">
        <f>IF(O$625&gt;0,(O$589*O599*(1-'[7]5. Var. Index. Performance RTs'!$D$78))/O$625,0)</f>
        <v>0</v>
      </c>
      <c r="P635" s="166">
        <f>IF(P$625&gt;0,(P$589*P599*(1-'[7]5. Var. Index. Performance RTs'!$D$78))/P$625,0)</f>
        <v>0</v>
      </c>
      <c r="Q635" s="166">
        <f>IF(Q$625&gt;0,(Q$589*Q599*(1-'[7]5. Var. Index. Performance RTs'!$D$78))/Q$625,0)</f>
        <v>0</v>
      </c>
      <c r="R635" s="166">
        <f>IF(R$625&gt;0,(R$589*R599*(1-'[7]5. Var. Index. Performance RTs'!$D$78))/R$625,0)</f>
        <v>0</v>
      </c>
      <c r="S635" s="166">
        <f>IF(S$625&gt;0,(S$589*S599*(1-'[7]5. Var. Index. Performance RTs'!$D$78))/S$625,0)</f>
        <v>0</v>
      </c>
      <c r="T635" s="166">
        <f>IF(T$625&gt;0,(T$589*T599*(1-'[7]5. Var. Index. Performance RTs'!$D$78))/T$625,0)</f>
        <v>0</v>
      </c>
      <c r="U635" s="166">
        <f>IF(U$625&gt;0,(U$589*U599*(1-'[7]5. Var. Index. Performance RTs'!$D$78))/U$625,0)</f>
        <v>0</v>
      </c>
      <c r="V635" s="166">
        <f>IF(V$625&gt;0,(V$589*V599*(1-'[7]5. Var. Index. Performance RTs'!$D$78))/V$625,0)</f>
        <v>0</v>
      </c>
      <c r="W635" s="166">
        <f>IF(W$625&gt;0,(W$589*W599*(1-'[7]5. Var. Index. Performance RTs'!$D$78))/W$625,0)</f>
        <v>0</v>
      </c>
      <c r="X635" s="166">
        <f>IF(X$625&gt;0,(X$589*X599*(1-'[7]5. Var. Index. Performance RTs'!$D$78))/X$625,0)</f>
        <v>0</v>
      </c>
      <c r="Y635" s="166">
        <f>IF(Y$625&gt;0,(Y$589*Y599*(1-'[7]5. Var. Index. Performance RTs'!$D$78))/Y$625,0)</f>
        <v>0</v>
      </c>
      <c r="Z635" s="166">
        <f>IF(Z$625&gt;0,(Z$589*Z599*(1-'[7]5. Var. Index. Performance RTs'!$D$78))/Z$625,0)</f>
        <v>0</v>
      </c>
      <c r="AA635" s="166">
        <f>IF(AA$625&gt;0,(AA$589*AA599*(1-'[7]5. Var. Index. Performance RTs'!$D$78))/AA$625,0)</f>
        <v>0</v>
      </c>
      <c r="AB635" s="166">
        <f>IF(AB$625&gt;0,(AB$589*AB599*(1-'[7]5. Var. Index. Performance RTs'!$D$78))/AB$625,0)</f>
        <v>0</v>
      </c>
      <c r="AC635" s="166">
        <f>IF(AC$625&gt;0,(AC$589*AC599*(1-'[7]5. Var. Index. Performance RTs'!$D$78))/AC$625,0)</f>
        <v>0</v>
      </c>
      <c r="AD635" s="166">
        <f>IF(AD$625&gt;0,(AD$589*AD599*(1-'[7]5. Var. Index. Performance RTs'!$D$78))/AD$625,0)</f>
        <v>0</v>
      </c>
      <c r="AE635" s="166">
        <f>IF(AE$625&gt;0,(AE$589*AE599*(1-'[7]5. Var. Index. Performance RTs'!$D$78))/AE$625,0)</f>
        <v>0</v>
      </c>
      <c r="AF635" s="166">
        <f>IF(AF$625&gt;0,(AF$589*AF599*(1-'[7]5. Var. Index. Performance RTs'!$D$78))/AF$625,0)</f>
        <v>0</v>
      </c>
      <c r="AG635" s="166">
        <f>IF(AG$625&gt;0,(AG$589*AG599*(1-'[7]5. Var. Index. Performance RTs'!$D$78))/AG$625,0)</f>
        <v>0</v>
      </c>
      <c r="AH635" s="166">
        <f>IF(AH$625&gt;0,(AH$589*AH599*(1-'[7]5. Var. Index. Performance RTs'!$D$78))/AH$625,0)</f>
        <v>0</v>
      </c>
      <c r="AI635" s="166">
        <f>IF(AI$625&gt;0,(AI$589*AI599*(1-'[7]5. Var. Index. Performance RTs'!$D$78))/AI$625,0)</f>
        <v>0</v>
      </c>
      <c r="AJ635" s="166">
        <f>IF(AJ$625&gt;0,(AJ$589*AJ599*(1-'[7]5. Var. Index. Performance RTs'!$D$78))/AJ$625,0)</f>
        <v>0</v>
      </c>
      <c r="AK635" s="166">
        <f>IF(AK$625&gt;0,(AK$589*AK599*(1-'[7]5. Var. Index. Performance RTs'!$D$78))/AK$625,0)</f>
        <v>0</v>
      </c>
      <c r="AL635" s="166">
        <f>IF(AL$625&gt;0,(AL$589*AL599*(1-'[7]5. Var. Index. Performance RTs'!$D$78))/AL$625,0)</f>
        <v>0</v>
      </c>
      <c r="AM635" s="166">
        <f>IF(AM$625&gt;0,(AM$589*AM599*(1-'[7]5. Var. Index. Performance RTs'!$D$78))/AM$625,0)</f>
        <v>0</v>
      </c>
      <c r="AN635" s="166">
        <f>IF(AN$625&gt;0,(AN$589*AN599*(1-'[7]5. Var. Index. Performance RTs'!$D$78))/AN$625,0)</f>
        <v>0</v>
      </c>
      <c r="AO635" s="166">
        <f>IF(AO$625&gt;0,(AO$589*AO599*(1-'[7]5. Var. Index. Performance RTs'!$D$78))/AO$625,0)</f>
        <v>0</v>
      </c>
      <c r="AP635" s="166">
        <f>IF(AP$625&gt;0,(AP$589*AP599*(1-'[7]5. Var. Index. Performance RTs'!$D$78))/AP$625,0)</f>
        <v>0</v>
      </c>
      <c r="AQ635" s="166">
        <f>IF(AQ$625&gt;0,(AQ$589*AQ599*(1-'[7]5. Var. Index. Performance RTs'!$D$78))/AQ$625,0)</f>
        <v>0</v>
      </c>
      <c r="AR635" s="166">
        <f>IF(AR$625&gt;0,(AR$589*AR599*(1-'[7]5. Var. Index. Performance RTs'!$D$78))/AR$625,0)</f>
        <v>0</v>
      </c>
    </row>
    <row r="636" spans="1:44" s="262" customFormat="1" ht="15.75" hidden="1" outlineLevel="2">
      <c r="A636" s="194"/>
      <c r="B636" s="162" t="s">
        <v>51</v>
      </c>
      <c r="C636" s="160" t="s">
        <v>73</v>
      </c>
      <c r="D636" s="166">
        <f>IF(D$625&gt;0,(D$589*D600*(1-'[7]5. Var. Index. Performance RTs'!$D$78))/D$625,0)</f>
        <v>0</v>
      </c>
      <c r="E636" s="166">
        <f>IF(E$625&gt;0,(E$589*E600*(1-'[7]5. Var. Index. Performance RTs'!$D$78))/E$625,0)</f>
        <v>0</v>
      </c>
      <c r="F636" s="166">
        <f>IF(F$625&gt;0,(F$589*F600*(1-'[7]5. Var. Index. Performance RTs'!$D$78))/F$625,0)</f>
        <v>0</v>
      </c>
      <c r="G636" s="166">
        <f>IF(G$625&gt;0,(G$589*G600*(1-'[7]5. Var. Index. Performance RTs'!$D$78))/G$625,0)</f>
        <v>0</v>
      </c>
      <c r="H636" s="166">
        <f>IF(H$625&gt;0,(H$589*H600*(1-'[7]5. Var. Index. Performance RTs'!$D$78))/H$625,0)</f>
        <v>0</v>
      </c>
      <c r="I636" s="166">
        <f>IF(I$625&gt;0,(I$589*I600*(1-'[7]5. Var. Index. Performance RTs'!$D$78))/I$625,0)</f>
        <v>0</v>
      </c>
      <c r="J636" s="166">
        <f>IF(J$625&gt;0,(J$589*J600*(1-'[7]5. Var. Index. Performance RTs'!$D$78))/J$625,0)</f>
        <v>0</v>
      </c>
      <c r="K636" s="166">
        <f>IF(K$625&gt;0,(K$589*K600*(1-'[7]5. Var. Index. Performance RTs'!$D$78))/K$625,0)</f>
        <v>0</v>
      </c>
      <c r="L636" s="166">
        <f>IF(L$625&gt;0,(L$589*L600*(1-'[7]5. Var. Index. Performance RTs'!$D$78))/L$625,0)</f>
        <v>0</v>
      </c>
      <c r="M636" s="166">
        <f>IF(M$625&gt;0,(M$589*M600*(1-'[7]5. Var. Index. Performance RTs'!$D$78))/M$625,0)</f>
        <v>0</v>
      </c>
      <c r="N636" s="166">
        <f>IF(N$625&gt;0,(N$589*N600*(1-'[7]5. Var. Index. Performance RTs'!$D$78))/N$625,0)</f>
        <v>0</v>
      </c>
      <c r="O636" s="166">
        <f>IF(O$625&gt;0,(O$589*O600*(1-'[7]5. Var. Index. Performance RTs'!$D$78))/O$625,0)</f>
        <v>0</v>
      </c>
      <c r="P636" s="166">
        <f>IF(P$625&gt;0,(P$589*P600*(1-'[7]5. Var. Index. Performance RTs'!$D$78))/P$625,0)</f>
        <v>0</v>
      </c>
      <c r="Q636" s="166">
        <f>IF(Q$625&gt;0,(Q$589*Q600*(1-'[7]5. Var. Index. Performance RTs'!$D$78))/Q$625,0)</f>
        <v>0</v>
      </c>
      <c r="R636" s="166">
        <f>IF(R$625&gt;0,(R$589*R600*(1-'[7]5. Var. Index. Performance RTs'!$D$78))/R$625,0)</f>
        <v>0</v>
      </c>
      <c r="S636" s="166">
        <f>IF(S$625&gt;0,(S$589*S600*(1-'[7]5. Var. Index. Performance RTs'!$D$78))/S$625,0)</f>
        <v>0</v>
      </c>
      <c r="T636" s="166">
        <f>IF(T$625&gt;0,(T$589*T600*(1-'[7]5. Var. Index. Performance RTs'!$D$78))/T$625,0)</f>
        <v>0</v>
      </c>
      <c r="U636" s="166">
        <f>IF(U$625&gt;0,(U$589*U600*(1-'[7]5. Var. Index. Performance RTs'!$D$78))/U$625,0)</f>
        <v>0</v>
      </c>
      <c r="V636" s="166">
        <f>IF(V$625&gt;0,(V$589*V600*(1-'[7]5. Var. Index. Performance RTs'!$D$78))/V$625,0)</f>
        <v>0</v>
      </c>
      <c r="W636" s="166">
        <f>IF(W$625&gt;0,(W$589*W600*(1-'[7]5. Var. Index. Performance RTs'!$D$78))/W$625,0)</f>
        <v>0</v>
      </c>
      <c r="X636" s="166">
        <f>IF(X$625&gt;0,(X$589*X600*(1-'[7]5. Var. Index. Performance RTs'!$D$78))/X$625,0)</f>
        <v>0</v>
      </c>
      <c r="Y636" s="166">
        <f>IF(Y$625&gt;0,(Y$589*Y600*(1-'[7]5. Var. Index. Performance RTs'!$D$78))/Y$625,0)</f>
        <v>0</v>
      </c>
      <c r="Z636" s="166">
        <f>IF(Z$625&gt;0,(Z$589*Z600*(1-'[7]5. Var. Index. Performance RTs'!$D$78))/Z$625,0)</f>
        <v>0</v>
      </c>
      <c r="AA636" s="166">
        <f>IF(AA$625&gt;0,(AA$589*AA600*(1-'[7]5. Var. Index. Performance RTs'!$D$78))/AA$625,0)</f>
        <v>0</v>
      </c>
      <c r="AB636" s="166">
        <f>IF(AB$625&gt;0,(AB$589*AB600*(1-'[7]5. Var. Index. Performance RTs'!$D$78))/AB$625,0)</f>
        <v>0</v>
      </c>
      <c r="AC636" s="166">
        <f>IF(AC$625&gt;0,(AC$589*AC600*(1-'[7]5. Var. Index. Performance RTs'!$D$78))/AC$625,0)</f>
        <v>0</v>
      </c>
      <c r="AD636" s="166">
        <f>IF(AD$625&gt;0,(AD$589*AD600*(1-'[7]5. Var. Index. Performance RTs'!$D$78))/AD$625,0)</f>
        <v>0</v>
      </c>
      <c r="AE636" s="166">
        <f>IF(AE$625&gt;0,(AE$589*AE600*(1-'[7]5. Var. Index. Performance RTs'!$D$78))/AE$625,0)</f>
        <v>0</v>
      </c>
      <c r="AF636" s="166">
        <f>IF(AF$625&gt;0,(AF$589*AF600*(1-'[7]5. Var. Index. Performance RTs'!$D$78))/AF$625,0)</f>
        <v>0</v>
      </c>
      <c r="AG636" s="166">
        <f>IF(AG$625&gt;0,(AG$589*AG600*(1-'[7]5. Var. Index. Performance RTs'!$D$78))/AG$625,0)</f>
        <v>0</v>
      </c>
      <c r="AH636" s="166">
        <f>IF(AH$625&gt;0,(AH$589*AH600*(1-'[7]5. Var. Index. Performance RTs'!$D$78))/AH$625,0)</f>
        <v>0</v>
      </c>
      <c r="AI636" s="166">
        <f>IF(AI$625&gt;0,(AI$589*AI600*(1-'[7]5. Var. Index. Performance RTs'!$D$78))/AI$625,0)</f>
        <v>0</v>
      </c>
      <c r="AJ636" s="166">
        <f>IF(AJ$625&gt;0,(AJ$589*AJ600*(1-'[7]5. Var. Index. Performance RTs'!$D$78))/AJ$625,0)</f>
        <v>0</v>
      </c>
      <c r="AK636" s="166">
        <f>IF(AK$625&gt;0,(AK$589*AK600*(1-'[7]5. Var. Index. Performance RTs'!$D$78))/AK$625,0)</f>
        <v>0</v>
      </c>
      <c r="AL636" s="166">
        <f>IF(AL$625&gt;0,(AL$589*AL600*(1-'[7]5. Var. Index. Performance RTs'!$D$78))/AL$625,0)</f>
        <v>0</v>
      </c>
      <c r="AM636" s="166">
        <f>IF(AM$625&gt;0,(AM$589*AM600*(1-'[7]5. Var. Index. Performance RTs'!$D$78))/AM$625,0)</f>
        <v>0</v>
      </c>
      <c r="AN636" s="166">
        <f>IF(AN$625&gt;0,(AN$589*AN600*(1-'[7]5. Var. Index. Performance RTs'!$D$78))/AN$625,0)</f>
        <v>0</v>
      </c>
      <c r="AO636" s="166">
        <f>IF(AO$625&gt;0,(AO$589*AO600*(1-'[7]5. Var. Index. Performance RTs'!$D$78))/AO$625,0)</f>
        <v>0</v>
      </c>
      <c r="AP636" s="166">
        <f>IF(AP$625&gt;0,(AP$589*AP600*(1-'[7]5. Var. Index. Performance RTs'!$D$78))/AP$625,0)</f>
        <v>0</v>
      </c>
      <c r="AQ636" s="166">
        <f>IF(AQ$625&gt;0,(AQ$589*AQ600*(1-'[7]5. Var. Index. Performance RTs'!$D$78))/AQ$625,0)</f>
        <v>0</v>
      </c>
      <c r="AR636" s="166">
        <f>IF(AR$625&gt;0,(AR$589*AR600*(1-'[7]5. Var. Index. Performance RTs'!$D$78))/AR$625,0)</f>
        <v>0</v>
      </c>
    </row>
    <row r="637" spans="1:44" s="262" customFormat="1" ht="15.75" hidden="1" outlineLevel="2">
      <c r="A637" s="194"/>
      <c r="B637" s="162" t="s">
        <v>52</v>
      </c>
      <c r="C637" s="160" t="s">
        <v>73</v>
      </c>
      <c r="D637" s="166">
        <f>IF(D$625&gt;0,(D$589*D601*(1-'[7]5. Var. Index. Performance RTs'!$D$78))/D$625,0)</f>
        <v>0</v>
      </c>
      <c r="E637" s="166">
        <f>IF(E$625&gt;0,(E$589*E601*(1-'[7]5. Var. Index. Performance RTs'!$D$78))/E$625,0)</f>
        <v>0</v>
      </c>
      <c r="F637" s="166">
        <f>IF(F$625&gt;0,(F$589*F601*(1-'[7]5. Var. Index. Performance RTs'!$D$78))/F$625,0)</f>
        <v>0</v>
      </c>
      <c r="G637" s="166">
        <f>IF(G$625&gt;0,(G$589*G601*(1-'[7]5. Var. Index. Performance RTs'!$D$78))/G$625,0)</f>
        <v>0</v>
      </c>
      <c r="H637" s="166">
        <f>IF(H$625&gt;0,(H$589*H601*(1-'[7]5. Var. Index. Performance RTs'!$D$78))/H$625,0)</f>
        <v>0</v>
      </c>
      <c r="I637" s="166">
        <f>IF(I$625&gt;0,(I$589*I601*(1-'[7]5. Var. Index. Performance RTs'!$D$78))/I$625,0)</f>
        <v>0</v>
      </c>
      <c r="J637" s="166">
        <f>IF(J$625&gt;0,(J$589*J601*(1-'[7]5. Var. Index. Performance RTs'!$D$78))/J$625,0)</f>
        <v>0</v>
      </c>
      <c r="K637" s="166">
        <f>IF(K$625&gt;0,(K$589*K601*(1-'[7]5. Var. Index. Performance RTs'!$D$78))/K$625,0)</f>
        <v>0</v>
      </c>
      <c r="L637" s="166">
        <f>IF(L$625&gt;0,(L$589*L601*(1-'[7]5. Var. Index. Performance RTs'!$D$78))/L$625,0)</f>
        <v>0</v>
      </c>
      <c r="M637" s="166">
        <f>IF(M$625&gt;0,(M$589*M601*(1-'[7]5. Var. Index. Performance RTs'!$D$78))/M$625,0)</f>
        <v>0</v>
      </c>
      <c r="N637" s="166">
        <f>IF(N$625&gt;0,(N$589*N601*(1-'[7]5. Var. Index. Performance RTs'!$D$78))/N$625,0)</f>
        <v>0</v>
      </c>
      <c r="O637" s="166">
        <f>IF(O$625&gt;0,(O$589*O601*(1-'[7]5. Var. Index. Performance RTs'!$D$78))/O$625,0)</f>
        <v>0</v>
      </c>
      <c r="P637" s="166">
        <f>IF(P$625&gt;0,(P$589*P601*(1-'[7]5. Var. Index. Performance RTs'!$D$78))/P$625,0)</f>
        <v>0</v>
      </c>
      <c r="Q637" s="166">
        <f>IF(Q$625&gt;0,(Q$589*Q601*(1-'[7]5. Var. Index. Performance RTs'!$D$78))/Q$625,0)</f>
        <v>0</v>
      </c>
      <c r="R637" s="166">
        <f>IF(R$625&gt;0,(R$589*R601*(1-'[7]5. Var. Index. Performance RTs'!$D$78))/R$625,0)</f>
        <v>0</v>
      </c>
      <c r="S637" s="166">
        <f>IF(S$625&gt;0,(S$589*S601*(1-'[7]5. Var. Index. Performance RTs'!$D$78))/S$625,0)</f>
        <v>0</v>
      </c>
      <c r="T637" s="166">
        <f>IF(T$625&gt;0,(T$589*T601*(1-'[7]5. Var. Index. Performance RTs'!$D$78))/T$625,0)</f>
        <v>0</v>
      </c>
      <c r="U637" s="166">
        <f>IF(U$625&gt;0,(U$589*U601*(1-'[7]5. Var. Index. Performance RTs'!$D$78))/U$625,0)</f>
        <v>0</v>
      </c>
      <c r="V637" s="166">
        <f>IF(V$625&gt;0,(V$589*V601*(1-'[7]5. Var. Index. Performance RTs'!$D$78))/V$625,0)</f>
        <v>0</v>
      </c>
      <c r="W637" s="166">
        <f>IF(W$625&gt;0,(W$589*W601*(1-'[7]5. Var. Index. Performance RTs'!$D$78))/W$625,0)</f>
        <v>0</v>
      </c>
      <c r="X637" s="166">
        <f>IF(X$625&gt;0,(X$589*X601*(1-'[7]5. Var. Index. Performance RTs'!$D$78))/X$625,0)</f>
        <v>0</v>
      </c>
      <c r="Y637" s="166">
        <f>IF(Y$625&gt;0,(Y$589*Y601*(1-'[7]5. Var. Index. Performance RTs'!$D$78))/Y$625,0)</f>
        <v>0</v>
      </c>
      <c r="Z637" s="166">
        <f>IF(Z$625&gt;0,(Z$589*Z601*(1-'[7]5. Var. Index. Performance RTs'!$D$78))/Z$625,0)</f>
        <v>0</v>
      </c>
      <c r="AA637" s="166">
        <f>IF(AA$625&gt;0,(AA$589*AA601*(1-'[7]5. Var. Index. Performance RTs'!$D$78))/AA$625,0)</f>
        <v>0</v>
      </c>
      <c r="AB637" s="166">
        <f>IF(AB$625&gt;0,(AB$589*AB601*(1-'[7]5. Var. Index. Performance RTs'!$D$78))/AB$625,0)</f>
        <v>0</v>
      </c>
      <c r="AC637" s="166">
        <f>IF(AC$625&gt;0,(AC$589*AC601*(1-'[7]5. Var. Index. Performance RTs'!$D$78))/AC$625,0)</f>
        <v>0</v>
      </c>
      <c r="AD637" s="166">
        <f>IF(AD$625&gt;0,(AD$589*AD601*(1-'[7]5. Var. Index. Performance RTs'!$D$78))/AD$625,0)</f>
        <v>0</v>
      </c>
      <c r="AE637" s="166">
        <f>IF(AE$625&gt;0,(AE$589*AE601*(1-'[7]5. Var. Index. Performance RTs'!$D$78))/AE$625,0)</f>
        <v>0</v>
      </c>
      <c r="AF637" s="166">
        <f>IF(AF$625&gt;0,(AF$589*AF601*(1-'[7]5. Var. Index. Performance RTs'!$D$78))/AF$625,0)</f>
        <v>0</v>
      </c>
      <c r="AG637" s="166">
        <f>IF(AG$625&gt;0,(AG$589*AG601*(1-'[7]5. Var. Index. Performance RTs'!$D$78))/AG$625,0)</f>
        <v>0</v>
      </c>
      <c r="AH637" s="166">
        <f>IF(AH$625&gt;0,(AH$589*AH601*(1-'[7]5. Var. Index. Performance RTs'!$D$78))/AH$625,0)</f>
        <v>0</v>
      </c>
      <c r="AI637" s="166">
        <f>IF(AI$625&gt;0,(AI$589*AI601*(1-'[7]5. Var. Index. Performance RTs'!$D$78))/AI$625,0)</f>
        <v>0</v>
      </c>
      <c r="AJ637" s="166">
        <f>IF(AJ$625&gt;0,(AJ$589*AJ601*(1-'[7]5. Var. Index. Performance RTs'!$D$78))/AJ$625,0)</f>
        <v>0</v>
      </c>
      <c r="AK637" s="166">
        <f>IF(AK$625&gt;0,(AK$589*AK601*(1-'[7]5. Var. Index. Performance RTs'!$D$78))/AK$625,0)</f>
        <v>0</v>
      </c>
      <c r="AL637" s="166">
        <f>IF(AL$625&gt;0,(AL$589*AL601*(1-'[7]5. Var. Index. Performance RTs'!$D$78))/AL$625,0)</f>
        <v>0</v>
      </c>
      <c r="AM637" s="166">
        <f>IF(AM$625&gt;0,(AM$589*AM601*(1-'[7]5. Var. Index. Performance RTs'!$D$78))/AM$625,0)</f>
        <v>0</v>
      </c>
      <c r="AN637" s="166">
        <f>IF(AN$625&gt;0,(AN$589*AN601*(1-'[7]5. Var. Index. Performance RTs'!$D$78))/AN$625,0)</f>
        <v>0</v>
      </c>
      <c r="AO637" s="166">
        <f>IF(AO$625&gt;0,(AO$589*AO601*(1-'[7]5. Var. Index. Performance RTs'!$D$78))/AO$625,0)</f>
        <v>0</v>
      </c>
      <c r="AP637" s="166">
        <f>IF(AP$625&gt;0,(AP$589*AP601*(1-'[7]5. Var. Index. Performance RTs'!$D$78))/AP$625,0)</f>
        <v>0</v>
      </c>
      <c r="AQ637" s="166">
        <f>IF(AQ$625&gt;0,(AQ$589*AQ601*(1-'[7]5. Var. Index. Performance RTs'!$D$78))/AQ$625,0)</f>
        <v>0</v>
      </c>
      <c r="AR637" s="166">
        <f>IF(AR$625&gt;0,(AR$589*AR601*(1-'[7]5. Var. Index. Performance RTs'!$D$78))/AR$625,0)</f>
        <v>0</v>
      </c>
    </row>
    <row r="638" spans="1:44" s="262" customFormat="1" ht="15.75" hidden="1" outlineLevel="2">
      <c r="A638" s="194"/>
      <c r="B638" s="162" t="s">
        <v>53</v>
      </c>
      <c r="C638" s="160" t="s">
        <v>73</v>
      </c>
      <c r="D638" s="166">
        <f>IF(D$625&gt;0,(D$589*D602*(1-'[7]5. Var. Index. Performance RTs'!$D$78))/D$625,0)</f>
        <v>0</v>
      </c>
      <c r="E638" s="166">
        <f>IF(E$625&gt;0,(E$589*E602*(1-'[7]5. Var. Index. Performance RTs'!$D$78))/E$625,0)</f>
        <v>0</v>
      </c>
      <c r="F638" s="166">
        <f>IF(F$625&gt;0,(F$589*F602*(1-'[7]5. Var. Index. Performance RTs'!$D$78))/F$625,0)</f>
        <v>0</v>
      </c>
      <c r="G638" s="166">
        <f>IF(G$625&gt;0,(G$589*G602*(1-'[7]5. Var. Index. Performance RTs'!$D$78))/G$625,0)</f>
        <v>0</v>
      </c>
      <c r="H638" s="166">
        <f>IF(H$625&gt;0,(H$589*H602*(1-'[7]5. Var. Index. Performance RTs'!$D$78))/H$625,0)</f>
        <v>0</v>
      </c>
      <c r="I638" s="166">
        <f>IF(I$625&gt;0,(I$589*I602*(1-'[7]5. Var. Index. Performance RTs'!$D$78))/I$625,0)</f>
        <v>0</v>
      </c>
      <c r="J638" s="166">
        <f>IF(J$625&gt;0,(J$589*J602*(1-'[7]5. Var. Index. Performance RTs'!$D$78))/J$625,0)</f>
        <v>0</v>
      </c>
      <c r="K638" s="166">
        <f>IF(K$625&gt;0,(K$589*K602*(1-'[7]5. Var. Index. Performance RTs'!$D$78))/K$625,0)</f>
        <v>0</v>
      </c>
      <c r="L638" s="166">
        <f>IF(L$625&gt;0,(L$589*L602*(1-'[7]5. Var. Index. Performance RTs'!$D$78))/L$625,0)</f>
        <v>0</v>
      </c>
      <c r="M638" s="166">
        <f>IF(M$625&gt;0,(M$589*M602*(1-'[7]5. Var. Index. Performance RTs'!$D$78))/M$625,0)</f>
        <v>0</v>
      </c>
      <c r="N638" s="166">
        <f>IF(N$625&gt;0,(N$589*N602*(1-'[7]5. Var. Index. Performance RTs'!$D$78))/N$625,0)</f>
        <v>0</v>
      </c>
      <c r="O638" s="166">
        <f>IF(O$625&gt;0,(O$589*O602*(1-'[7]5. Var. Index. Performance RTs'!$D$78))/O$625,0)</f>
        <v>0</v>
      </c>
      <c r="P638" s="166">
        <f>IF(P$625&gt;0,(P$589*P602*(1-'[7]5. Var. Index. Performance RTs'!$D$78))/P$625,0)</f>
        <v>0</v>
      </c>
      <c r="Q638" s="166">
        <f>IF(Q$625&gt;0,(Q$589*Q602*(1-'[7]5. Var. Index. Performance RTs'!$D$78))/Q$625,0)</f>
        <v>0</v>
      </c>
      <c r="R638" s="166">
        <f>IF(R$625&gt;0,(R$589*R602*(1-'[7]5. Var. Index. Performance RTs'!$D$78))/R$625,0)</f>
        <v>0</v>
      </c>
      <c r="S638" s="166">
        <f>IF(S$625&gt;0,(S$589*S602*(1-'[7]5. Var. Index. Performance RTs'!$D$78))/S$625,0)</f>
        <v>0</v>
      </c>
      <c r="T638" s="166">
        <f>IF(T$625&gt;0,(T$589*T602*(1-'[7]5. Var. Index. Performance RTs'!$D$78))/T$625,0)</f>
        <v>0</v>
      </c>
      <c r="U638" s="166">
        <f>IF(U$625&gt;0,(U$589*U602*(1-'[7]5. Var. Index. Performance RTs'!$D$78))/U$625,0)</f>
        <v>0</v>
      </c>
      <c r="V638" s="166">
        <f>IF(V$625&gt;0,(V$589*V602*(1-'[7]5. Var. Index. Performance RTs'!$D$78))/V$625,0)</f>
        <v>0</v>
      </c>
      <c r="W638" s="166">
        <f>IF(W$625&gt;0,(W$589*W602*(1-'[7]5. Var. Index. Performance RTs'!$D$78))/W$625,0)</f>
        <v>0</v>
      </c>
      <c r="X638" s="166">
        <f>IF(X$625&gt;0,(X$589*X602*(1-'[7]5. Var. Index. Performance RTs'!$D$78))/X$625,0)</f>
        <v>0</v>
      </c>
      <c r="Y638" s="166">
        <f>IF(Y$625&gt;0,(Y$589*Y602*(1-'[7]5. Var. Index. Performance RTs'!$D$78))/Y$625,0)</f>
        <v>0</v>
      </c>
      <c r="Z638" s="166">
        <f>IF(Z$625&gt;0,(Z$589*Z602*(1-'[7]5. Var. Index. Performance RTs'!$D$78))/Z$625,0)</f>
        <v>0</v>
      </c>
      <c r="AA638" s="166">
        <f>IF(AA$625&gt;0,(AA$589*AA602*(1-'[7]5. Var. Index. Performance RTs'!$D$78))/AA$625,0)</f>
        <v>0</v>
      </c>
      <c r="AB638" s="166">
        <f>IF(AB$625&gt;0,(AB$589*AB602*(1-'[7]5. Var. Index. Performance RTs'!$D$78))/AB$625,0)</f>
        <v>0</v>
      </c>
      <c r="AC638" s="166">
        <f>IF(AC$625&gt;0,(AC$589*AC602*(1-'[7]5. Var. Index. Performance RTs'!$D$78))/AC$625,0)</f>
        <v>0</v>
      </c>
      <c r="AD638" s="166">
        <f>IF(AD$625&gt;0,(AD$589*AD602*(1-'[7]5. Var. Index. Performance RTs'!$D$78))/AD$625,0)</f>
        <v>0</v>
      </c>
      <c r="AE638" s="166">
        <f>IF(AE$625&gt;0,(AE$589*AE602*(1-'[7]5. Var. Index. Performance RTs'!$D$78))/AE$625,0)</f>
        <v>0</v>
      </c>
      <c r="AF638" s="166">
        <f>IF(AF$625&gt;0,(AF$589*AF602*(1-'[7]5. Var. Index. Performance RTs'!$D$78))/AF$625,0)</f>
        <v>0</v>
      </c>
      <c r="AG638" s="166">
        <f>IF(AG$625&gt;0,(AG$589*AG602*(1-'[7]5. Var. Index. Performance RTs'!$D$78))/AG$625,0)</f>
        <v>0</v>
      </c>
      <c r="AH638" s="166">
        <f>IF(AH$625&gt;0,(AH$589*AH602*(1-'[7]5. Var. Index. Performance RTs'!$D$78))/AH$625,0)</f>
        <v>0</v>
      </c>
      <c r="AI638" s="166">
        <f>IF(AI$625&gt;0,(AI$589*AI602*(1-'[7]5. Var. Index. Performance RTs'!$D$78))/AI$625,0)</f>
        <v>0</v>
      </c>
      <c r="AJ638" s="166">
        <f>IF(AJ$625&gt;0,(AJ$589*AJ602*(1-'[7]5. Var. Index. Performance RTs'!$D$78))/AJ$625,0)</f>
        <v>0</v>
      </c>
      <c r="AK638" s="166">
        <f>IF(AK$625&gt;0,(AK$589*AK602*(1-'[7]5. Var. Index. Performance RTs'!$D$78))/AK$625,0)</f>
        <v>0</v>
      </c>
      <c r="AL638" s="166">
        <f>IF(AL$625&gt;0,(AL$589*AL602*(1-'[7]5. Var. Index. Performance RTs'!$D$78))/AL$625,0)</f>
        <v>0</v>
      </c>
      <c r="AM638" s="166">
        <f>IF(AM$625&gt;0,(AM$589*AM602*(1-'[7]5. Var. Index. Performance RTs'!$D$78))/AM$625,0)</f>
        <v>0</v>
      </c>
      <c r="AN638" s="166">
        <f>IF(AN$625&gt;0,(AN$589*AN602*(1-'[7]5. Var. Index. Performance RTs'!$D$78))/AN$625,0)</f>
        <v>0</v>
      </c>
      <c r="AO638" s="166">
        <f>IF(AO$625&gt;0,(AO$589*AO602*(1-'[7]5. Var. Index. Performance RTs'!$D$78))/AO$625,0)</f>
        <v>0</v>
      </c>
      <c r="AP638" s="166">
        <f>IF(AP$625&gt;0,(AP$589*AP602*(1-'[7]5. Var. Index. Performance RTs'!$D$78))/AP$625,0)</f>
        <v>0</v>
      </c>
      <c r="AQ638" s="166">
        <f>IF(AQ$625&gt;0,(AQ$589*AQ602*(1-'[7]5. Var. Index. Performance RTs'!$D$78))/AQ$625,0)</f>
        <v>0</v>
      </c>
      <c r="AR638" s="166">
        <f>IF(AR$625&gt;0,(AR$589*AR602*(1-'[7]5. Var. Index. Performance RTs'!$D$78))/AR$625,0)</f>
        <v>0</v>
      </c>
    </row>
    <row r="639" spans="1:44" s="262" customFormat="1" ht="15.75" hidden="1" outlineLevel="2">
      <c r="A639" s="194"/>
      <c r="B639" s="162" t="s">
        <v>54</v>
      </c>
      <c r="C639" s="160" t="s">
        <v>73</v>
      </c>
      <c r="D639" s="166">
        <f>IF(D$625&gt;0,(D$589*D603*(1-'[7]5. Var. Index. Performance RTs'!$D$78))/D$625,0)</f>
        <v>0</v>
      </c>
      <c r="E639" s="166">
        <f>IF(E$625&gt;0,(E$589*E603*(1-'[7]5. Var. Index. Performance RTs'!$D$78))/E$625,0)</f>
        <v>0</v>
      </c>
      <c r="F639" s="166">
        <f>IF(F$625&gt;0,(F$589*F603*(1-'[7]5. Var. Index. Performance RTs'!$D$78))/F$625,0)</f>
        <v>0</v>
      </c>
      <c r="G639" s="166">
        <f>IF(G$625&gt;0,(G$589*G603*(1-'[7]5. Var. Index. Performance RTs'!$D$78))/G$625,0)</f>
        <v>0</v>
      </c>
      <c r="H639" s="166">
        <f>IF(H$625&gt;0,(H$589*H603*(1-'[7]5. Var. Index. Performance RTs'!$D$78))/H$625,0)</f>
        <v>0</v>
      </c>
      <c r="I639" s="166">
        <f>IF(I$625&gt;0,(I$589*I603*(1-'[7]5. Var. Index. Performance RTs'!$D$78))/I$625,0)</f>
        <v>0</v>
      </c>
      <c r="J639" s="166">
        <f>IF(J$625&gt;0,(J$589*J603*(1-'[7]5. Var. Index. Performance RTs'!$D$78))/J$625,0)</f>
        <v>0</v>
      </c>
      <c r="K639" s="166">
        <f>IF(K$625&gt;0,(K$589*K603*(1-'[7]5. Var. Index. Performance RTs'!$D$78))/K$625,0)</f>
        <v>0</v>
      </c>
      <c r="L639" s="166">
        <f>IF(L$625&gt;0,(L$589*L603*(1-'[7]5. Var. Index. Performance RTs'!$D$78))/L$625,0)</f>
        <v>0</v>
      </c>
      <c r="M639" s="166">
        <f>IF(M$625&gt;0,(M$589*M603*(1-'[7]5. Var. Index. Performance RTs'!$D$78))/M$625,0)</f>
        <v>0</v>
      </c>
      <c r="N639" s="166">
        <f>IF(N$625&gt;0,(N$589*N603*(1-'[7]5. Var. Index. Performance RTs'!$D$78))/N$625,0)</f>
        <v>0</v>
      </c>
      <c r="O639" s="166">
        <f>IF(O$625&gt;0,(O$589*O603*(1-'[7]5. Var. Index. Performance RTs'!$D$78))/O$625,0)</f>
        <v>0</v>
      </c>
      <c r="P639" s="166">
        <f>IF(P$625&gt;0,(P$589*P603*(1-'[7]5. Var. Index. Performance RTs'!$D$78))/P$625,0)</f>
        <v>0</v>
      </c>
      <c r="Q639" s="166">
        <f>IF(Q$625&gt;0,(Q$589*Q603*(1-'[7]5. Var. Index. Performance RTs'!$D$78))/Q$625,0)</f>
        <v>0</v>
      </c>
      <c r="R639" s="166">
        <f>IF(R$625&gt;0,(R$589*R603*(1-'[7]5. Var. Index. Performance RTs'!$D$78))/R$625,0)</f>
        <v>0</v>
      </c>
      <c r="S639" s="166">
        <f>IF(S$625&gt;0,(S$589*S603*(1-'[7]5. Var. Index. Performance RTs'!$D$78))/S$625,0)</f>
        <v>0</v>
      </c>
      <c r="T639" s="166">
        <f>IF(T$625&gt;0,(T$589*T603*(1-'[7]5. Var. Index. Performance RTs'!$D$78))/T$625,0)</f>
        <v>0</v>
      </c>
      <c r="U639" s="166">
        <f>IF(U$625&gt;0,(U$589*U603*(1-'[7]5. Var. Index. Performance RTs'!$D$78))/U$625,0)</f>
        <v>0</v>
      </c>
      <c r="V639" s="166">
        <f>IF(V$625&gt;0,(V$589*V603*(1-'[7]5. Var. Index. Performance RTs'!$D$78))/V$625,0)</f>
        <v>0</v>
      </c>
      <c r="W639" s="166">
        <f>IF(W$625&gt;0,(W$589*W603*(1-'[7]5. Var. Index. Performance RTs'!$D$78))/W$625,0)</f>
        <v>0</v>
      </c>
      <c r="X639" s="166">
        <f>IF(X$625&gt;0,(X$589*X603*(1-'[7]5. Var. Index. Performance RTs'!$D$78))/X$625,0)</f>
        <v>0</v>
      </c>
      <c r="Y639" s="166">
        <f>IF(Y$625&gt;0,(Y$589*Y603*(1-'[7]5. Var. Index. Performance RTs'!$D$78))/Y$625,0)</f>
        <v>0</v>
      </c>
      <c r="Z639" s="166">
        <f>IF(Z$625&gt;0,(Z$589*Z603*(1-'[7]5. Var. Index. Performance RTs'!$D$78))/Z$625,0)</f>
        <v>0</v>
      </c>
      <c r="AA639" s="166">
        <f>IF(AA$625&gt;0,(AA$589*AA603*(1-'[7]5. Var. Index. Performance RTs'!$D$78))/AA$625,0)</f>
        <v>0</v>
      </c>
      <c r="AB639" s="166">
        <f>IF(AB$625&gt;0,(AB$589*AB603*(1-'[7]5. Var. Index. Performance RTs'!$D$78))/AB$625,0)</f>
        <v>0</v>
      </c>
      <c r="AC639" s="166">
        <f>IF(AC$625&gt;0,(AC$589*AC603*(1-'[7]5. Var. Index. Performance RTs'!$D$78))/AC$625,0)</f>
        <v>0</v>
      </c>
      <c r="AD639" s="166">
        <f>IF(AD$625&gt;0,(AD$589*AD603*(1-'[7]5. Var. Index. Performance RTs'!$D$78))/AD$625,0)</f>
        <v>0</v>
      </c>
      <c r="AE639" s="166">
        <f>IF(AE$625&gt;0,(AE$589*AE603*(1-'[7]5. Var. Index. Performance RTs'!$D$78))/AE$625,0)</f>
        <v>0</v>
      </c>
      <c r="AF639" s="166">
        <f>IF(AF$625&gt;0,(AF$589*AF603*(1-'[7]5. Var. Index. Performance RTs'!$D$78))/AF$625,0)</f>
        <v>0</v>
      </c>
      <c r="AG639" s="166">
        <f>IF(AG$625&gt;0,(AG$589*AG603*(1-'[7]5. Var. Index. Performance RTs'!$D$78))/AG$625,0)</f>
        <v>0</v>
      </c>
      <c r="AH639" s="166">
        <f>IF(AH$625&gt;0,(AH$589*AH603*(1-'[7]5. Var. Index. Performance RTs'!$D$78))/AH$625,0)</f>
        <v>0</v>
      </c>
      <c r="AI639" s="166">
        <f>IF(AI$625&gt;0,(AI$589*AI603*(1-'[7]5. Var. Index. Performance RTs'!$D$78))/AI$625,0)</f>
        <v>0</v>
      </c>
      <c r="AJ639" s="166">
        <f>IF(AJ$625&gt;0,(AJ$589*AJ603*(1-'[7]5. Var. Index. Performance RTs'!$D$78))/AJ$625,0)</f>
        <v>0</v>
      </c>
      <c r="AK639" s="166">
        <f>IF(AK$625&gt;0,(AK$589*AK603*(1-'[7]5. Var. Index. Performance RTs'!$D$78))/AK$625,0)</f>
        <v>0</v>
      </c>
      <c r="AL639" s="166">
        <f>IF(AL$625&gt;0,(AL$589*AL603*(1-'[7]5. Var. Index. Performance RTs'!$D$78))/AL$625,0)</f>
        <v>0</v>
      </c>
      <c r="AM639" s="166">
        <f>IF(AM$625&gt;0,(AM$589*AM603*(1-'[7]5. Var. Index. Performance RTs'!$D$78))/AM$625,0)</f>
        <v>0</v>
      </c>
      <c r="AN639" s="166">
        <f>IF(AN$625&gt;0,(AN$589*AN603*(1-'[7]5. Var. Index. Performance RTs'!$D$78))/AN$625,0)</f>
        <v>0</v>
      </c>
      <c r="AO639" s="166">
        <f>IF(AO$625&gt;0,(AO$589*AO603*(1-'[7]5. Var. Index. Performance RTs'!$D$78))/AO$625,0)</f>
        <v>0</v>
      </c>
      <c r="AP639" s="166">
        <f>IF(AP$625&gt;0,(AP$589*AP603*(1-'[7]5. Var. Index. Performance RTs'!$D$78))/AP$625,0)</f>
        <v>0</v>
      </c>
      <c r="AQ639" s="166">
        <f>IF(AQ$625&gt;0,(AQ$589*AQ603*(1-'[7]5. Var. Index. Performance RTs'!$D$78))/AQ$625,0)</f>
        <v>0</v>
      </c>
      <c r="AR639" s="166">
        <f>IF(AR$625&gt;0,(AR$589*AR603*(1-'[7]5. Var. Index. Performance RTs'!$D$78))/AR$625,0)</f>
        <v>0</v>
      </c>
    </row>
    <row r="640" spans="1:44" s="262" customFormat="1" ht="15.75" hidden="1" outlineLevel="2">
      <c r="A640" s="194"/>
      <c r="B640" s="162" t="s">
        <v>55</v>
      </c>
      <c r="C640" s="160" t="s">
        <v>73</v>
      </c>
      <c r="D640" s="165">
        <f>1-SUM(D627:D639)</f>
        <v>1</v>
      </c>
      <c r="E640" s="165">
        <f t="shared" ref="E640:AR640" si="198">1-SUM(E627:E639)</f>
        <v>1</v>
      </c>
      <c r="F640" s="165">
        <f t="shared" si="198"/>
        <v>1</v>
      </c>
      <c r="G640" s="165">
        <f t="shared" si="198"/>
        <v>1</v>
      </c>
      <c r="H640" s="165">
        <f t="shared" si="198"/>
        <v>1</v>
      </c>
      <c r="I640" s="165">
        <f t="shared" si="198"/>
        <v>1</v>
      </c>
      <c r="J640" s="165">
        <f t="shared" si="198"/>
        <v>1</v>
      </c>
      <c r="K640" s="165">
        <f t="shared" si="198"/>
        <v>1</v>
      </c>
      <c r="L640" s="165">
        <f t="shared" si="198"/>
        <v>1</v>
      </c>
      <c r="M640" s="165">
        <f t="shared" si="198"/>
        <v>1</v>
      </c>
      <c r="N640" s="165">
        <f t="shared" si="198"/>
        <v>1</v>
      </c>
      <c r="O640" s="165">
        <f t="shared" si="198"/>
        <v>1</v>
      </c>
      <c r="P640" s="165">
        <f t="shared" si="198"/>
        <v>1</v>
      </c>
      <c r="Q640" s="165">
        <f t="shared" si="198"/>
        <v>1</v>
      </c>
      <c r="R640" s="165">
        <f t="shared" si="198"/>
        <v>1</v>
      </c>
      <c r="S640" s="165">
        <f t="shared" si="198"/>
        <v>1</v>
      </c>
      <c r="T640" s="165">
        <f t="shared" si="198"/>
        <v>1</v>
      </c>
      <c r="U640" s="165">
        <f t="shared" si="198"/>
        <v>1</v>
      </c>
      <c r="V640" s="165">
        <f t="shared" si="198"/>
        <v>1</v>
      </c>
      <c r="W640" s="165">
        <f t="shared" si="198"/>
        <v>1</v>
      </c>
      <c r="X640" s="165">
        <f t="shared" si="198"/>
        <v>1</v>
      </c>
      <c r="Y640" s="165">
        <f t="shared" si="198"/>
        <v>1</v>
      </c>
      <c r="Z640" s="165">
        <f t="shared" si="198"/>
        <v>1</v>
      </c>
      <c r="AA640" s="165">
        <f t="shared" si="198"/>
        <v>1</v>
      </c>
      <c r="AB640" s="165">
        <f t="shared" si="198"/>
        <v>1</v>
      </c>
      <c r="AC640" s="165">
        <f t="shared" si="198"/>
        <v>1</v>
      </c>
      <c r="AD640" s="165">
        <f t="shared" si="198"/>
        <v>1</v>
      </c>
      <c r="AE640" s="165">
        <f t="shared" si="198"/>
        <v>1</v>
      </c>
      <c r="AF640" s="165">
        <f t="shared" si="198"/>
        <v>1</v>
      </c>
      <c r="AG640" s="165">
        <f t="shared" si="198"/>
        <v>1</v>
      </c>
      <c r="AH640" s="165">
        <f t="shared" si="198"/>
        <v>1</v>
      </c>
      <c r="AI640" s="165">
        <f t="shared" si="198"/>
        <v>1</v>
      </c>
      <c r="AJ640" s="165">
        <f t="shared" si="198"/>
        <v>1</v>
      </c>
      <c r="AK640" s="165">
        <f t="shared" si="198"/>
        <v>1</v>
      </c>
      <c r="AL640" s="165">
        <f t="shared" si="198"/>
        <v>1</v>
      </c>
      <c r="AM640" s="165">
        <f t="shared" si="198"/>
        <v>1</v>
      </c>
      <c r="AN640" s="165">
        <f t="shared" si="198"/>
        <v>1</v>
      </c>
      <c r="AO640" s="165">
        <f t="shared" si="198"/>
        <v>1</v>
      </c>
      <c r="AP640" s="165">
        <f t="shared" si="198"/>
        <v>1</v>
      </c>
      <c r="AQ640" s="165">
        <f t="shared" si="198"/>
        <v>1</v>
      </c>
      <c r="AR640" s="165">
        <f t="shared" si="198"/>
        <v>1</v>
      </c>
    </row>
    <row r="641" spans="1:44" s="262" customFormat="1" ht="15.75" hidden="1" outlineLevel="2">
      <c r="A641" s="194"/>
      <c r="B641" s="162" t="s">
        <v>56</v>
      </c>
      <c r="C641" s="160" t="s">
        <v>73</v>
      </c>
      <c r="D641" s="166">
        <f>SUM(D627:D640)</f>
        <v>1</v>
      </c>
      <c r="E641" s="166">
        <f t="shared" ref="E641:AR641" si="199">SUM(E627:E640)</f>
        <v>1</v>
      </c>
      <c r="F641" s="166">
        <f t="shared" si="199"/>
        <v>1</v>
      </c>
      <c r="G641" s="166">
        <f t="shared" si="199"/>
        <v>1</v>
      </c>
      <c r="H641" s="166">
        <f t="shared" si="199"/>
        <v>1</v>
      </c>
      <c r="I641" s="166">
        <f t="shared" si="199"/>
        <v>1</v>
      </c>
      <c r="J641" s="166">
        <f t="shared" si="199"/>
        <v>1</v>
      </c>
      <c r="K641" s="166">
        <f t="shared" si="199"/>
        <v>1</v>
      </c>
      <c r="L641" s="166">
        <f t="shared" si="199"/>
        <v>1</v>
      </c>
      <c r="M641" s="166">
        <f t="shared" si="199"/>
        <v>1</v>
      </c>
      <c r="N641" s="166">
        <f t="shared" si="199"/>
        <v>1</v>
      </c>
      <c r="O641" s="166">
        <f t="shared" si="199"/>
        <v>1</v>
      </c>
      <c r="P641" s="166">
        <f t="shared" si="199"/>
        <v>1</v>
      </c>
      <c r="Q641" s="166">
        <f t="shared" si="199"/>
        <v>1</v>
      </c>
      <c r="R641" s="166">
        <f t="shared" si="199"/>
        <v>1</v>
      </c>
      <c r="S641" s="166">
        <f t="shared" si="199"/>
        <v>1</v>
      </c>
      <c r="T641" s="166">
        <f t="shared" si="199"/>
        <v>1</v>
      </c>
      <c r="U641" s="166">
        <f t="shared" si="199"/>
        <v>1</v>
      </c>
      <c r="V641" s="166">
        <f t="shared" si="199"/>
        <v>1</v>
      </c>
      <c r="W641" s="166">
        <f t="shared" si="199"/>
        <v>1</v>
      </c>
      <c r="X641" s="166">
        <f t="shared" si="199"/>
        <v>1</v>
      </c>
      <c r="Y641" s="166">
        <f t="shared" si="199"/>
        <v>1</v>
      </c>
      <c r="Z641" s="166">
        <f t="shared" si="199"/>
        <v>1</v>
      </c>
      <c r="AA641" s="166">
        <f t="shared" si="199"/>
        <v>1</v>
      </c>
      <c r="AB641" s="166">
        <f t="shared" si="199"/>
        <v>1</v>
      </c>
      <c r="AC641" s="166">
        <f t="shared" si="199"/>
        <v>1</v>
      </c>
      <c r="AD641" s="166">
        <f t="shared" si="199"/>
        <v>1</v>
      </c>
      <c r="AE641" s="166">
        <f t="shared" si="199"/>
        <v>1</v>
      </c>
      <c r="AF641" s="166">
        <f t="shared" si="199"/>
        <v>1</v>
      </c>
      <c r="AG641" s="166">
        <f t="shared" si="199"/>
        <v>1</v>
      </c>
      <c r="AH641" s="166">
        <f t="shared" si="199"/>
        <v>1</v>
      </c>
      <c r="AI641" s="166">
        <f t="shared" si="199"/>
        <v>1</v>
      </c>
      <c r="AJ641" s="166">
        <f t="shared" si="199"/>
        <v>1</v>
      </c>
      <c r="AK641" s="166">
        <f t="shared" si="199"/>
        <v>1</v>
      </c>
      <c r="AL641" s="166">
        <f t="shared" si="199"/>
        <v>1</v>
      </c>
      <c r="AM641" s="166">
        <f t="shared" si="199"/>
        <v>1</v>
      </c>
      <c r="AN641" s="166">
        <f t="shared" si="199"/>
        <v>1</v>
      </c>
      <c r="AO641" s="166">
        <f t="shared" si="199"/>
        <v>1</v>
      </c>
      <c r="AP641" s="166">
        <f t="shared" si="199"/>
        <v>1</v>
      </c>
      <c r="AQ641" s="166">
        <f t="shared" si="199"/>
        <v>1</v>
      </c>
      <c r="AR641" s="166">
        <f t="shared" si="199"/>
        <v>1</v>
      </c>
    </row>
    <row r="642" spans="1:44" s="78" customFormat="1" ht="15.75" hidden="1" outlineLevel="1">
      <c r="A642" s="195"/>
      <c r="B642" s="82"/>
      <c r="C642" s="196">
        <f>AVERAGE(D589:AR589)/313</f>
        <v>0</v>
      </c>
      <c r="D642" s="191" t="s">
        <v>71</v>
      </c>
      <c r="E642" s="197"/>
      <c r="F642" s="192"/>
      <c r="G642" s="192"/>
      <c r="H642" s="192"/>
      <c r="I642" s="192"/>
      <c r="J642" s="192"/>
      <c r="K642" s="192"/>
      <c r="L642" s="192"/>
      <c r="M642" s="192"/>
      <c r="N642" s="192"/>
      <c r="O642" s="192"/>
      <c r="P642" s="192"/>
      <c r="Q642" s="192"/>
      <c r="R642" s="192"/>
      <c r="S642" s="192"/>
      <c r="T642" s="192"/>
      <c r="U642" s="192"/>
      <c r="V642" s="192"/>
      <c r="W642" s="192"/>
      <c r="X642" s="192"/>
      <c r="Y642" s="192"/>
      <c r="Z642" s="192"/>
      <c r="AA642" s="192"/>
      <c r="AB642" s="192"/>
      <c r="AC642" s="192"/>
      <c r="AD642" s="192"/>
      <c r="AE642" s="192"/>
      <c r="AF642" s="192"/>
      <c r="AG642" s="192"/>
      <c r="AH642" s="192"/>
      <c r="AI642" s="192"/>
      <c r="AJ642" s="192"/>
      <c r="AK642" s="192"/>
      <c r="AL642" s="192"/>
      <c r="AM642" s="192"/>
      <c r="AN642" s="192"/>
      <c r="AO642" s="192"/>
      <c r="AP642" s="192"/>
      <c r="AQ642" s="192"/>
      <c r="AR642" s="192"/>
    </row>
    <row r="643" spans="1:44" s="264" customFormat="1" ht="15.75" hidden="1" outlineLevel="1">
      <c r="A643" s="105" t="str">
        <f>'[7]5. Var. Index. Performance RTs'!D51</f>
        <v>NÃO</v>
      </c>
      <c r="B643" s="175" t="s">
        <v>3</v>
      </c>
      <c r="C643" s="173"/>
      <c r="D643" s="179">
        <f>IF($A$643="SIM",D662,0)</f>
        <v>0</v>
      </c>
      <c r="E643" s="179">
        <f t="shared" ref="E643:AR643" si="200">IF($A$643="SIM",E662,0)</f>
        <v>0</v>
      </c>
      <c r="F643" s="179">
        <f t="shared" si="200"/>
        <v>0</v>
      </c>
      <c r="G643" s="179">
        <f t="shared" si="200"/>
        <v>0</v>
      </c>
      <c r="H643" s="179">
        <f t="shared" si="200"/>
        <v>0</v>
      </c>
      <c r="I643" s="179">
        <f t="shared" si="200"/>
        <v>0</v>
      </c>
      <c r="J643" s="179">
        <f t="shared" si="200"/>
        <v>0</v>
      </c>
      <c r="K643" s="179">
        <f t="shared" si="200"/>
        <v>0</v>
      </c>
      <c r="L643" s="179">
        <f t="shared" si="200"/>
        <v>0</v>
      </c>
      <c r="M643" s="179">
        <f t="shared" si="200"/>
        <v>0</v>
      </c>
      <c r="N643" s="179">
        <f t="shared" si="200"/>
        <v>0</v>
      </c>
      <c r="O643" s="179">
        <f t="shared" si="200"/>
        <v>0</v>
      </c>
      <c r="P643" s="179">
        <f t="shared" si="200"/>
        <v>0</v>
      </c>
      <c r="Q643" s="179">
        <f t="shared" si="200"/>
        <v>0</v>
      </c>
      <c r="R643" s="179">
        <f t="shared" si="200"/>
        <v>0</v>
      </c>
      <c r="S643" s="179">
        <f t="shared" si="200"/>
        <v>0</v>
      </c>
      <c r="T643" s="179">
        <f t="shared" si="200"/>
        <v>0</v>
      </c>
      <c r="U643" s="179">
        <f t="shared" si="200"/>
        <v>0</v>
      </c>
      <c r="V643" s="179">
        <f t="shared" si="200"/>
        <v>0</v>
      </c>
      <c r="W643" s="179">
        <f t="shared" si="200"/>
        <v>0</v>
      </c>
      <c r="X643" s="179">
        <f t="shared" si="200"/>
        <v>0</v>
      </c>
      <c r="Y643" s="179">
        <f t="shared" si="200"/>
        <v>0</v>
      </c>
      <c r="Z643" s="179">
        <f t="shared" si="200"/>
        <v>0</v>
      </c>
      <c r="AA643" s="179">
        <f t="shared" si="200"/>
        <v>0</v>
      </c>
      <c r="AB643" s="179">
        <f t="shared" si="200"/>
        <v>0</v>
      </c>
      <c r="AC643" s="179">
        <f t="shared" si="200"/>
        <v>0</v>
      </c>
      <c r="AD643" s="179">
        <f t="shared" si="200"/>
        <v>0</v>
      </c>
      <c r="AE643" s="179">
        <f t="shared" si="200"/>
        <v>0</v>
      </c>
      <c r="AF643" s="179">
        <f t="shared" si="200"/>
        <v>0</v>
      </c>
      <c r="AG643" s="179">
        <f t="shared" si="200"/>
        <v>0</v>
      </c>
      <c r="AH643" s="179">
        <f t="shared" si="200"/>
        <v>0</v>
      </c>
      <c r="AI643" s="179">
        <f t="shared" si="200"/>
        <v>0</v>
      </c>
      <c r="AJ643" s="179">
        <f t="shared" si="200"/>
        <v>0</v>
      </c>
      <c r="AK643" s="179">
        <f t="shared" si="200"/>
        <v>0</v>
      </c>
      <c r="AL643" s="179">
        <f t="shared" si="200"/>
        <v>0</v>
      </c>
      <c r="AM643" s="179">
        <f t="shared" si="200"/>
        <v>0</v>
      </c>
      <c r="AN643" s="179">
        <f t="shared" si="200"/>
        <v>0</v>
      </c>
      <c r="AO643" s="179">
        <f t="shared" si="200"/>
        <v>0</v>
      </c>
      <c r="AP643" s="179">
        <f t="shared" si="200"/>
        <v>0</v>
      </c>
      <c r="AQ643" s="179">
        <f t="shared" si="200"/>
        <v>0</v>
      </c>
      <c r="AR643" s="179">
        <f t="shared" si="200"/>
        <v>0</v>
      </c>
    </row>
    <row r="644" spans="1:44" s="260" customFormat="1" ht="15.75" hidden="1" outlineLevel="1">
      <c r="A644" s="195"/>
      <c r="B644" s="84" t="s">
        <v>150</v>
      </c>
      <c r="C644" s="80" t="s">
        <v>129</v>
      </c>
      <c r="D644" s="157">
        <f t="shared" ref="D644:AR644" si="201">IF(AND($A$643="SIM",$A$697="NÃO"),D194+D398+D477+D251*D252*D255,IF(AND($A$643="SIM",$A$697="SIM"),D717,0))</f>
        <v>0</v>
      </c>
      <c r="E644" s="157">
        <f t="shared" si="201"/>
        <v>0</v>
      </c>
      <c r="F644" s="157">
        <f t="shared" si="201"/>
        <v>0</v>
      </c>
      <c r="G644" s="157">
        <f t="shared" si="201"/>
        <v>0</v>
      </c>
      <c r="H644" s="157">
        <f t="shared" si="201"/>
        <v>0</v>
      </c>
      <c r="I644" s="157">
        <f t="shared" si="201"/>
        <v>0</v>
      </c>
      <c r="J644" s="157">
        <f t="shared" si="201"/>
        <v>0</v>
      </c>
      <c r="K644" s="157">
        <f t="shared" si="201"/>
        <v>0</v>
      </c>
      <c r="L644" s="157">
        <f t="shared" si="201"/>
        <v>0</v>
      </c>
      <c r="M644" s="157">
        <f t="shared" si="201"/>
        <v>0</v>
      </c>
      <c r="N644" s="157">
        <f t="shared" si="201"/>
        <v>0</v>
      </c>
      <c r="O644" s="157">
        <f t="shared" si="201"/>
        <v>0</v>
      </c>
      <c r="P644" s="157">
        <f t="shared" si="201"/>
        <v>0</v>
      </c>
      <c r="Q644" s="157">
        <f t="shared" si="201"/>
        <v>0</v>
      </c>
      <c r="R644" s="157">
        <f t="shared" si="201"/>
        <v>0</v>
      </c>
      <c r="S644" s="157">
        <f t="shared" si="201"/>
        <v>0</v>
      </c>
      <c r="T644" s="157">
        <f t="shared" si="201"/>
        <v>0</v>
      </c>
      <c r="U644" s="157">
        <f t="shared" si="201"/>
        <v>0</v>
      </c>
      <c r="V644" s="157">
        <f t="shared" si="201"/>
        <v>0</v>
      </c>
      <c r="W644" s="157">
        <f t="shared" si="201"/>
        <v>0</v>
      </c>
      <c r="X644" s="157">
        <f t="shared" si="201"/>
        <v>0</v>
      </c>
      <c r="Y644" s="157">
        <f t="shared" si="201"/>
        <v>0</v>
      </c>
      <c r="Z644" s="157">
        <f t="shared" si="201"/>
        <v>0</v>
      </c>
      <c r="AA644" s="157">
        <f t="shared" si="201"/>
        <v>0</v>
      </c>
      <c r="AB644" s="157">
        <f t="shared" si="201"/>
        <v>0</v>
      </c>
      <c r="AC644" s="157">
        <f t="shared" si="201"/>
        <v>0</v>
      </c>
      <c r="AD644" s="157">
        <f t="shared" si="201"/>
        <v>0</v>
      </c>
      <c r="AE644" s="157">
        <f t="shared" si="201"/>
        <v>0</v>
      </c>
      <c r="AF644" s="157">
        <f t="shared" si="201"/>
        <v>0</v>
      </c>
      <c r="AG644" s="157">
        <f t="shared" si="201"/>
        <v>0</v>
      </c>
      <c r="AH644" s="157">
        <f t="shared" si="201"/>
        <v>0</v>
      </c>
      <c r="AI644" s="157">
        <f t="shared" si="201"/>
        <v>0</v>
      </c>
      <c r="AJ644" s="157">
        <f t="shared" si="201"/>
        <v>0</v>
      </c>
      <c r="AK644" s="157">
        <f t="shared" si="201"/>
        <v>0</v>
      </c>
      <c r="AL644" s="157">
        <f t="shared" si="201"/>
        <v>0</v>
      </c>
      <c r="AM644" s="157">
        <f t="shared" si="201"/>
        <v>0</v>
      </c>
      <c r="AN644" s="157">
        <f t="shared" si="201"/>
        <v>0</v>
      </c>
      <c r="AO644" s="157">
        <f t="shared" si="201"/>
        <v>0</v>
      </c>
      <c r="AP644" s="157">
        <f t="shared" si="201"/>
        <v>0</v>
      </c>
      <c r="AQ644" s="157">
        <f t="shared" si="201"/>
        <v>0</v>
      </c>
      <c r="AR644" s="157">
        <f t="shared" si="201"/>
        <v>0</v>
      </c>
    </row>
    <row r="645" spans="1:44" s="262" customFormat="1" ht="15.75" hidden="1" outlineLevel="2">
      <c r="A645" s="195"/>
      <c r="B645" s="162" t="s">
        <v>133</v>
      </c>
      <c r="C645" s="160"/>
      <c r="D645" s="160"/>
      <c r="E645" s="160"/>
      <c r="F645" s="160"/>
      <c r="G645" s="160"/>
      <c r="H645" s="160"/>
      <c r="I645" s="160"/>
      <c r="J645" s="160"/>
      <c r="K645" s="160"/>
      <c r="L645" s="160"/>
      <c r="M645" s="160"/>
      <c r="N645" s="160"/>
      <c r="O645" s="160"/>
      <c r="P645" s="160"/>
      <c r="Q645" s="160"/>
      <c r="R645" s="160"/>
      <c r="S645" s="160"/>
      <c r="T645" s="160"/>
      <c r="U645" s="160"/>
      <c r="V645" s="160"/>
      <c r="W645" s="160"/>
      <c r="X645" s="160"/>
      <c r="Y645" s="160"/>
      <c r="Z645" s="160"/>
      <c r="AA645" s="160"/>
      <c r="AB645" s="160"/>
      <c r="AC645" s="160"/>
      <c r="AD645" s="160"/>
      <c r="AE645" s="160"/>
      <c r="AF645" s="160"/>
      <c r="AG645" s="160"/>
      <c r="AH645" s="160"/>
      <c r="AI645" s="160"/>
      <c r="AJ645" s="160"/>
      <c r="AK645" s="160"/>
      <c r="AL645" s="160"/>
      <c r="AM645" s="160"/>
      <c r="AN645" s="160"/>
      <c r="AO645" s="160"/>
      <c r="AP645" s="160"/>
      <c r="AQ645" s="160"/>
      <c r="AR645" s="160"/>
    </row>
    <row r="646" spans="1:44" s="262" customFormat="1" ht="15.75" hidden="1" outlineLevel="2">
      <c r="A646" s="194"/>
      <c r="B646" s="162" t="s">
        <v>42</v>
      </c>
      <c r="C646" s="160" t="s">
        <v>73</v>
      </c>
      <c r="D646" s="166">
        <f t="shared" ref="D646:AR652" si="202">IF(D644&gt;0,(D$194*D196+D$398*D400+D$477*D479)/D$644,0)</f>
        <v>0</v>
      </c>
      <c r="E646" s="166">
        <f t="shared" si="202"/>
        <v>0</v>
      </c>
      <c r="F646" s="166">
        <f t="shared" si="202"/>
        <v>0</v>
      </c>
      <c r="G646" s="166">
        <f t="shared" si="202"/>
        <v>0</v>
      </c>
      <c r="H646" s="166">
        <f t="shared" si="202"/>
        <v>0</v>
      </c>
      <c r="I646" s="166">
        <f t="shared" si="202"/>
        <v>0</v>
      </c>
      <c r="J646" s="166">
        <f t="shared" si="202"/>
        <v>0</v>
      </c>
      <c r="K646" s="166">
        <f t="shared" si="202"/>
        <v>0</v>
      </c>
      <c r="L646" s="166">
        <f t="shared" si="202"/>
        <v>0</v>
      </c>
      <c r="M646" s="166">
        <f t="shared" si="202"/>
        <v>0</v>
      </c>
      <c r="N646" s="166">
        <f t="shared" si="202"/>
        <v>0</v>
      </c>
      <c r="O646" s="166">
        <f t="shared" si="202"/>
        <v>0</v>
      </c>
      <c r="P646" s="166">
        <f t="shared" si="202"/>
        <v>0</v>
      </c>
      <c r="Q646" s="166">
        <f t="shared" si="202"/>
        <v>0</v>
      </c>
      <c r="R646" s="166">
        <f t="shared" si="202"/>
        <v>0</v>
      </c>
      <c r="S646" s="166">
        <f t="shared" si="202"/>
        <v>0</v>
      </c>
      <c r="T646" s="166">
        <f t="shared" si="202"/>
        <v>0</v>
      </c>
      <c r="U646" s="166">
        <f t="shared" si="202"/>
        <v>0</v>
      </c>
      <c r="V646" s="166">
        <f t="shared" si="202"/>
        <v>0</v>
      </c>
      <c r="W646" s="166">
        <f t="shared" si="202"/>
        <v>0</v>
      </c>
      <c r="X646" s="166">
        <f t="shared" si="202"/>
        <v>0</v>
      </c>
      <c r="Y646" s="166">
        <f t="shared" si="202"/>
        <v>0</v>
      </c>
      <c r="Z646" s="166">
        <f t="shared" si="202"/>
        <v>0</v>
      </c>
      <c r="AA646" s="166">
        <f t="shared" si="202"/>
        <v>0</v>
      </c>
      <c r="AB646" s="166">
        <f t="shared" si="202"/>
        <v>0</v>
      </c>
      <c r="AC646" s="166">
        <f t="shared" si="202"/>
        <v>0</v>
      </c>
      <c r="AD646" s="166">
        <f t="shared" si="202"/>
        <v>0</v>
      </c>
      <c r="AE646" s="166">
        <f t="shared" si="202"/>
        <v>0</v>
      </c>
      <c r="AF646" s="166">
        <f t="shared" si="202"/>
        <v>0</v>
      </c>
      <c r="AG646" s="166">
        <f t="shared" si="202"/>
        <v>0</v>
      </c>
      <c r="AH646" s="166">
        <f t="shared" si="202"/>
        <v>0</v>
      </c>
      <c r="AI646" s="166">
        <f t="shared" si="202"/>
        <v>0</v>
      </c>
      <c r="AJ646" s="166">
        <f t="shared" si="202"/>
        <v>0</v>
      </c>
      <c r="AK646" s="166">
        <f t="shared" si="202"/>
        <v>0</v>
      </c>
      <c r="AL646" s="166">
        <f t="shared" si="202"/>
        <v>0</v>
      </c>
      <c r="AM646" s="166">
        <f t="shared" si="202"/>
        <v>0</v>
      </c>
      <c r="AN646" s="166">
        <f t="shared" si="202"/>
        <v>0</v>
      </c>
      <c r="AO646" s="166">
        <f t="shared" si="202"/>
        <v>0</v>
      </c>
      <c r="AP646" s="166">
        <f t="shared" si="202"/>
        <v>0</v>
      </c>
      <c r="AQ646" s="166">
        <f t="shared" si="202"/>
        <v>0</v>
      </c>
      <c r="AR646" s="166">
        <f t="shared" si="202"/>
        <v>0</v>
      </c>
    </row>
    <row r="647" spans="1:44" s="262" customFormat="1" ht="15.75" hidden="1" outlineLevel="2">
      <c r="A647" s="194"/>
      <c r="B647" s="162" t="s">
        <v>43</v>
      </c>
      <c r="C647" s="160" t="s">
        <v>73</v>
      </c>
      <c r="D647" s="166">
        <f t="shared" si="202"/>
        <v>0</v>
      </c>
      <c r="E647" s="166">
        <f t="shared" si="202"/>
        <v>0</v>
      </c>
      <c r="F647" s="166">
        <f t="shared" si="202"/>
        <v>0</v>
      </c>
      <c r="G647" s="166">
        <f t="shared" si="202"/>
        <v>0</v>
      </c>
      <c r="H647" s="166">
        <f t="shared" si="202"/>
        <v>0</v>
      </c>
      <c r="I647" s="166">
        <f t="shared" si="202"/>
        <v>0</v>
      </c>
      <c r="J647" s="166">
        <f t="shared" si="202"/>
        <v>0</v>
      </c>
      <c r="K647" s="166">
        <f t="shared" si="202"/>
        <v>0</v>
      </c>
      <c r="L647" s="166">
        <f t="shared" si="202"/>
        <v>0</v>
      </c>
      <c r="M647" s="166">
        <f t="shared" si="202"/>
        <v>0</v>
      </c>
      <c r="N647" s="166">
        <f t="shared" si="202"/>
        <v>0</v>
      </c>
      <c r="O647" s="166">
        <f t="shared" si="202"/>
        <v>0</v>
      </c>
      <c r="P647" s="166">
        <f t="shared" si="202"/>
        <v>0</v>
      </c>
      <c r="Q647" s="166">
        <f t="shared" si="202"/>
        <v>0</v>
      </c>
      <c r="R647" s="166">
        <f t="shared" si="202"/>
        <v>0</v>
      </c>
      <c r="S647" s="166">
        <f t="shared" si="202"/>
        <v>0</v>
      </c>
      <c r="T647" s="166">
        <f t="shared" si="202"/>
        <v>0</v>
      </c>
      <c r="U647" s="166">
        <f t="shared" si="202"/>
        <v>0</v>
      </c>
      <c r="V647" s="166">
        <f t="shared" si="202"/>
        <v>0</v>
      </c>
      <c r="W647" s="166">
        <f t="shared" si="202"/>
        <v>0</v>
      </c>
      <c r="X647" s="166">
        <f t="shared" si="202"/>
        <v>0</v>
      </c>
      <c r="Y647" s="166">
        <f t="shared" si="202"/>
        <v>0</v>
      </c>
      <c r="Z647" s="166">
        <f t="shared" si="202"/>
        <v>0</v>
      </c>
      <c r="AA647" s="166">
        <f t="shared" si="202"/>
        <v>0</v>
      </c>
      <c r="AB647" s="166">
        <f t="shared" si="202"/>
        <v>0</v>
      </c>
      <c r="AC647" s="166">
        <f t="shared" si="202"/>
        <v>0</v>
      </c>
      <c r="AD647" s="166">
        <f t="shared" si="202"/>
        <v>0</v>
      </c>
      <c r="AE647" s="166">
        <f t="shared" si="202"/>
        <v>0</v>
      </c>
      <c r="AF647" s="166">
        <f t="shared" si="202"/>
        <v>0</v>
      </c>
      <c r="AG647" s="166">
        <f t="shared" si="202"/>
        <v>0</v>
      </c>
      <c r="AH647" s="166">
        <f t="shared" si="202"/>
        <v>0</v>
      </c>
      <c r="AI647" s="166">
        <f t="shared" si="202"/>
        <v>0</v>
      </c>
      <c r="AJ647" s="166">
        <f t="shared" si="202"/>
        <v>0</v>
      </c>
      <c r="AK647" s="166">
        <f t="shared" si="202"/>
        <v>0</v>
      </c>
      <c r="AL647" s="166">
        <f t="shared" si="202"/>
        <v>0</v>
      </c>
      <c r="AM647" s="166">
        <f t="shared" si="202"/>
        <v>0</v>
      </c>
      <c r="AN647" s="166">
        <f t="shared" si="202"/>
        <v>0</v>
      </c>
      <c r="AO647" s="166">
        <f t="shared" si="202"/>
        <v>0</v>
      </c>
      <c r="AP647" s="166">
        <f t="shared" si="202"/>
        <v>0</v>
      </c>
      <c r="AQ647" s="166">
        <f t="shared" si="202"/>
        <v>0</v>
      </c>
      <c r="AR647" s="166">
        <f t="shared" si="202"/>
        <v>0</v>
      </c>
    </row>
    <row r="648" spans="1:44" s="262" customFormat="1" ht="15.75" hidden="1" outlineLevel="2">
      <c r="A648" s="194"/>
      <c r="B648" s="162" t="s">
        <v>44</v>
      </c>
      <c r="C648" s="160" t="s">
        <v>73</v>
      </c>
      <c r="D648" s="166">
        <f t="shared" si="202"/>
        <v>0</v>
      </c>
      <c r="E648" s="166">
        <f t="shared" si="202"/>
        <v>0</v>
      </c>
      <c r="F648" s="166">
        <f t="shared" si="202"/>
        <v>0</v>
      </c>
      <c r="G648" s="166">
        <f t="shared" si="202"/>
        <v>0</v>
      </c>
      <c r="H648" s="166">
        <f t="shared" si="202"/>
        <v>0</v>
      </c>
      <c r="I648" s="166">
        <f t="shared" si="202"/>
        <v>0</v>
      </c>
      <c r="J648" s="166">
        <f t="shared" si="202"/>
        <v>0</v>
      </c>
      <c r="K648" s="166">
        <f t="shared" si="202"/>
        <v>0</v>
      </c>
      <c r="L648" s="166">
        <f t="shared" si="202"/>
        <v>0</v>
      </c>
      <c r="M648" s="166">
        <f t="shared" si="202"/>
        <v>0</v>
      </c>
      <c r="N648" s="166">
        <f t="shared" si="202"/>
        <v>0</v>
      </c>
      <c r="O648" s="166">
        <f t="shared" si="202"/>
        <v>0</v>
      </c>
      <c r="P648" s="166">
        <f t="shared" si="202"/>
        <v>0</v>
      </c>
      <c r="Q648" s="166">
        <f t="shared" si="202"/>
        <v>0</v>
      </c>
      <c r="R648" s="166">
        <f t="shared" si="202"/>
        <v>0</v>
      </c>
      <c r="S648" s="166">
        <f t="shared" si="202"/>
        <v>0</v>
      </c>
      <c r="T648" s="166">
        <f t="shared" si="202"/>
        <v>0</v>
      </c>
      <c r="U648" s="166">
        <f t="shared" si="202"/>
        <v>0</v>
      </c>
      <c r="V648" s="166">
        <f t="shared" si="202"/>
        <v>0</v>
      </c>
      <c r="W648" s="166">
        <f t="shared" si="202"/>
        <v>0</v>
      </c>
      <c r="X648" s="166">
        <f t="shared" si="202"/>
        <v>0</v>
      </c>
      <c r="Y648" s="166">
        <f t="shared" si="202"/>
        <v>0</v>
      </c>
      <c r="Z648" s="166">
        <f t="shared" si="202"/>
        <v>0</v>
      </c>
      <c r="AA648" s="166">
        <f t="shared" si="202"/>
        <v>0</v>
      </c>
      <c r="AB648" s="166">
        <f t="shared" si="202"/>
        <v>0</v>
      </c>
      <c r="AC648" s="166">
        <f t="shared" si="202"/>
        <v>0</v>
      </c>
      <c r="AD648" s="166">
        <f t="shared" si="202"/>
        <v>0</v>
      </c>
      <c r="AE648" s="166">
        <f t="shared" si="202"/>
        <v>0</v>
      </c>
      <c r="AF648" s="166">
        <f t="shared" si="202"/>
        <v>0</v>
      </c>
      <c r="AG648" s="166">
        <f t="shared" si="202"/>
        <v>0</v>
      </c>
      <c r="AH648" s="166">
        <f t="shared" si="202"/>
        <v>0</v>
      </c>
      <c r="AI648" s="166">
        <f t="shared" si="202"/>
        <v>0</v>
      </c>
      <c r="AJ648" s="166">
        <f t="shared" si="202"/>
        <v>0</v>
      </c>
      <c r="AK648" s="166">
        <f t="shared" si="202"/>
        <v>0</v>
      </c>
      <c r="AL648" s="166">
        <f t="shared" si="202"/>
        <v>0</v>
      </c>
      <c r="AM648" s="166">
        <f t="shared" si="202"/>
        <v>0</v>
      </c>
      <c r="AN648" s="166">
        <f t="shared" si="202"/>
        <v>0</v>
      </c>
      <c r="AO648" s="166">
        <f t="shared" si="202"/>
        <v>0</v>
      </c>
      <c r="AP648" s="166">
        <f t="shared" si="202"/>
        <v>0</v>
      </c>
      <c r="AQ648" s="166">
        <f t="shared" si="202"/>
        <v>0</v>
      </c>
      <c r="AR648" s="166">
        <f t="shared" si="202"/>
        <v>0</v>
      </c>
    </row>
    <row r="649" spans="1:44" s="262" customFormat="1" ht="15.75" hidden="1" outlineLevel="2">
      <c r="A649" s="194"/>
      <c r="B649" s="162" t="s">
        <v>45</v>
      </c>
      <c r="C649" s="160" t="s">
        <v>73</v>
      </c>
      <c r="D649" s="166">
        <f t="shared" si="202"/>
        <v>0</v>
      </c>
      <c r="E649" s="166">
        <f t="shared" si="202"/>
        <v>0</v>
      </c>
      <c r="F649" s="166">
        <f t="shared" si="202"/>
        <v>0</v>
      </c>
      <c r="G649" s="166">
        <f t="shared" si="202"/>
        <v>0</v>
      </c>
      <c r="H649" s="166">
        <f t="shared" si="202"/>
        <v>0</v>
      </c>
      <c r="I649" s="166">
        <f t="shared" si="202"/>
        <v>0</v>
      </c>
      <c r="J649" s="166">
        <f t="shared" si="202"/>
        <v>0</v>
      </c>
      <c r="K649" s="166">
        <f t="shared" si="202"/>
        <v>0</v>
      </c>
      <c r="L649" s="166">
        <f t="shared" si="202"/>
        <v>0</v>
      </c>
      <c r="M649" s="166">
        <f t="shared" si="202"/>
        <v>0</v>
      </c>
      <c r="N649" s="166">
        <f t="shared" si="202"/>
        <v>0</v>
      </c>
      <c r="O649" s="166">
        <f t="shared" si="202"/>
        <v>0</v>
      </c>
      <c r="P649" s="166">
        <f t="shared" si="202"/>
        <v>0</v>
      </c>
      <c r="Q649" s="166">
        <f t="shared" si="202"/>
        <v>0</v>
      </c>
      <c r="R649" s="166">
        <f t="shared" si="202"/>
        <v>0</v>
      </c>
      <c r="S649" s="166">
        <f t="shared" si="202"/>
        <v>0</v>
      </c>
      <c r="T649" s="166">
        <f t="shared" si="202"/>
        <v>0</v>
      </c>
      <c r="U649" s="166">
        <f t="shared" si="202"/>
        <v>0</v>
      </c>
      <c r="V649" s="166">
        <f t="shared" si="202"/>
        <v>0</v>
      </c>
      <c r="W649" s="166">
        <f t="shared" si="202"/>
        <v>0</v>
      </c>
      <c r="X649" s="166">
        <f t="shared" si="202"/>
        <v>0</v>
      </c>
      <c r="Y649" s="166">
        <f t="shared" si="202"/>
        <v>0</v>
      </c>
      <c r="Z649" s="166">
        <f t="shared" si="202"/>
        <v>0</v>
      </c>
      <c r="AA649" s="166">
        <f t="shared" si="202"/>
        <v>0</v>
      </c>
      <c r="AB649" s="166">
        <f t="shared" si="202"/>
        <v>0</v>
      </c>
      <c r="AC649" s="166">
        <f t="shared" si="202"/>
        <v>0</v>
      </c>
      <c r="AD649" s="166">
        <f t="shared" si="202"/>
        <v>0</v>
      </c>
      <c r="AE649" s="166">
        <f t="shared" si="202"/>
        <v>0</v>
      </c>
      <c r="AF649" s="166">
        <f t="shared" si="202"/>
        <v>0</v>
      </c>
      <c r="AG649" s="166">
        <f t="shared" si="202"/>
        <v>0</v>
      </c>
      <c r="AH649" s="166">
        <f t="shared" si="202"/>
        <v>0</v>
      </c>
      <c r="AI649" s="166">
        <f t="shared" si="202"/>
        <v>0</v>
      </c>
      <c r="AJ649" s="166">
        <f t="shared" si="202"/>
        <v>0</v>
      </c>
      <c r="AK649" s="166">
        <f t="shared" si="202"/>
        <v>0</v>
      </c>
      <c r="AL649" s="166">
        <f t="shared" si="202"/>
        <v>0</v>
      </c>
      <c r="AM649" s="166">
        <f t="shared" si="202"/>
        <v>0</v>
      </c>
      <c r="AN649" s="166">
        <f t="shared" si="202"/>
        <v>0</v>
      </c>
      <c r="AO649" s="166">
        <f t="shared" si="202"/>
        <v>0</v>
      </c>
      <c r="AP649" s="166">
        <f t="shared" si="202"/>
        <v>0</v>
      </c>
      <c r="AQ649" s="166">
        <f t="shared" si="202"/>
        <v>0</v>
      </c>
      <c r="AR649" s="166">
        <f t="shared" si="202"/>
        <v>0</v>
      </c>
    </row>
    <row r="650" spans="1:44" s="262" customFormat="1" ht="15.75" hidden="1" outlineLevel="2">
      <c r="A650" s="194"/>
      <c r="B650" s="162" t="s">
        <v>46</v>
      </c>
      <c r="C650" s="160" t="s">
        <v>73</v>
      </c>
      <c r="D650" s="166">
        <f t="shared" si="202"/>
        <v>0</v>
      </c>
      <c r="E650" s="166">
        <f t="shared" si="202"/>
        <v>0</v>
      </c>
      <c r="F650" s="166">
        <f t="shared" si="202"/>
        <v>0</v>
      </c>
      <c r="G650" s="166">
        <f t="shared" si="202"/>
        <v>0</v>
      </c>
      <c r="H650" s="166">
        <f t="shared" si="202"/>
        <v>0</v>
      </c>
      <c r="I650" s="166">
        <f t="shared" si="202"/>
        <v>0</v>
      </c>
      <c r="J650" s="166">
        <f t="shared" si="202"/>
        <v>0</v>
      </c>
      <c r="K650" s="166">
        <f t="shared" si="202"/>
        <v>0</v>
      </c>
      <c r="L650" s="166">
        <f t="shared" si="202"/>
        <v>0</v>
      </c>
      <c r="M650" s="166">
        <f t="shared" si="202"/>
        <v>0</v>
      </c>
      <c r="N650" s="166">
        <f t="shared" si="202"/>
        <v>0</v>
      </c>
      <c r="O650" s="166">
        <f t="shared" si="202"/>
        <v>0</v>
      </c>
      <c r="P650" s="166">
        <f t="shared" si="202"/>
        <v>0</v>
      </c>
      <c r="Q650" s="166">
        <f t="shared" si="202"/>
        <v>0</v>
      </c>
      <c r="R650" s="166">
        <f t="shared" si="202"/>
        <v>0</v>
      </c>
      <c r="S650" s="166">
        <f t="shared" si="202"/>
        <v>0</v>
      </c>
      <c r="T650" s="166">
        <f t="shared" si="202"/>
        <v>0</v>
      </c>
      <c r="U650" s="166">
        <f t="shared" si="202"/>
        <v>0</v>
      </c>
      <c r="V650" s="166">
        <f t="shared" si="202"/>
        <v>0</v>
      </c>
      <c r="W650" s="166">
        <f t="shared" si="202"/>
        <v>0</v>
      </c>
      <c r="X650" s="166">
        <f t="shared" si="202"/>
        <v>0</v>
      </c>
      <c r="Y650" s="166">
        <f t="shared" si="202"/>
        <v>0</v>
      </c>
      <c r="Z650" s="166">
        <f t="shared" si="202"/>
        <v>0</v>
      </c>
      <c r="AA650" s="166">
        <f t="shared" si="202"/>
        <v>0</v>
      </c>
      <c r="AB650" s="166">
        <f t="shared" si="202"/>
        <v>0</v>
      </c>
      <c r="AC650" s="166">
        <f t="shared" si="202"/>
        <v>0</v>
      </c>
      <c r="AD650" s="166">
        <f t="shared" si="202"/>
        <v>0</v>
      </c>
      <c r="AE650" s="166">
        <f t="shared" si="202"/>
        <v>0</v>
      </c>
      <c r="AF650" s="166">
        <f t="shared" si="202"/>
        <v>0</v>
      </c>
      <c r="AG650" s="166">
        <f t="shared" si="202"/>
        <v>0</v>
      </c>
      <c r="AH650" s="166">
        <f t="shared" si="202"/>
        <v>0</v>
      </c>
      <c r="AI650" s="166">
        <f t="shared" si="202"/>
        <v>0</v>
      </c>
      <c r="AJ650" s="166">
        <f t="shared" si="202"/>
        <v>0</v>
      </c>
      <c r="AK650" s="166">
        <f t="shared" si="202"/>
        <v>0</v>
      </c>
      <c r="AL650" s="166">
        <f t="shared" si="202"/>
        <v>0</v>
      </c>
      <c r="AM650" s="166">
        <f t="shared" si="202"/>
        <v>0</v>
      </c>
      <c r="AN650" s="166">
        <f t="shared" si="202"/>
        <v>0</v>
      </c>
      <c r="AO650" s="166">
        <f t="shared" si="202"/>
        <v>0</v>
      </c>
      <c r="AP650" s="166">
        <f t="shared" si="202"/>
        <v>0</v>
      </c>
      <c r="AQ650" s="166">
        <f t="shared" si="202"/>
        <v>0</v>
      </c>
      <c r="AR650" s="166">
        <f t="shared" si="202"/>
        <v>0</v>
      </c>
    </row>
    <row r="651" spans="1:44" s="262" customFormat="1" ht="15.75" hidden="1" outlineLevel="2">
      <c r="A651" s="194"/>
      <c r="B651" s="162" t="s">
        <v>47</v>
      </c>
      <c r="C651" s="160" t="s">
        <v>73</v>
      </c>
      <c r="D651" s="166">
        <f t="shared" si="202"/>
        <v>0</v>
      </c>
      <c r="E651" s="166">
        <f t="shared" si="202"/>
        <v>0</v>
      </c>
      <c r="F651" s="166">
        <f t="shared" si="202"/>
        <v>0</v>
      </c>
      <c r="G651" s="166">
        <f t="shared" si="202"/>
        <v>0</v>
      </c>
      <c r="H651" s="166">
        <f t="shared" si="202"/>
        <v>0</v>
      </c>
      <c r="I651" s="166">
        <f t="shared" si="202"/>
        <v>0</v>
      </c>
      <c r="J651" s="166">
        <f t="shared" si="202"/>
        <v>0</v>
      </c>
      <c r="K651" s="166">
        <f t="shared" si="202"/>
        <v>0</v>
      </c>
      <c r="L651" s="166">
        <f t="shared" si="202"/>
        <v>0</v>
      </c>
      <c r="M651" s="166">
        <f t="shared" si="202"/>
        <v>0</v>
      </c>
      <c r="N651" s="166">
        <f t="shared" si="202"/>
        <v>0</v>
      </c>
      <c r="O651" s="166">
        <f t="shared" si="202"/>
        <v>0</v>
      </c>
      <c r="P651" s="166">
        <f t="shared" si="202"/>
        <v>0</v>
      </c>
      <c r="Q651" s="166">
        <f t="shared" si="202"/>
        <v>0</v>
      </c>
      <c r="R651" s="166">
        <f t="shared" si="202"/>
        <v>0</v>
      </c>
      <c r="S651" s="166">
        <f t="shared" si="202"/>
        <v>0</v>
      </c>
      <c r="T651" s="166">
        <f t="shared" si="202"/>
        <v>0</v>
      </c>
      <c r="U651" s="166">
        <f t="shared" si="202"/>
        <v>0</v>
      </c>
      <c r="V651" s="166">
        <f t="shared" si="202"/>
        <v>0</v>
      </c>
      <c r="W651" s="166">
        <f t="shared" si="202"/>
        <v>0</v>
      </c>
      <c r="X651" s="166">
        <f t="shared" si="202"/>
        <v>0</v>
      </c>
      <c r="Y651" s="166">
        <f t="shared" si="202"/>
        <v>0</v>
      </c>
      <c r="Z651" s="166">
        <f t="shared" si="202"/>
        <v>0</v>
      </c>
      <c r="AA651" s="166">
        <f t="shared" si="202"/>
        <v>0</v>
      </c>
      <c r="AB651" s="166">
        <f t="shared" si="202"/>
        <v>0</v>
      </c>
      <c r="AC651" s="166">
        <f t="shared" si="202"/>
        <v>0</v>
      </c>
      <c r="AD651" s="166">
        <f t="shared" si="202"/>
        <v>0</v>
      </c>
      <c r="AE651" s="166">
        <f t="shared" si="202"/>
        <v>0</v>
      </c>
      <c r="AF651" s="166">
        <f t="shared" si="202"/>
        <v>0</v>
      </c>
      <c r="AG651" s="166">
        <f t="shared" si="202"/>
        <v>0</v>
      </c>
      <c r="AH651" s="166">
        <f t="shared" si="202"/>
        <v>0</v>
      </c>
      <c r="AI651" s="166">
        <f t="shared" si="202"/>
        <v>0</v>
      </c>
      <c r="AJ651" s="166">
        <f t="shared" si="202"/>
        <v>0</v>
      </c>
      <c r="AK651" s="166">
        <f t="shared" si="202"/>
        <v>0</v>
      </c>
      <c r="AL651" s="166">
        <f t="shared" si="202"/>
        <v>0</v>
      </c>
      <c r="AM651" s="166">
        <f t="shared" si="202"/>
        <v>0</v>
      </c>
      <c r="AN651" s="166">
        <f t="shared" si="202"/>
        <v>0</v>
      </c>
      <c r="AO651" s="166">
        <f t="shared" si="202"/>
        <v>0</v>
      </c>
      <c r="AP651" s="166">
        <f t="shared" si="202"/>
        <v>0</v>
      </c>
      <c r="AQ651" s="166">
        <f t="shared" si="202"/>
        <v>0</v>
      </c>
      <c r="AR651" s="166">
        <f t="shared" si="202"/>
        <v>0</v>
      </c>
    </row>
    <row r="652" spans="1:44" s="262" customFormat="1" ht="15.75" hidden="1" outlineLevel="2">
      <c r="A652" s="194"/>
      <c r="B652" s="162" t="s">
        <v>48</v>
      </c>
      <c r="C652" s="160" t="s">
        <v>73</v>
      </c>
      <c r="D652" s="166">
        <f t="shared" si="202"/>
        <v>0</v>
      </c>
      <c r="E652" s="166">
        <f t="shared" si="202"/>
        <v>0</v>
      </c>
      <c r="F652" s="166">
        <f t="shared" si="202"/>
        <v>0</v>
      </c>
      <c r="G652" s="166">
        <f t="shared" si="202"/>
        <v>0</v>
      </c>
      <c r="H652" s="166">
        <f t="shared" si="202"/>
        <v>0</v>
      </c>
      <c r="I652" s="166">
        <f t="shared" si="202"/>
        <v>0</v>
      </c>
      <c r="J652" s="166">
        <f t="shared" si="202"/>
        <v>0</v>
      </c>
      <c r="K652" s="166">
        <f t="shared" si="202"/>
        <v>0</v>
      </c>
      <c r="L652" s="166">
        <f t="shared" si="202"/>
        <v>0</v>
      </c>
      <c r="M652" s="166">
        <f t="shared" ref="M652:AR652" si="203">IF(M650&gt;0,(M$194*M202+M$398*M406+M$477*M485)/M$644,0)</f>
        <v>0</v>
      </c>
      <c r="N652" s="166">
        <f t="shared" si="203"/>
        <v>0</v>
      </c>
      <c r="O652" s="166">
        <f t="shared" si="203"/>
        <v>0</v>
      </c>
      <c r="P652" s="166">
        <f t="shared" si="203"/>
        <v>0</v>
      </c>
      <c r="Q652" s="166">
        <f t="shared" si="203"/>
        <v>0</v>
      </c>
      <c r="R652" s="166">
        <f t="shared" si="203"/>
        <v>0</v>
      </c>
      <c r="S652" s="166">
        <f t="shared" si="203"/>
        <v>0</v>
      </c>
      <c r="T652" s="166">
        <f t="shared" si="203"/>
        <v>0</v>
      </c>
      <c r="U652" s="166">
        <f t="shared" si="203"/>
        <v>0</v>
      </c>
      <c r="V652" s="166">
        <f t="shared" si="203"/>
        <v>0</v>
      </c>
      <c r="W652" s="166">
        <f t="shared" si="203"/>
        <v>0</v>
      </c>
      <c r="X652" s="166">
        <f t="shared" si="203"/>
        <v>0</v>
      </c>
      <c r="Y652" s="166">
        <f t="shared" si="203"/>
        <v>0</v>
      </c>
      <c r="Z652" s="166">
        <f t="shared" si="203"/>
        <v>0</v>
      </c>
      <c r="AA652" s="166">
        <f t="shared" si="203"/>
        <v>0</v>
      </c>
      <c r="AB652" s="166">
        <f t="shared" si="203"/>
        <v>0</v>
      </c>
      <c r="AC652" s="166">
        <f t="shared" si="203"/>
        <v>0</v>
      </c>
      <c r="AD652" s="166">
        <f t="shared" si="203"/>
        <v>0</v>
      </c>
      <c r="AE652" s="166">
        <f t="shared" si="203"/>
        <v>0</v>
      </c>
      <c r="AF652" s="166">
        <f t="shared" si="203"/>
        <v>0</v>
      </c>
      <c r="AG652" s="166">
        <f t="shared" si="203"/>
        <v>0</v>
      </c>
      <c r="AH652" s="166">
        <f t="shared" si="203"/>
        <v>0</v>
      </c>
      <c r="AI652" s="166">
        <f t="shared" si="203"/>
        <v>0</v>
      </c>
      <c r="AJ652" s="166">
        <f t="shared" si="203"/>
        <v>0</v>
      </c>
      <c r="AK652" s="166">
        <f t="shared" si="203"/>
        <v>0</v>
      </c>
      <c r="AL652" s="166">
        <f t="shared" si="203"/>
        <v>0</v>
      </c>
      <c r="AM652" s="166">
        <f t="shared" si="203"/>
        <v>0</v>
      </c>
      <c r="AN652" s="166">
        <f t="shared" si="203"/>
        <v>0</v>
      </c>
      <c r="AO652" s="166">
        <f t="shared" si="203"/>
        <v>0</v>
      </c>
      <c r="AP652" s="166">
        <f t="shared" si="203"/>
        <v>0</v>
      </c>
      <c r="AQ652" s="166">
        <f t="shared" si="203"/>
        <v>0</v>
      </c>
      <c r="AR652" s="166">
        <f t="shared" si="203"/>
        <v>0</v>
      </c>
    </row>
    <row r="653" spans="1:44" s="262" customFormat="1" ht="15.75" hidden="1" outlineLevel="2">
      <c r="A653" s="194"/>
      <c r="B653" s="162" t="s">
        <v>49</v>
      </c>
      <c r="C653" s="160" t="s">
        <v>73</v>
      </c>
      <c r="D653" s="166">
        <f t="shared" ref="D653:AR658" si="204">IF(D651&gt;0,(D$194*D203+D$398*D407+D$477*D486)/D$644,0)</f>
        <v>0</v>
      </c>
      <c r="E653" s="166">
        <f t="shared" si="204"/>
        <v>0</v>
      </c>
      <c r="F653" s="166">
        <f t="shared" si="204"/>
        <v>0</v>
      </c>
      <c r="G653" s="166">
        <f t="shared" si="204"/>
        <v>0</v>
      </c>
      <c r="H653" s="166">
        <f t="shared" si="204"/>
        <v>0</v>
      </c>
      <c r="I653" s="166">
        <f t="shared" si="204"/>
        <v>0</v>
      </c>
      <c r="J653" s="166">
        <f t="shared" si="204"/>
        <v>0</v>
      </c>
      <c r="K653" s="166">
        <f t="shared" si="204"/>
        <v>0</v>
      </c>
      <c r="L653" s="166">
        <f t="shared" si="204"/>
        <v>0</v>
      </c>
      <c r="M653" s="166">
        <f t="shared" si="204"/>
        <v>0</v>
      </c>
      <c r="N653" s="166">
        <f t="shared" si="204"/>
        <v>0</v>
      </c>
      <c r="O653" s="166">
        <f t="shared" si="204"/>
        <v>0</v>
      </c>
      <c r="P653" s="166">
        <f t="shared" si="204"/>
        <v>0</v>
      </c>
      <c r="Q653" s="166">
        <f t="shared" si="204"/>
        <v>0</v>
      </c>
      <c r="R653" s="166">
        <f t="shared" si="204"/>
        <v>0</v>
      </c>
      <c r="S653" s="166">
        <f t="shared" si="204"/>
        <v>0</v>
      </c>
      <c r="T653" s="166">
        <f t="shared" si="204"/>
        <v>0</v>
      </c>
      <c r="U653" s="166">
        <f t="shared" si="204"/>
        <v>0</v>
      </c>
      <c r="V653" s="166">
        <f t="shared" si="204"/>
        <v>0</v>
      </c>
      <c r="W653" s="166">
        <f t="shared" si="204"/>
        <v>0</v>
      </c>
      <c r="X653" s="166">
        <f t="shared" si="204"/>
        <v>0</v>
      </c>
      <c r="Y653" s="166">
        <f t="shared" si="204"/>
        <v>0</v>
      </c>
      <c r="Z653" s="166">
        <f t="shared" si="204"/>
        <v>0</v>
      </c>
      <c r="AA653" s="166">
        <f t="shared" si="204"/>
        <v>0</v>
      </c>
      <c r="AB653" s="166">
        <f t="shared" si="204"/>
        <v>0</v>
      </c>
      <c r="AC653" s="166">
        <f t="shared" si="204"/>
        <v>0</v>
      </c>
      <c r="AD653" s="166">
        <f t="shared" si="204"/>
        <v>0</v>
      </c>
      <c r="AE653" s="166">
        <f t="shared" si="204"/>
        <v>0</v>
      </c>
      <c r="AF653" s="166">
        <f t="shared" si="204"/>
        <v>0</v>
      </c>
      <c r="AG653" s="166">
        <f t="shared" si="204"/>
        <v>0</v>
      </c>
      <c r="AH653" s="166">
        <f t="shared" si="204"/>
        <v>0</v>
      </c>
      <c r="AI653" s="166">
        <f t="shared" si="204"/>
        <v>0</v>
      </c>
      <c r="AJ653" s="166">
        <f t="shared" si="204"/>
        <v>0</v>
      </c>
      <c r="AK653" s="166">
        <f t="shared" si="204"/>
        <v>0</v>
      </c>
      <c r="AL653" s="166">
        <f t="shared" si="204"/>
        <v>0</v>
      </c>
      <c r="AM653" s="166">
        <f t="shared" si="204"/>
        <v>0</v>
      </c>
      <c r="AN653" s="166">
        <f t="shared" si="204"/>
        <v>0</v>
      </c>
      <c r="AO653" s="166">
        <f t="shared" si="204"/>
        <v>0</v>
      </c>
      <c r="AP653" s="166">
        <f t="shared" si="204"/>
        <v>0</v>
      </c>
      <c r="AQ653" s="166">
        <f t="shared" si="204"/>
        <v>0</v>
      </c>
      <c r="AR653" s="166">
        <f t="shared" si="204"/>
        <v>0</v>
      </c>
    </row>
    <row r="654" spans="1:44" s="262" customFormat="1" ht="15.75" hidden="1" outlineLevel="2">
      <c r="A654" s="194"/>
      <c r="B654" s="162" t="s">
        <v>50</v>
      </c>
      <c r="C654" s="160" t="s">
        <v>73</v>
      </c>
      <c r="D654" s="166">
        <f t="shared" si="204"/>
        <v>0</v>
      </c>
      <c r="E654" s="166">
        <f t="shared" si="204"/>
        <v>0</v>
      </c>
      <c r="F654" s="166">
        <f t="shared" si="204"/>
        <v>0</v>
      </c>
      <c r="G654" s="166">
        <f t="shared" si="204"/>
        <v>0</v>
      </c>
      <c r="H654" s="166">
        <f t="shared" si="204"/>
        <v>0</v>
      </c>
      <c r="I654" s="166">
        <f t="shared" si="204"/>
        <v>0</v>
      </c>
      <c r="J654" s="166">
        <f t="shared" si="204"/>
        <v>0</v>
      </c>
      <c r="K654" s="166">
        <f t="shared" si="204"/>
        <v>0</v>
      </c>
      <c r="L654" s="166">
        <f t="shared" si="204"/>
        <v>0</v>
      </c>
      <c r="M654" s="166">
        <f t="shared" si="204"/>
        <v>0</v>
      </c>
      <c r="N654" s="166">
        <f t="shared" si="204"/>
        <v>0</v>
      </c>
      <c r="O654" s="166">
        <f t="shared" si="204"/>
        <v>0</v>
      </c>
      <c r="P654" s="166">
        <f t="shared" si="204"/>
        <v>0</v>
      </c>
      <c r="Q654" s="166">
        <f t="shared" si="204"/>
        <v>0</v>
      </c>
      <c r="R654" s="166">
        <f t="shared" si="204"/>
        <v>0</v>
      </c>
      <c r="S654" s="166">
        <f t="shared" si="204"/>
        <v>0</v>
      </c>
      <c r="T654" s="166">
        <f t="shared" si="204"/>
        <v>0</v>
      </c>
      <c r="U654" s="166">
        <f t="shared" si="204"/>
        <v>0</v>
      </c>
      <c r="V654" s="166">
        <f t="shared" si="204"/>
        <v>0</v>
      </c>
      <c r="W654" s="166">
        <f t="shared" si="204"/>
        <v>0</v>
      </c>
      <c r="X654" s="166">
        <f t="shared" si="204"/>
        <v>0</v>
      </c>
      <c r="Y654" s="166">
        <f t="shared" si="204"/>
        <v>0</v>
      </c>
      <c r="Z654" s="166">
        <f t="shared" si="204"/>
        <v>0</v>
      </c>
      <c r="AA654" s="166">
        <f t="shared" si="204"/>
        <v>0</v>
      </c>
      <c r="AB654" s="166">
        <f t="shared" si="204"/>
        <v>0</v>
      </c>
      <c r="AC654" s="166">
        <f t="shared" si="204"/>
        <v>0</v>
      </c>
      <c r="AD654" s="166">
        <f t="shared" si="204"/>
        <v>0</v>
      </c>
      <c r="AE654" s="166">
        <f t="shared" si="204"/>
        <v>0</v>
      </c>
      <c r="AF654" s="166">
        <f t="shared" si="204"/>
        <v>0</v>
      </c>
      <c r="AG654" s="166">
        <f t="shared" si="204"/>
        <v>0</v>
      </c>
      <c r="AH654" s="166">
        <f t="shared" si="204"/>
        <v>0</v>
      </c>
      <c r="AI654" s="166">
        <f t="shared" si="204"/>
        <v>0</v>
      </c>
      <c r="AJ654" s="166">
        <f t="shared" si="204"/>
        <v>0</v>
      </c>
      <c r="AK654" s="166">
        <f t="shared" si="204"/>
        <v>0</v>
      </c>
      <c r="AL654" s="166">
        <f t="shared" si="204"/>
        <v>0</v>
      </c>
      <c r="AM654" s="166">
        <f t="shared" si="204"/>
        <v>0</v>
      </c>
      <c r="AN654" s="166">
        <f t="shared" si="204"/>
        <v>0</v>
      </c>
      <c r="AO654" s="166">
        <f t="shared" si="204"/>
        <v>0</v>
      </c>
      <c r="AP654" s="166">
        <f t="shared" si="204"/>
        <v>0</v>
      </c>
      <c r="AQ654" s="166">
        <f t="shared" si="204"/>
        <v>0</v>
      </c>
      <c r="AR654" s="166">
        <f t="shared" si="204"/>
        <v>0</v>
      </c>
    </row>
    <row r="655" spans="1:44" s="262" customFormat="1" ht="15.75" hidden="1" outlineLevel="2">
      <c r="A655" s="194"/>
      <c r="B655" s="162" t="s">
        <v>51</v>
      </c>
      <c r="C655" s="160" t="s">
        <v>73</v>
      </c>
      <c r="D655" s="166">
        <f t="shared" si="204"/>
        <v>0</v>
      </c>
      <c r="E655" s="166">
        <f t="shared" si="204"/>
        <v>0</v>
      </c>
      <c r="F655" s="166">
        <f t="shared" si="204"/>
        <v>0</v>
      </c>
      <c r="G655" s="166">
        <f t="shared" si="204"/>
        <v>0</v>
      </c>
      <c r="H655" s="166">
        <f t="shared" si="204"/>
        <v>0</v>
      </c>
      <c r="I655" s="166">
        <f t="shared" si="204"/>
        <v>0</v>
      </c>
      <c r="J655" s="166">
        <f t="shared" si="204"/>
        <v>0</v>
      </c>
      <c r="K655" s="166">
        <f t="shared" si="204"/>
        <v>0</v>
      </c>
      <c r="L655" s="166">
        <f t="shared" si="204"/>
        <v>0</v>
      </c>
      <c r="M655" s="166">
        <f t="shared" si="204"/>
        <v>0</v>
      </c>
      <c r="N655" s="166">
        <f t="shared" si="204"/>
        <v>0</v>
      </c>
      <c r="O655" s="166">
        <f t="shared" si="204"/>
        <v>0</v>
      </c>
      <c r="P655" s="166">
        <f t="shared" si="204"/>
        <v>0</v>
      </c>
      <c r="Q655" s="166">
        <f t="shared" si="204"/>
        <v>0</v>
      </c>
      <c r="R655" s="166">
        <f t="shared" si="204"/>
        <v>0</v>
      </c>
      <c r="S655" s="166">
        <f t="shared" si="204"/>
        <v>0</v>
      </c>
      <c r="T655" s="166">
        <f t="shared" si="204"/>
        <v>0</v>
      </c>
      <c r="U655" s="166">
        <f t="shared" si="204"/>
        <v>0</v>
      </c>
      <c r="V655" s="166">
        <f t="shared" si="204"/>
        <v>0</v>
      </c>
      <c r="W655" s="166">
        <f t="shared" si="204"/>
        <v>0</v>
      </c>
      <c r="X655" s="166">
        <f t="shared" si="204"/>
        <v>0</v>
      </c>
      <c r="Y655" s="166">
        <f t="shared" si="204"/>
        <v>0</v>
      </c>
      <c r="Z655" s="166">
        <f t="shared" si="204"/>
        <v>0</v>
      </c>
      <c r="AA655" s="166">
        <f t="shared" si="204"/>
        <v>0</v>
      </c>
      <c r="AB655" s="166">
        <f t="shared" si="204"/>
        <v>0</v>
      </c>
      <c r="AC655" s="166">
        <f t="shared" si="204"/>
        <v>0</v>
      </c>
      <c r="AD655" s="166">
        <f t="shared" si="204"/>
        <v>0</v>
      </c>
      <c r="AE655" s="166">
        <f t="shared" si="204"/>
        <v>0</v>
      </c>
      <c r="AF655" s="166">
        <f t="shared" si="204"/>
        <v>0</v>
      </c>
      <c r="AG655" s="166">
        <f t="shared" si="204"/>
        <v>0</v>
      </c>
      <c r="AH655" s="166">
        <f t="shared" si="204"/>
        <v>0</v>
      </c>
      <c r="AI655" s="166">
        <f t="shared" si="204"/>
        <v>0</v>
      </c>
      <c r="AJ655" s="166">
        <f t="shared" si="204"/>
        <v>0</v>
      </c>
      <c r="AK655" s="166">
        <f t="shared" si="204"/>
        <v>0</v>
      </c>
      <c r="AL655" s="166">
        <f t="shared" si="204"/>
        <v>0</v>
      </c>
      <c r="AM655" s="166">
        <f t="shared" si="204"/>
        <v>0</v>
      </c>
      <c r="AN655" s="166">
        <f t="shared" si="204"/>
        <v>0</v>
      </c>
      <c r="AO655" s="166">
        <f t="shared" si="204"/>
        <v>0</v>
      </c>
      <c r="AP655" s="166">
        <f t="shared" si="204"/>
        <v>0</v>
      </c>
      <c r="AQ655" s="166">
        <f t="shared" si="204"/>
        <v>0</v>
      </c>
      <c r="AR655" s="166">
        <f t="shared" si="204"/>
        <v>0</v>
      </c>
    </row>
    <row r="656" spans="1:44" s="262" customFormat="1" ht="15.75" hidden="1" outlineLevel="2">
      <c r="A656" s="194"/>
      <c r="B656" s="162" t="s">
        <v>52</v>
      </c>
      <c r="C656" s="160" t="s">
        <v>73</v>
      </c>
      <c r="D656" s="166">
        <f t="shared" si="204"/>
        <v>0</v>
      </c>
      <c r="E656" s="166">
        <f t="shared" si="204"/>
        <v>0</v>
      </c>
      <c r="F656" s="166">
        <f t="shared" si="204"/>
        <v>0</v>
      </c>
      <c r="G656" s="166">
        <f t="shared" si="204"/>
        <v>0</v>
      </c>
      <c r="H656" s="166">
        <f t="shared" si="204"/>
        <v>0</v>
      </c>
      <c r="I656" s="166">
        <f t="shared" si="204"/>
        <v>0</v>
      </c>
      <c r="J656" s="166">
        <f t="shared" si="204"/>
        <v>0</v>
      </c>
      <c r="K656" s="166">
        <f t="shared" si="204"/>
        <v>0</v>
      </c>
      <c r="L656" s="166">
        <f t="shared" si="204"/>
        <v>0</v>
      </c>
      <c r="M656" s="166">
        <f t="shared" si="204"/>
        <v>0</v>
      </c>
      <c r="N656" s="166">
        <f t="shared" si="204"/>
        <v>0</v>
      </c>
      <c r="O656" s="166">
        <f t="shared" si="204"/>
        <v>0</v>
      </c>
      <c r="P656" s="166">
        <f t="shared" si="204"/>
        <v>0</v>
      </c>
      <c r="Q656" s="166">
        <f t="shared" si="204"/>
        <v>0</v>
      </c>
      <c r="R656" s="166">
        <f t="shared" si="204"/>
        <v>0</v>
      </c>
      <c r="S656" s="166">
        <f t="shared" si="204"/>
        <v>0</v>
      </c>
      <c r="T656" s="166">
        <f t="shared" si="204"/>
        <v>0</v>
      </c>
      <c r="U656" s="166">
        <f t="shared" si="204"/>
        <v>0</v>
      </c>
      <c r="V656" s="166">
        <f t="shared" si="204"/>
        <v>0</v>
      </c>
      <c r="W656" s="166">
        <f t="shared" si="204"/>
        <v>0</v>
      </c>
      <c r="X656" s="166">
        <f t="shared" si="204"/>
        <v>0</v>
      </c>
      <c r="Y656" s="166">
        <f t="shared" si="204"/>
        <v>0</v>
      </c>
      <c r="Z656" s="166">
        <f t="shared" si="204"/>
        <v>0</v>
      </c>
      <c r="AA656" s="166">
        <f t="shared" si="204"/>
        <v>0</v>
      </c>
      <c r="AB656" s="166">
        <f t="shared" si="204"/>
        <v>0</v>
      </c>
      <c r="AC656" s="166">
        <f t="shared" si="204"/>
        <v>0</v>
      </c>
      <c r="AD656" s="166">
        <f t="shared" si="204"/>
        <v>0</v>
      </c>
      <c r="AE656" s="166">
        <f t="shared" si="204"/>
        <v>0</v>
      </c>
      <c r="AF656" s="166">
        <f t="shared" si="204"/>
        <v>0</v>
      </c>
      <c r="AG656" s="166">
        <f t="shared" si="204"/>
        <v>0</v>
      </c>
      <c r="AH656" s="166">
        <f t="shared" si="204"/>
        <v>0</v>
      </c>
      <c r="AI656" s="166">
        <f t="shared" si="204"/>
        <v>0</v>
      </c>
      <c r="AJ656" s="166">
        <f t="shared" si="204"/>
        <v>0</v>
      </c>
      <c r="AK656" s="166">
        <f t="shared" si="204"/>
        <v>0</v>
      </c>
      <c r="AL656" s="166">
        <f t="shared" si="204"/>
        <v>0</v>
      </c>
      <c r="AM656" s="166">
        <f t="shared" si="204"/>
        <v>0</v>
      </c>
      <c r="AN656" s="166">
        <f t="shared" si="204"/>
        <v>0</v>
      </c>
      <c r="AO656" s="166">
        <f t="shared" si="204"/>
        <v>0</v>
      </c>
      <c r="AP656" s="166">
        <f t="shared" si="204"/>
        <v>0</v>
      </c>
      <c r="AQ656" s="166">
        <f t="shared" si="204"/>
        <v>0</v>
      </c>
      <c r="AR656" s="166">
        <f t="shared" si="204"/>
        <v>0</v>
      </c>
    </row>
    <row r="657" spans="1:44" s="262" customFormat="1" ht="15.75" hidden="1" outlineLevel="2">
      <c r="A657" s="194"/>
      <c r="B657" s="162" t="s">
        <v>53</v>
      </c>
      <c r="C657" s="160" t="s">
        <v>73</v>
      </c>
      <c r="D657" s="166">
        <f t="shared" si="204"/>
        <v>0</v>
      </c>
      <c r="E657" s="166">
        <f t="shared" si="204"/>
        <v>0</v>
      </c>
      <c r="F657" s="166">
        <f t="shared" si="204"/>
        <v>0</v>
      </c>
      <c r="G657" s="166">
        <f t="shared" si="204"/>
        <v>0</v>
      </c>
      <c r="H657" s="166">
        <f t="shared" si="204"/>
        <v>0</v>
      </c>
      <c r="I657" s="166">
        <f t="shared" si="204"/>
        <v>0</v>
      </c>
      <c r="J657" s="166">
        <f t="shared" si="204"/>
        <v>0</v>
      </c>
      <c r="K657" s="166">
        <f t="shared" si="204"/>
        <v>0</v>
      </c>
      <c r="L657" s="166">
        <f t="shared" si="204"/>
        <v>0</v>
      </c>
      <c r="M657" s="166">
        <f t="shared" si="204"/>
        <v>0</v>
      </c>
      <c r="N657" s="166">
        <f t="shared" si="204"/>
        <v>0</v>
      </c>
      <c r="O657" s="166">
        <f t="shared" si="204"/>
        <v>0</v>
      </c>
      <c r="P657" s="166">
        <f t="shared" si="204"/>
        <v>0</v>
      </c>
      <c r="Q657" s="166">
        <f t="shared" si="204"/>
        <v>0</v>
      </c>
      <c r="R657" s="166">
        <f t="shared" si="204"/>
        <v>0</v>
      </c>
      <c r="S657" s="166">
        <f t="shared" si="204"/>
        <v>0</v>
      </c>
      <c r="T657" s="166">
        <f t="shared" si="204"/>
        <v>0</v>
      </c>
      <c r="U657" s="166">
        <f t="shared" si="204"/>
        <v>0</v>
      </c>
      <c r="V657" s="166">
        <f t="shared" si="204"/>
        <v>0</v>
      </c>
      <c r="W657" s="166">
        <f t="shared" si="204"/>
        <v>0</v>
      </c>
      <c r="X657" s="166">
        <f t="shared" si="204"/>
        <v>0</v>
      </c>
      <c r="Y657" s="166">
        <f t="shared" si="204"/>
        <v>0</v>
      </c>
      <c r="Z657" s="166">
        <f t="shared" si="204"/>
        <v>0</v>
      </c>
      <c r="AA657" s="166">
        <f t="shared" si="204"/>
        <v>0</v>
      </c>
      <c r="AB657" s="166">
        <f t="shared" si="204"/>
        <v>0</v>
      </c>
      <c r="AC657" s="166">
        <f t="shared" si="204"/>
        <v>0</v>
      </c>
      <c r="AD657" s="166">
        <f t="shared" si="204"/>
        <v>0</v>
      </c>
      <c r="AE657" s="166">
        <f t="shared" si="204"/>
        <v>0</v>
      </c>
      <c r="AF657" s="166">
        <f t="shared" si="204"/>
        <v>0</v>
      </c>
      <c r="AG657" s="166">
        <f t="shared" si="204"/>
        <v>0</v>
      </c>
      <c r="AH657" s="166">
        <f t="shared" si="204"/>
        <v>0</v>
      </c>
      <c r="AI657" s="166">
        <f t="shared" si="204"/>
        <v>0</v>
      </c>
      <c r="AJ657" s="166">
        <f t="shared" si="204"/>
        <v>0</v>
      </c>
      <c r="AK657" s="166">
        <f t="shared" si="204"/>
        <v>0</v>
      </c>
      <c r="AL657" s="166">
        <f t="shared" si="204"/>
        <v>0</v>
      </c>
      <c r="AM657" s="166">
        <f t="shared" si="204"/>
        <v>0</v>
      </c>
      <c r="AN657" s="166">
        <f t="shared" si="204"/>
        <v>0</v>
      </c>
      <c r="AO657" s="166">
        <f t="shared" si="204"/>
        <v>0</v>
      </c>
      <c r="AP657" s="166">
        <f t="shared" si="204"/>
        <v>0</v>
      </c>
      <c r="AQ657" s="166">
        <f t="shared" si="204"/>
        <v>0</v>
      </c>
      <c r="AR657" s="166">
        <f t="shared" si="204"/>
        <v>0</v>
      </c>
    </row>
    <row r="658" spans="1:44" s="262" customFormat="1" ht="15.75" hidden="1" outlineLevel="2">
      <c r="A658" s="194"/>
      <c r="B658" s="162" t="s">
        <v>54</v>
      </c>
      <c r="C658" s="160" t="s">
        <v>73</v>
      </c>
      <c r="D658" s="166">
        <f t="shared" si="204"/>
        <v>0</v>
      </c>
      <c r="E658" s="166">
        <f t="shared" si="204"/>
        <v>0</v>
      </c>
      <c r="F658" s="166">
        <f t="shared" si="204"/>
        <v>0</v>
      </c>
      <c r="G658" s="166">
        <f t="shared" si="204"/>
        <v>0</v>
      </c>
      <c r="H658" s="166">
        <f t="shared" si="204"/>
        <v>0</v>
      </c>
      <c r="I658" s="166">
        <f t="shared" si="204"/>
        <v>0</v>
      </c>
      <c r="J658" s="166">
        <f t="shared" si="204"/>
        <v>0</v>
      </c>
      <c r="K658" s="166">
        <f t="shared" si="204"/>
        <v>0</v>
      </c>
      <c r="L658" s="166">
        <f t="shared" si="204"/>
        <v>0</v>
      </c>
      <c r="M658" s="166">
        <f t="shared" si="204"/>
        <v>0</v>
      </c>
      <c r="N658" s="166">
        <f t="shared" si="204"/>
        <v>0</v>
      </c>
      <c r="O658" s="166">
        <f t="shared" si="204"/>
        <v>0</v>
      </c>
      <c r="P658" s="166">
        <f t="shared" si="204"/>
        <v>0</v>
      </c>
      <c r="Q658" s="166">
        <f t="shared" si="204"/>
        <v>0</v>
      </c>
      <c r="R658" s="166">
        <f t="shared" si="204"/>
        <v>0</v>
      </c>
      <c r="S658" s="166">
        <f t="shared" si="204"/>
        <v>0</v>
      </c>
      <c r="T658" s="166">
        <f t="shared" si="204"/>
        <v>0</v>
      </c>
      <c r="U658" s="166">
        <f t="shared" si="204"/>
        <v>0</v>
      </c>
      <c r="V658" s="166">
        <f t="shared" si="204"/>
        <v>0</v>
      </c>
      <c r="W658" s="166">
        <f t="shared" si="204"/>
        <v>0</v>
      </c>
      <c r="X658" s="166">
        <f t="shared" si="204"/>
        <v>0</v>
      </c>
      <c r="Y658" s="166">
        <f t="shared" si="204"/>
        <v>0</v>
      </c>
      <c r="Z658" s="166">
        <f t="shared" si="204"/>
        <v>0</v>
      </c>
      <c r="AA658" s="166">
        <f t="shared" si="204"/>
        <v>0</v>
      </c>
      <c r="AB658" s="166">
        <f t="shared" si="204"/>
        <v>0</v>
      </c>
      <c r="AC658" s="166">
        <f t="shared" si="204"/>
        <v>0</v>
      </c>
      <c r="AD658" s="166">
        <f t="shared" si="204"/>
        <v>0</v>
      </c>
      <c r="AE658" s="166">
        <f t="shared" si="204"/>
        <v>0</v>
      </c>
      <c r="AF658" s="166">
        <f t="shared" si="204"/>
        <v>0</v>
      </c>
      <c r="AG658" s="166">
        <f t="shared" si="204"/>
        <v>0</v>
      </c>
      <c r="AH658" s="166">
        <f t="shared" si="204"/>
        <v>0</v>
      </c>
      <c r="AI658" s="166">
        <f t="shared" si="204"/>
        <v>0</v>
      </c>
      <c r="AJ658" s="166">
        <f t="shared" si="204"/>
        <v>0</v>
      </c>
      <c r="AK658" s="166">
        <f t="shared" si="204"/>
        <v>0</v>
      </c>
      <c r="AL658" s="166">
        <f t="shared" si="204"/>
        <v>0</v>
      </c>
      <c r="AM658" s="166">
        <f t="shared" si="204"/>
        <v>0</v>
      </c>
      <c r="AN658" s="166">
        <f t="shared" si="204"/>
        <v>0</v>
      </c>
      <c r="AO658" s="166">
        <f t="shared" si="204"/>
        <v>0</v>
      </c>
      <c r="AP658" s="166">
        <f t="shared" si="204"/>
        <v>0</v>
      </c>
      <c r="AQ658" s="166">
        <f t="shared" si="204"/>
        <v>0</v>
      </c>
      <c r="AR658" s="166">
        <f t="shared" si="204"/>
        <v>0</v>
      </c>
    </row>
    <row r="659" spans="1:44" s="262" customFormat="1" ht="15.75" hidden="1" outlineLevel="2">
      <c r="A659" s="194"/>
      <c r="B659" s="162" t="s">
        <v>55</v>
      </c>
      <c r="C659" s="160" t="s">
        <v>73</v>
      </c>
      <c r="D659" s="165">
        <f>1-SUM(D646:D658)</f>
        <v>1</v>
      </c>
      <c r="E659" s="165">
        <f t="shared" ref="E659:AR659" si="205">1-SUM(E646:E658)</f>
        <v>1</v>
      </c>
      <c r="F659" s="165">
        <f t="shared" si="205"/>
        <v>1</v>
      </c>
      <c r="G659" s="165">
        <f t="shared" si="205"/>
        <v>1</v>
      </c>
      <c r="H659" s="165">
        <f t="shared" si="205"/>
        <v>1</v>
      </c>
      <c r="I659" s="165">
        <f t="shared" si="205"/>
        <v>1</v>
      </c>
      <c r="J659" s="165">
        <f t="shared" si="205"/>
        <v>1</v>
      </c>
      <c r="K659" s="165">
        <f t="shared" si="205"/>
        <v>1</v>
      </c>
      <c r="L659" s="165">
        <f t="shared" si="205"/>
        <v>1</v>
      </c>
      <c r="M659" s="165">
        <f t="shared" si="205"/>
        <v>1</v>
      </c>
      <c r="N659" s="165">
        <f t="shared" si="205"/>
        <v>1</v>
      </c>
      <c r="O659" s="165">
        <f t="shared" si="205"/>
        <v>1</v>
      </c>
      <c r="P659" s="165">
        <f t="shared" si="205"/>
        <v>1</v>
      </c>
      <c r="Q659" s="165">
        <f t="shared" si="205"/>
        <v>1</v>
      </c>
      <c r="R659" s="165">
        <f t="shared" si="205"/>
        <v>1</v>
      </c>
      <c r="S659" s="165">
        <f t="shared" si="205"/>
        <v>1</v>
      </c>
      <c r="T659" s="165">
        <f t="shared" si="205"/>
        <v>1</v>
      </c>
      <c r="U659" s="165">
        <f t="shared" si="205"/>
        <v>1</v>
      </c>
      <c r="V659" s="165">
        <f t="shared" si="205"/>
        <v>1</v>
      </c>
      <c r="W659" s="165">
        <f t="shared" si="205"/>
        <v>1</v>
      </c>
      <c r="X659" s="165">
        <f t="shared" si="205"/>
        <v>1</v>
      </c>
      <c r="Y659" s="165">
        <f t="shared" si="205"/>
        <v>1</v>
      </c>
      <c r="Z659" s="165">
        <f t="shared" si="205"/>
        <v>1</v>
      </c>
      <c r="AA659" s="165">
        <f t="shared" si="205"/>
        <v>1</v>
      </c>
      <c r="AB659" s="165">
        <f t="shared" si="205"/>
        <v>1</v>
      </c>
      <c r="AC659" s="165">
        <f t="shared" si="205"/>
        <v>1</v>
      </c>
      <c r="AD659" s="165">
        <f t="shared" si="205"/>
        <v>1</v>
      </c>
      <c r="AE659" s="165">
        <f t="shared" si="205"/>
        <v>1</v>
      </c>
      <c r="AF659" s="165">
        <f t="shared" si="205"/>
        <v>1</v>
      </c>
      <c r="AG659" s="165">
        <f t="shared" si="205"/>
        <v>1</v>
      </c>
      <c r="AH659" s="165">
        <f t="shared" si="205"/>
        <v>1</v>
      </c>
      <c r="AI659" s="165">
        <f t="shared" si="205"/>
        <v>1</v>
      </c>
      <c r="AJ659" s="165">
        <f t="shared" si="205"/>
        <v>1</v>
      </c>
      <c r="AK659" s="165">
        <f t="shared" si="205"/>
        <v>1</v>
      </c>
      <c r="AL659" s="165">
        <f t="shared" si="205"/>
        <v>1</v>
      </c>
      <c r="AM659" s="165">
        <f t="shared" si="205"/>
        <v>1</v>
      </c>
      <c r="AN659" s="165">
        <f t="shared" si="205"/>
        <v>1</v>
      </c>
      <c r="AO659" s="165">
        <f t="shared" si="205"/>
        <v>1</v>
      </c>
      <c r="AP659" s="165">
        <f t="shared" si="205"/>
        <v>1</v>
      </c>
      <c r="AQ659" s="165">
        <f t="shared" si="205"/>
        <v>1</v>
      </c>
      <c r="AR659" s="165">
        <f t="shared" si="205"/>
        <v>1</v>
      </c>
    </row>
    <row r="660" spans="1:44" s="262" customFormat="1" ht="15.75" hidden="1" outlineLevel="2">
      <c r="A660" s="194"/>
      <c r="B660" s="162" t="s">
        <v>56</v>
      </c>
      <c r="C660" s="160" t="s">
        <v>73</v>
      </c>
      <c r="D660" s="166">
        <f>SUM(D646:D659)</f>
        <v>1</v>
      </c>
      <c r="E660" s="166">
        <f t="shared" ref="E660:AR660" si="206">SUM(E646:E659)</f>
        <v>1</v>
      </c>
      <c r="F660" s="166">
        <f t="shared" si="206"/>
        <v>1</v>
      </c>
      <c r="G660" s="166">
        <f t="shared" si="206"/>
        <v>1</v>
      </c>
      <c r="H660" s="166">
        <f t="shared" si="206"/>
        <v>1</v>
      </c>
      <c r="I660" s="166">
        <f t="shared" si="206"/>
        <v>1</v>
      </c>
      <c r="J660" s="166">
        <f t="shared" si="206"/>
        <v>1</v>
      </c>
      <c r="K660" s="166">
        <f t="shared" si="206"/>
        <v>1</v>
      </c>
      <c r="L660" s="166">
        <f t="shared" si="206"/>
        <v>1</v>
      </c>
      <c r="M660" s="166">
        <f t="shared" si="206"/>
        <v>1</v>
      </c>
      <c r="N660" s="166">
        <f t="shared" si="206"/>
        <v>1</v>
      </c>
      <c r="O660" s="166">
        <f t="shared" si="206"/>
        <v>1</v>
      </c>
      <c r="P660" s="166">
        <f t="shared" si="206"/>
        <v>1</v>
      </c>
      <c r="Q660" s="166">
        <f t="shared" si="206"/>
        <v>1</v>
      </c>
      <c r="R660" s="166">
        <f t="shared" si="206"/>
        <v>1</v>
      </c>
      <c r="S660" s="166">
        <f t="shared" si="206"/>
        <v>1</v>
      </c>
      <c r="T660" s="166">
        <f t="shared" si="206"/>
        <v>1</v>
      </c>
      <c r="U660" s="166">
        <f t="shared" si="206"/>
        <v>1</v>
      </c>
      <c r="V660" s="166">
        <f t="shared" si="206"/>
        <v>1</v>
      </c>
      <c r="W660" s="166">
        <f t="shared" si="206"/>
        <v>1</v>
      </c>
      <c r="X660" s="166">
        <f t="shared" si="206"/>
        <v>1</v>
      </c>
      <c r="Y660" s="166">
        <f t="shared" si="206"/>
        <v>1</v>
      </c>
      <c r="Z660" s="166">
        <f t="shared" si="206"/>
        <v>1</v>
      </c>
      <c r="AA660" s="166">
        <f t="shared" si="206"/>
        <v>1</v>
      </c>
      <c r="AB660" s="166">
        <f t="shared" si="206"/>
        <v>1</v>
      </c>
      <c r="AC660" s="166">
        <f t="shared" si="206"/>
        <v>1</v>
      </c>
      <c r="AD660" s="166">
        <f t="shared" si="206"/>
        <v>1</v>
      </c>
      <c r="AE660" s="166">
        <f t="shared" si="206"/>
        <v>1</v>
      </c>
      <c r="AF660" s="166">
        <f t="shared" si="206"/>
        <v>1</v>
      </c>
      <c r="AG660" s="166">
        <f t="shared" si="206"/>
        <v>1</v>
      </c>
      <c r="AH660" s="166">
        <f t="shared" si="206"/>
        <v>1</v>
      </c>
      <c r="AI660" s="166">
        <f t="shared" si="206"/>
        <v>1</v>
      </c>
      <c r="AJ660" s="166">
        <f t="shared" si="206"/>
        <v>1</v>
      </c>
      <c r="AK660" s="166">
        <f t="shared" si="206"/>
        <v>1</v>
      </c>
      <c r="AL660" s="166">
        <f t="shared" si="206"/>
        <v>1</v>
      </c>
      <c r="AM660" s="166">
        <f t="shared" si="206"/>
        <v>1</v>
      </c>
      <c r="AN660" s="166">
        <f t="shared" si="206"/>
        <v>1</v>
      </c>
      <c r="AO660" s="166">
        <f t="shared" si="206"/>
        <v>1</v>
      </c>
      <c r="AP660" s="166">
        <f t="shared" si="206"/>
        <v>1</v>
      </c>
      <c r="AQ660" s="166">
        <f t="shared" si="206"/>
        <v>1</v>
      </c>
      <c r="AR660" s="166">
        <f t="shared" si="206"/>
        <v>1</v>
      </c>
    </row>
    <row r="661" spans="1:44" s="260" customFormat="1" ht="15.75" hidden="1" outlineLevel="1">
      <c r="A661" s="195"/>
      <c r="B661" s="84" t="s">
        <v>171</v>
      </c>
      <c r="C661" s="80" t="s">
        <v>129</v>
      </c>
      <c r="D661" s="157">
        <f>IF($A$643="SIM",D644*'[7]5. Var. Index. Performance RTs'!$D$81,0)</f>
        <v>0</v>
      </c>
      <c r="E661" s="157">
        <f>IF($A$643="SIM",E644*'[7]5. Var. Index. Performance RTs'!$D$81,0)</f>
        <v>0</v>
      </c>
      <c r="F661" s="157">
        <f>IF($A$643="SIM",F644*'[7]5. Var. Index. Performance RTs'!$D$81,0)</f>
        <v>0</v>
      </c>
      <c r="G661" s="157">
        <f>IF($A$643="SIM",G644*'[7]5. Var. Index. Performance RTs'!$D$81,0)</f>
        <v>0</v>
      </c>
      <c r="H661" s="157">
        <f>IF($A$643="SIM",H644*'[7]5. Var. Index. Performance RTs'!$D$81,0)</f>
        <v>0</v>
      </c>
      <c r="I661" s="157">
        <f>IF($A$643="SIM",I644*'[7]5. Var. Index. Performance RTs'!$D$81,0)</f>
        <v>0</v>
      </c>
      <c r="J661" s="157">
        <f>IF($A$643="SIM",J644*'[7]5. Var. Index. Performance RTs'!$D$81,0)</f>
        <v>0</v>
      </c>
      <c r="K661" s="157">
        <f>IF($A$643="SIM",K644*'[7]5. Var. Index. Performance RTs'!$D$81,0)</f>
        <v>0</v>
      </c>
      <c r="L661" s="157">
        <f>IF($A$643="SIM",L644*'[7]5. Var. Index. Performance RTs'!$D$81,0)</f>
        <v>0</v>
      </c>
      <c r="M661" s="157">
        <f>IF($A$643="SIM",M644*'[7]5. Var. Index. Performance RTs'!$D$81,0)</f>
        <v>0</v>
      </c>
      <c r="N661" s="157">
        <f>IF($A$643="SIM",N644*'[7]5. Var. Index. Performance RTs'!$D$81,0)</f>
        <v>0</v>
      </c>
      <c r="O661" s="157">
        <f>IF($A$643="SIM",O644*'[7]5. Var. Index. Performance RTs'!$D$81,0)</f>
        <v>0</v>
      </c>
      <c r="P661" s="157">
        <f>IF($A$643="SIM",P644*'[7]5. Var. Index. Performance RTs'!$D$81,0)</f>
        <v>0</v>
      </c>
      <c r="Q661" s="157">
        <f>IF($A$643="SIM",Q644*'[7]5. Var. Index. Performance RTs'!$D$81,0)</f>
        <v>0</v>
      </c>
      <c r="R661" s="157">
        <f>IF($A$643="SIM",R644*'[7]5. Var. Index. Performance RTs'!$D$81,0)</f>
        <v>0</v>
      </c>
      <c r="S661" s="157">
        <f>IF($A$643="SIM",S644*'[7]5. Var. Index. Performance RTs'!$D$81,0)</f>
        <v>0</v>
      </c>
      <c r="T661" s="157">
        <f>IF($A$643="SIM",T644*'[7]5. Var. Index. Performance RTs'!$D$81,0)</f>
        <v>0</v>
      </c>
      <c r="U661" s="157">
        <f>IF($A$643="SIM",U644*'[7]5. Var. Index. Performance RTs'!$D$81,0)</f>
        <v>0</v>
      </c>
      <c r="V661" s="157">
        <f>IF($A$643="SIM",V644*'[7]5. Var. Index. Performance RTs'!$D$81,0)</f>
        <v>0</v>
      </c>
      <c r="W661" s="157">
        <f>IF($A$643="SIM",W644*'[7]5. Var. Index. Performance RTs'!$D$81,0)</f>
        <v>0</v>
      </c>
      <c r="X661" s="157">
        <f>IF($A$643="SIM",X644*'[7]5. Var. Index. Performance RTs'!$D$81,0)</f>
        <v>0</v>
      </c>
      <c r="Y661" s="157">
        <f>IF($A$643="SIM",Y644*'[7]5. Var. Index. Performance RTs'!$D$81,0)</f>
        <v>0</v>
      </c>
      <c r="Z661" s="157">
        <f>IF($A$643="SIM",Z644*'[7]5. Var. Index. Performance RTs'!$D$81,0)</f>
        <v>0</v>
      </c>
      <c r="AA661" s="157">
        <f>IF($A$643="SIM",AA644*'[7]5. Var. Index. Performance RTs'!$D$81,0)</f>
        <v>0</v>
      </c>
      <c r="AB661" s="157">
        <f>IF($A$643="SIM",AB644*'[7]5. Var. Index. Performance RTs'!$D$81,0)</f>
        <v>0</v>
      </c>
      <c r="AC661" s="157">
        <f>IF($A$643="SIM",AC644*'[7]5. Var. Index. Performance RTs'!$D$81,0)</f>
        <v>0</v>
      </c>
      <c r="AD661" s="157">
        <f>IF($A$643="SIM",AD644*'[7]5. Var. Index. Performance RTs'!$D$81,0)</f>
        <v>0</v>
      </c>
      <c r="AE661" s="157">
        <f>IF($A$643="SIM",AE644*'[7]5. Var. Index. Performance RTs'!$D$81,0)</f>
        <v>0</v>
      </c>
      <c r="AF661" s="157">
        <f>IF($A$643="SIM",AF644*'[7]5. Var. Index. Performance RTs'!$D$81,0)</f>
        <v>0</v>
      </c>
      <c r="AG661" s="157">
        <f>IF($A$643="SIM",AG644*'[7]5. Var. Index. Performance RTs'!$D$81,0)</f>
        <v>0</v>
      </c>
      <c r="AH661" s="157">
        <f>IF($A$643="SIM",AH644*'[7]5. Var. Index. Performance RTs'!$D$81,0)</f>
        <v>0</v>
      </c>
      <c r="AI661" s="157">
        <f>IF($A$643="SIM",AI644*'[7]5. Var. Index. Performance RTs'!$D$81,0)</f>
        <v>0</v>
      </c>
      <c r="AJ661" s="157">
        <f>IF($A$643="SIM",AJ644*'[7]5. Var. Index. Performance RTs'!$D$81,0)</f>
        <v>0</v>
      </c>
      <c r="AK661" s="157">
        <f>IF($A$643="SIM",AK644*'[7]5. Var. Index. Performance RTs'!$D$81,0)</f>
        <v>0</v>
      </c>
      <c r="AL661" s="157">
        <f>IF($A$643="SIM",AL644*'[7]5. Var. Index. Performance RTs'!$D$81,0)</f>
        <v>0</v>
      </c>
      <c r="AM661" s="157">
        <f>IF($A$643="SIM",AM644*'[7]5. Var. Index. Performance RTs'!$D$81,0)</f>
        <v>0</v>
      </c>
      <c r="AN661" s="157">
        <f>IF($A$643="SIM",AN644*'[7]5. Var. Index. Performance RTs'!$D$81,0)</f>
        <v>0</v>
      </c>
      <c r="AO661" s="157">
        <f>IF($A$643="SIM",AO644*'[7]5. Var. Index. Performance RTs'!$D$81,0)</f>
        <v>0</v>
      </c>
      <c r="AP661" s="157">
        <f>IF($A$643="SIM",AP644*'[7]5. Var. Index. Performance RTs'!$D$81,0)</f>
        <v>0</v>
      </c>
      <c r="AQ661" s="157">
        <f>IF($A$643="SIM",AQ644*'[7]5. Var. Index. Performance RTs'!$D$81,0)</f>
        <v>0</v>
      </c>
      <c r="AR661" s="157">
        <f>IF($A$643="SIM",AR644*'[7]5. Var. Index. Performance RTs'!$D$81,0)</f>
        <v>0</v>
      </c>
    </row>
    <row r="662" spans="1:44" s="260" customFormat="1" ht="15.75" hidden="1" outlineLevel="1">
      <c r="A662" s="195"/>
      <c r="B662" s="84" t="s">
        <v>172</v>
      </c>
      <c r="C662" s="80" t="s">
        <v>129</v>
      </c>
      <c r="D662" s="157">
        <f>IF($A$643="SIM",(D644-D661)*(1-'[7]5. Var. Index. Performance RTs'!$D$82),0)</f>
        <v>0</v>
      </c>
      <c r="E662" s="157">
        <f>IF($A$643="SIM",(E644-E661)*(1-'[7]5. Var. Index. Performance RTs'!$D$82),0)</f>
        <v>0</v>
      </c>
      <c r="F662" s="157">
        <f>IF($A$643="SIM",(F644-F661)*(1-'[7]5. Var. Index. Performance RTs'!$D$82),0)</f>
        <v>0</v>
      </c>
      <c r="G662" s="157">
        <f>IF($A$643="SIM",(G644-G661)*(1-'[7]5. Var. Index. Performance RTs'!$D$82),0)</f>
        <v>0</v>
      </c>
      <c r="H662" s="157">
        <f>IF($A$643="SIM",(H644-H661)*(1-'[7]5. Var. Index. Performance RTs'!$D$82),0)</f>
        <v>0</v>
      </c>
      <c r="I662" s="157">
        <f>IF($A$643="SIM",(I644-I661)*(1-'[7]5. Var. Index. Performance RTs'!$D$82),0)</f>
        <v>0</v>
      </c>
      <c r="J662" s="157">
        <f>IF($A$643="SIM",(J644-J661)*(1-'[7]5. Var. Index. Performance RTs'!$D$82),0)</f>
        <v>0</v>
      </c>
      <c r="K662" s="157">
        <f>IF($A$643="SIM",(K644-K661)*(1-'[7]5. Var. Index. Performance RTs'!$D$82),0)</f>
        <v>0</v>
      </c>
      <c r="L662" s="157">
        <f>IF($A$643="SIM",(L644-L661)*(1-'[7]5. Var. Index. Performance RTs'!$D$82),0)</f>
        <v>0</v>
      </c>
      <c r="M662" s="157">
        <f>IF($A$643="SIM",(M644-M661)*(1-'[7]5. Var. Index. Performance RTs'!$D$82),0)</f>
        <v>0</v>
      </c>
      <c r="N662" s="157">
        <f>IF($A$643="SIM",(N644-N661)*(1-'[7]5. Var. Index. Performance RTs'!$D$82),0)</f>
        <v>0</v>
      </c>
      <c r="O662" s="157">
        <f>IF($A$643="SIM",(O644-O661)*(1-'[7]5. Var. Index. Performance RTs'!$D$82),0)</f>
        <v>0</v>
      </c>
      <c r="P662" s="157">
        <f>IF($A$643="SIM",(P644-P661)*(1-'[7]5. Var. Index. Performance RTs'!$D$82),0)</f>
        <v>0</v>
      </c>
      <c r="Q662" s="157">
        <f>IF($A$643="SIM",(Q644-Q661)*(1-'[7]5. Var. Index. Performance RTs'!$D$82),0)</f>
        <v>0</v>
      </c>
      <c r="R662" s="157">
        <f>IF($A$643="SIM",(R644-R661)*(1-'[7]5. Var. Index. Performance RTs'!$D$82),0)</f>
        <v>0</v>
      </c>
      <c r="S662" s="157">
        <f>IF($A$643="SIM",(S644-S661)*(1-'[7]5. Var. Index. Performance RTs'!$D$82),0)</f>
        <v>0</v>
      </c>
      <c r="T662" s="157">
        <f>IF($A$643="SIM",(T644-T661)*(1-'[7]5. Var. Index. Performance RTs'!$D$82),0)</f>
        <v>0</v>
      </c>
      <c r="U662" s="157">
        <f>IF($A$643="SIM",(U644-U661)*(1-'[7]5. Var. Index. Performance RTs'!$D$82),0)</f>
        <v>0</v>
      </c>
      <c r="V662" s="157">
        <f>IF($A$643="SIM",(V644-V661)*(1-'[7]5. Var. Index. Performance RTs'!$D$82),0)</f>
        <v>0</v>
      </c>
      <c r="W662" s="157">
        <f>IF($A$643="SIM",(W644-W661)*(1-'[7]5. Var. Index. Performance RTs'!$D$82),0)</f>
        <v>0</v>
      </c>
      <c r="X662" s="157">
        <f>IF($A$643="SIM",(X644-X661)*(1-'[7]5. Var. Index. Performance RTs'!$D$82),0)</f>
        <v>0</v>
      </c>
      <c r="Y662" s="157">
        <f>IF($A$643="SIM",(Y644-Y661)*(1-'[7]5. Var. Index. Performance RTs'!$D$82),0)</f>
        <v>0</v>
      </c>
      <c r="Z662" s="157">
        <f>IF($A$643="SIM",(Z644-Z661)*(1-'[7]5. Var. Index. Performance RTs'!$D$82),0)</f>
        <v>0</v>
      </c>
      <c r="AA662" s="157">
        <f>IF($A$643="SIM",(AA644-AA661)*(1-'[7]5. Var. Index. Performance RTs'!$D$82),0)</f>
        <v>0</v>
      </c>
      <c r="AB662" s="157">
        <f>IF($A$643="SIM",(AB644-AB661)*(1-'[7]5. Var. Index. Performance RTs'!$D$82),0)</f>
        <v>0</v>
      </c>
      <c r="AC662" s="157">
        <f>IF($A$643="SIM",(AC644-AC661)*(1-'[7]5. Var. Index. Performance RTs'!$D$82),0)</f>
        <v>0</v>
      </c>
      <c r="AD662" s="157">
        <f>IF($A$643="SIM",(AD644-AD661)*(1-'[7]5. Var. Index. Performance RTs'!$D$82),0)</f>
        <v>0</v>
      </c>
      <c r="AE662" s="157">
        <f>IF($A$643="SIM",(AE644-AE661)*(1-'[7]5. Var. Index. Performance RTs'!$D$82),0)</f>
        <v>0</v>
      </c>
      <c r="AF662" s="157">
        <f>IF($A$643="SIM",(AF644-AF661)*(1-'[7]5. Var. Index. Performance RTs'!$D$82),0)</f>
        <v>0</v>
      </c>
      <c r="AG662" s="157">
        <f>IF($A$643="SIM",(AG644-AG661)*(1-'[7]5. Var. Index. Performance RTs'!$D$82),0)</f>
        <v>0</v>
      </c>
      <c r="AH662" s="157">
        <f>IF($A$643="SIM",(AH644-AH661)*(1-'[7]5. Var. Index. Performance RTs'!$D$82),0)</f>
        <v>0</v>
      </c>
      <c r="AI662" s="157">
        <f>IF($A$643="SIM",(AI644-AI661)*(1-'[7]5. Var. Index. Performance RTs'!$D$82),0)</f>
        <v>0</v>
      </c>
      <c r="AJ662" s="157">
        <f>IF($A$643="SIM",(AJ644-AJ661)*(1-'[7]5. Var. Index. Performance RTs'!$D$82),0)</f>
        <v>0</v>
      </c>
      <c r="AK662" s="157">
        <f>IF($A$643="SIM",(AK644-AK661)*(1-'[7]5. Var. Index. Performance RTs'!$D$82),0)</f>
        <v>0</v>
      </c>
      <c r="AL662" s="157">
        <f>IF($A$643="SIM",(AL644-AL661)*(1-'[7]5. Var. Index. Performance RTs'!$D$82),0)</f>
        <v>0</v>
      </c>
      <c r="AM662" s="157">
        <f>IF($A$643="SIM",(AM644-AM661)*(1-'[7]5. Var. Index. Performance RTs'!$D$82),0)</f>
        <v>0</v>
      </c>
      <c r="AN662" s="157">
        <f>IF($A$643="SIM",(AN644-AN661)*(1-'[7]5. Var. Index. Performance RTs'!$D$82),0)</f>
        <v>0</v>
      </c>
      <c r="AO662" s="157">
        <f>IF($A$643="SIM",(AO644-AO661)*(1-'[7]5. Var. Index. Performance RTs'!$D$82),0)</f>
        <v>0</v>
      </c>
      <c r="AP662" s="157">
        <f>IF($A$643="SIM",(AP644-AP661)*(1-'[7]5. Var. Index. Performance RTs'!$D$82),0)</f>
        <v>0</v>
      </c>
      <c r="AQ662" s="157">
        <f>IF($A$643="SIM",(AQ644-AQ661)*(1-'[7]5. Var. Index. Performance RTs'!$D$82),0)</f>
        <v>0</v>
      </c>
      <c r="AR662" s="157">
        <f>IF($A$643="SIM",(AR644-AR661)*(1-'[7]5. Var. Index. Performance RTs'!$D$82),0)</f>
        <v>0</v>
      </c>
    </row>
    <row r="663" spans="1:44" s="262" customFormat="1" ht="15.75" hidden="1" outlineLevel="2">
      <c r="A663" s="194"/>
      <c r="B663" s="162" t="s">
        <v>133</v>
      </c>
      <c r="C663" s="160"/>
      <c r="D663" s="160"/>
      <c r="E663" s="160"/>
      <c r="F663" s="160"/>
      <c r="G663" s="160"/>
      <c r="H663" s="160"/>
      <c r="I663" s="160"/>
      <c r="J663" s="160"/>
      <c r="K663" s="160"/>
      <c r="L663" s="160"/>
      <c r="M663" s="160"/>
      <c r="N663" s="160"/>
      <c r="O663" s="160"/>
      <c r="P663" s="160"/>
      <c r="Q663" s="160"/>
      <c r="R663" s="160"/>
      <c r="S663" s="160"/>
      <c r="T663" s="160"/>
      <c r="U663" s="160"/>
      <c r="V663" s="160"/>
      <c r="W663" s="160"/>
      <c r="X663" s="160"/>
      <c r="Y663" s="160"/>
      <c r="Z663" s="160"/>
      <c r="AA663" s="160"/>
      <c r="AB663" s="160"/>
      <c r="AC663" s="160"/>
      <c r="AD663" s="160"/>
      <c r="AE663" s="160"/>
      <c r="AF663" s="160"/>
      <c r="AG663" s="160"/>
      <c r="AH663" s="160"/>
      <c r="AI663" s="160"/>
      <c r="AJ663" s="160"/>
      <c r="AK663" s="160"/>
      <c r="AL663" s="160"/>
      <c r="AM663" s="160"/>
      <c r="AN663" s="160"/>
      <c r="AO663" s="160"/>
      <c r="AP663" s="160"/>
      <c r="AQ663" s="160"/>
      <c r="AR663" s="160"/>
    </row>
    <row r="664" spans="1:44" s="262" customFormat="1" ht="15.75" hidden="1" outlineLevel="2">
      <c r="A664" s="194"/>
      <c r="B664" s="162" t="s">
        <v>42</v>
      </c>
      <c r="C664" s="160" t="s">
        <v>73</v>
      </c>
      <c r="D664" s="166">
        <f t="shared" ref="D664:AR670" si="207">D646</f>
        <v>0</v>
      </c>
      <c r="E664" s="166">
        <f t="shared" si="207"/>
        <v>0</v>
      </c>
      <c r="F664" s="166">
        <f t="shared" si="207"/>
        <v>0</v>
      </c>
      <c r="G664" s="166">
        <f t="shared" si="207"/>
        <v>0</v>
      </c>
      <c r="H664" s="166">
        <f t="shared" si="207"/>
        <v>0</v>
      </c>
      <c r="I664" s="166">
        <f t="shared" si="207"/>
        <v>0</v>
      </c>
      <c r="J664" s="166">
        <f t="shared" si="207"/>
        <v>0</v>
      </c>
      <c r="K664" s="166">
        <f t="shared" si="207"/>
        <v>0</v>
      </c>
      <c r="L664" s="166">
        <f t="shared" si="207"/>
        <v>0</v>
      </c>
      <c r="M664" s="166">
        <f t="shared" si="207"/>
        <v>0</v>
      </c>
      <c r="N664" s="166">
        <f t="shared" si="207"/>
        <v>0</v>
      </c>
      <c r="O664" s="166">
        <f t="shared" si="207"/>
        <v>0</v>
      </c>
      <c r="P664" s="166">
        <f t="shared" si="207"/>
        <v>0</v>
      </c>
      <c r="Q664" s="166">
        <f t="shared" si="207"/>
        <v>0</v>
      </c>
      <c r="R664" s="166">
        <f t="shared" si="207"/>
        <v>0</v>
      </c>
      <c r="S664" s="166">
        <f t="shared" si="207"/>
        <v>0</v>
      </c>
      <c r="T664" s="166">
        <f t="shared" si="207"/>
        <v>0</v>
      </c>
      <c r="U664" s="166">
        <f t="shared" si="207"/>
        <v>0</v>
      </c>
      <c r="V664" s="166">
        <f t="shared" si="207"/>
        <v>0</v>
      </c>
      <c r="W664" s="166">
        <f t="shared" si="207"/>
        <v>0</v>
      </c>
      <c r="X664" s="166">
        <f t="shared" si="207"/>
        <v>0</v>
      </c>
      <c r="Y664" s="166">
        <f t="shared" si="207"/>
        <v>0</v>
      </c>
      <c r="Z664" s="166">
        <f t="shared" si="207"/>
        <v>0</v>
      </c>
      <c r="AA664" s="166">
        <f t="shared" si="207"/>
        <v>0</v>
      </c>
      <c r="AB664" s="166">
        <f t="shared" si="207"/>
        <v>0</v>
      </c>
      <c r="AC664" s="166">
        <f t="shared" si="207"/>
        <v>0</v>
      </c>
      <c r="AD664" s="166">
        <f t="shared" si="207"/>
        <v>0</v>
      </c>
      <c r="AE664" s="166">
        <f t="shared" si="207"/>
        <v>0</v>
      </c>
      <c r="AF664" s="166">
        <f t="shared" si="207"/>
        <v>0</v>
      </c>
      <c r="AG664" s="166">
        <f t="shared" si="207"/>
        <v>0</v>
      </c>
      <c r="AH664" s="166">
        <f t="shared" si="207"/>
        <v>0</v>
      </c>
      <c r="AI664" s="166">
        <f t="shared" si="207"/>
        <v>0</v>
      </c>
      <c r="AJ664" s="166">
        <f t="shared" si="207"/>
        <v>0</v>
      </c>
      <c r="AK664" s="166">
        <f t="shared" si="207"/>
        <v>0</v>
      </c>
      <c r="AL664" s="166">
        <f t="shared" si="207"/>
        <v>0</v>
      </c>
      <c r="AM664" s="166">
        <f t="shared" si="207"/>
        <v>0</v>
      </c>
      <c r="AN664" s="166">
        <f t="shared" si="207"/>
        <v>0</v>
      </c>
      <c r="AO664" s="166">
        <f t="shared" si="207"/>
        <v>0</v>
      </c>
      <c r="AP664" s="166">
        <f t="shared" si="207"/>
        <v>0</v>
      </c>
      <c r="AQ664" s="166">
        <f t="shared" si="207"/>
        <v>0</v>
      </c>
      <c r="AR664" s="166">
        <f t="shared" si="207"/>
        <v>0</v>
      </c>
    </row>
    <row r="665" spans="1:44" s="262" customFormat="1" ht="15.75" hidden="1" outlineLevel="2">
      <c r="A665" s="194"/>
      <c r="B665" s="162" t="s">
        <v>43</v>
      </c>
      <c r="C665" s="160" t="s">
        <v>73</v>
      </c>
      <c r="D665" s="166">
        <f t="shared" si="207"/>
        <v>0</v>
      </c>
      <c r="E665" s="166">
        <f t="shared" si="207"/>
        <v>0</v>
      </c>
      <c r="F665" s="166">
        <f t="shared" si="207"/>
        <v>0</v>
      </c>
      <c r="G665" s="166">
        <f t="shared" si="207"/>
        <v>0</v>
      </c>
      <c r="H665" s="166">
        <f t="shared" si="207"/>
        <v>0</v>
      </c>
      <c r="I665" s="166">
        <f t="shared" si="207"/>
        <v>0</v>
      </c>
      <c r="J665" s="166">
        <f t="shared" si="207"/>
        <v>0</v>
      </c>
      <c r="K665" s="166">
        <f t="shared" si="207"/>
        <v>0</v>
      </c>
      <c r="L665" s="166">
        <f t="shared" si="207"/>
        <v>0</v>
      </c>
      <c r="M665" s="166">
        <f t="shared" si="207"/>
        <v>0</v>
      </c>
      <c r="N665" s="166">
        <f t="shared" si="207"/>
        <v>0</v>
      </c>
      <c r="O665" s="166">
        <f t="shared" si="207"/>
        <v>0</v>
      </c>
      <c r="P665" s="166">
        <f t="shared" si="207"/>
        <v>0</v>
      </c>
      <c r="Q665" s="166">
        <f t="shared" si="207"/>
        <v>0</v>
      </c>
      <c r="R665" s="166">
        <f t="shared" si="207"/>
        <v>0</v>
      </c>
      <c r="S665" s="166">
        <f t="shared" si="207"/>
        <v>0</v>
      </c>
      <c r="T665" s="166">
        <f t="shared" si="207"/>
        <v>0</v>
      </c>
      <c r="U665" s="166">
        <f t="shared" si="207"/>
        <v>0</v>
      </c>
      <c r="V665" s="166">
        <f t="shared" si="207"/>
        <v>0</v>
      </c>
      <c r="W665" s="166">
        <f t="shared" si="207"/>
        <v>0</v>
      </c>
      <c r="X665" s="166">
        <f t="shared" si="207"/>
        <v>0</v>
      </c>
      <c r="Y665" s="166">
        <f t="shared" si="207"/>
        <v>0</v>
      </c>
      <c r="Z665" s="166">
        <f t="shared" si="207"/>
        <v>0</v>
      </c>
      <c r="AA665" s="166">
        <f t="shared" si="207"/>
        <v>0</v>
      </c>
      <c r="AB665" s="166">
        <f t="shared" si="207"/>
        <v>0</v>
      </c>
      <c r="AC665" s="166">
        <f t="shared" si="207"/>
        <v>0</v>
      </c>
      <c r="AD665" s="166">
        <f t="shared" si="207"/>
        <v>0</v>
      </c>
      <c r="AE665" s="166">
        <f t="shared" si="207"/>
        <v>0</v>
      </c>
      <c r="AF665" s="166">
        <f t="shared" si="207"/>
        <v>0</v>
      </c>
      <c r="AG665" s="166">
        <f t="shared" si="207"/>
        <v>0</v>
      </c>
      <c r="AH665" s="166">
        <f t="shared" si="207"/>
        <v>0</v>
      </c>
      <c r="AI665" s="166">
        <f t="shared" si="207"/>
        <v>0</v>
      </c>
      <c r="AJ665" s="166">
        <f t="shared" si="207"/>
        <v>0</v>
      </c>
      <c r="AK665" s="166">
        <f t="shared" si="207"/>
        <v>0</v>
      </c>
      <c r="AL665" s="166">
        <f t="shared" si="207"/>
        <v>0</v>
      </c>
      <c r="AM665" s="166">
        <f t="shared" si="207"/>
        <v>0</v>
      </c>
      <c r="AN665" s="166">
        <f t="shared" si="207"/>
        <v>0</v>
      </c>
      <c r="AO665" s="166">
        <f t="shared" si="207"/>
        <v>0</v>
      </c>
      <c r="AP665" s="166">
        <f t="shared" si="207"/>
        <v>0</v>
      </c>
      <c r="AQ665" s="166">
        <f t="shared" si="207"/>
        <v>0</v>
      </c>
      <c r="AR665" s="166">
        <f t="shared" si="207"/>
        <v>0</v>
      </c>
    </row>
    <row r="666" spans="1:44" s="262" customFormat="1" ht="15.75" hidden="1" outlineLevel="2">
      <c r="A666" s="194"/>
      <c r="B666" s="162" t="s">
        <v>44</v>
      </c>
      <c r="C666" s="160" t="s">
        <v>73</v>
      </c>
      <c r="D666" s="166">
        <f t="shared" si="207"/>
        <v>0</v>
      </c>
      <c r="E666" s="166">
        <f t="shared" si="207"/>
        <v>0</v>
      </c>
      <c r="F666" s="166">
        <f t="shared" si="207"/>
        <v>0</v>
      </c>
      <c r="G666" s="166">
        <f t="shared" si="207"/>
        <v>0</v>
      </c>
      <c r="H666" s="166">
        <f t="shared" si="207"/>
        <v>0</v>
      </c>
      <c r="I666" s="166">
        <f t="shared" si="207"/>
        <v>0</v>
      </c>
      <c r="J666" s="166">
        <f t="shared" si="207"/>
        <v>0</v>
      </c>
      <c r="K666" s="166">
        <f t="shared" si="207"/>
        <v>0</v>
      </c>
      <c r="L666" s="166">
        <f t="shared" si="207"/>
        <v>0</v>
      </c>
      <c r="M666" s="166">
        <f t="shared" si="207"/>
        <v>0</v>
      </c>
      <c r="N666" s="166">
        <f t="shared" si="207"/>
        <v>0</v>
      </c>
      <c r="O666" s="166">
        <f t="shared" si="207"/>
        <v>0</v>
      </c>
      <c r="P666" s="166">
        <f t="shared" si="207"/>
        <v>0</v>
      </c>
      <c r="Q666" s="166">
        <f t="shared" si="207"/>
        <v>0</v>
      </c>
      <c r="R666" s="166">
        <f t="shared" si="207"/>
        <v>0</v>
      </c>
      <c r="S666" s="166">
        <f t="shared" si="207"/>
        <v>0</v>
      </c>
      <c r="T666" s="166">
        <f t="shared" si="207"/>
        <v>0</v>
      </c>
      <c r="U666" s="166">
        <f t="shared" si="207"/>
        <v>0</v>
      </c>
      <c r="V666" s="166">
        <f t="shared" si="207"/>
        <v>0</v>
      </c>
      <c r="W666" s="166">
        <f t="shared" si="207"/>
        <v>0</v>
      </c>
      <c r="X666" s="166">
        <f t="shared" si="207"/>
        <v>0</v>
      </c>
      <c r="Y666" s="166">
        <f t="shared" si="207"/>
        <v>0</v>
      </c>
      <c r="Z666" s="166">
        <f t="shared" si="207"/>
        <v>0</v>
      </c>
      <c r="AA666" s="166">
        <f t="shared" si="207"/>
        <v>0</v>
      </c>
      <c r="AB666" s="166">
        <f t="shared" si="207"/>
        <v>0</v>
      </c>
      <c r="AC666" s="166">
        <f t="shared" si="207"/>
        <v>0</v>
      </c>
      <c r="AD666" s="166">
        <f t="shared" si="207"/>
        <v>0</v>
      </c>
      <c r="AE666" s="166">
        <f t="shared" si="207"/>
        <v>0</v>
      </c>
      <c r="AF666" s="166">
        <f t="shared" si="207"/>
        <v>0</v>
      </c>
      <c r="AG666" s="166">
        <f t="shared" si="207"/>
        <v>0</v>
      </c>
      <c r="AH666" s="166">
        <f t="shared" si="207"/>
        <v>0</v>
      </c>
      <c r="AI666" s="166">
        <f t="shared" si="207"/>
        <v>0</v>
      </c>
      <c r="AJ666" s="166">
        <f t="shared" si="207"/>
        <v>0</v>
      </c>
      <c r="AK666" s="166">
        <f t="shared" si="207"/>
        <v>0</v>
      </c>
      <c r="AL666" s="166">
        <f t="shared" si="207"/>
        <v>0</v>
      </c>
      <c r="AM666" s="166">
        <f t="shared" si="207"/>
        <v>0</v>
      </c>
      <c r="AN666" s="166">
        <f t="shared" si="207"/>
        <v>0</v>
      </c>
      <c r="AO666" s="166">
        <f t="shared" si="207"/>
        <v>0</v>
      </c>
      <c r="AP666" s="166">
        <f t="shared" si="207"/>
        <v>0</v>
      </c>
      <c r="AQ666" s="166">
        <f t="shared" si="207"/>
        <v>0</v>
      </c>
      <c r="AR666" s="166">
        <f t="shared" si="207"/>
        <v>0</v>
      </c>
    </row>
    <row r="667" spans="1:44" s="262" customFormat="1" ht="15.75" hidden="1" outlineLevel="2">
      <c r="A667" s="194"/>
      <c r="B667" s="162" t="s">
        <v>45</v>
      </c>
      <c r="C667" s="160" t="s">
        <v>73</v>
      </c>
      <c r="D667" s="166">
        <f t="shared" si="207"/>
        <v>0</v>
      </c>
      <c r="E667" s="166">
        <f t="shared" si="207"/>
        <v>0</v>
      </c>
      <c r="F667" s="166">
        <f t="shared" si="207"/>
        <v>0</v>
      </c>
      <c r="G667" s="166">
        <f t="shared" si="207"/>
        <v>0</v>
      </c>
      <c r="H667" s="166">
        <f t="shared" si="207"/>
        <v>0</v>
      </c>
      <c r="I667" s="166">
        <f t="shared" si="207"/>
        <v>0</v>
      </c>
      <c r="J667" s="166">
        <f t="shared" si="207"/>
        <v>0</v>
      </c>
      <c r="K667" s="166">
        <f t="shared" si="207"/>
        <v>0</v>
      </c>
      <c r="L667" s="166">
        <f t="shared" si="207"/>
        <v>0</v>
      </c>
      <c r="M667" s="166">
        <f t="shared" si="207"/>
        <v>0</v>
      </c>
      <c r="N667" s="166">
        <f t="shared" si="207"/>
        <v>0</v>
      </c>
      <c r="O667" s="166">
        <f t="shared" si="207"/>
        <v>0</v>
      </c>
      <c r="P667" s="166">
        <f t="shared" si="207"/>
        <v>0</v>
      </c>
      <c r="Q667" s="166">
        <f t="shared" si="207"/>
        <v>0</v>
      </c>
      <c r="R667" s="166">
        <f t="shared" si="207"/>
        <v>0</v>
      </c>
      <c r="S667" s="166">
        <f t="shared" si="207"/>
        <v>0</v>
      </c>
      <c r="T667" s="166">
        <f t="shared" si="207"/>
        <v>0</v>
      </c>
      <c r="U667" s="166">
        <f t="shared" si="207"/>
        <v>0</v>
      </c>
      <c r="V667" s="166">
        <f t="shared" si="207"/>
        <v>0</v>
      </c>
      <c r="W667" s="166">
        <f t="shared" si="207"/>
        <v>0</v>
      </c>
      <c r="X667" s="166">
        <f t="shared" si="207"/>
        <v>0</v>
      </c>
      <c r="Y667" s="166">
        <f t="shared" si="207"/>
        <v>0</v>
      </c>
      <c r="Z667" s="166">
        <f t="shared" si="207"/>
        <v>0</v>
      </c>
      <c r="AA667" s="166">
        <f t="shared" si="207"/>
        <v>0</v>
      </c>
      <c r="AB667" s="166">
        <f t="shared" si="207"/>
        <v>0</v>
      </c>
      <c r="AC667" s="166">
        <f t="shared" si="207"/>
        <v>0</v>
      </c>
      <c r="AD667" s="166">
        <f t="shared" si="207"/>
        <v>0</v>
      </c>
      <c r="AE667" s="166">
        <f t="shared" si="207"/>
        <v>0</v>
      </c>
      <c r="AF667" s="166">
        <f t="shared" si="207"/>
        <v>0</v>
      </c>
      <c r="AG667" s="166">
        <f t="shared" si="207"/>
        <v>0</v>
      </c>
      <c r="AH667" s="166">
        <f t="shared" si="207"/>
        <v>0</v>
      </c>
      <c r="AI667" s="166">
        <f t="shared" si="207"/>
        <v>0</v>
      </c>
      <c r="AJ667" s="166">
        <f t="shared" si="207"/>
        <v>0</v>
      </c>
      <c r="AK667" s="166">
        <f t="shared" si="207"/>
        <v>0</v>
      </c>
      <c r="AL667" s="166">
        <f t="shared" si="207"/>
        <v>0</v>
      </c>
      <c r="AM667" s="166">
        <f t="shared" si="207"/>
        <v>0</v>
      </c>
      <c r="AN667" s="166">
        <f t="shared" si="207"/>
        <v>0</v>
      </c>
      <c r="AO667" s="166">
        <f t="shared" si="207"/>
        <v>0</v>
      </c>
      <c r="AP667" s="166">
        <f t="shared" si="207"/>
        <v>0</v>
      </c>
      <c r="AQ667" s="166">
        <f t="shared" si="207"/>
        <v>0</v>
      </c>
      <c r="AR667" s="166">
        <f t="shared" si="207"/>
        <v>0</v>
      </c>
    </row>
    <row r="668" spans="1:44" s="262" customFormat="1" ht="15.75" hidden="1" outlineLevel="2">
      <c r="A668" s="194"/>
      <c r="B668" s="162" t="s">
        <v>46</v>
      </c>
      <c r="C668" s="160" t="s">
        <v>73</v>
      </c>
      <c r="D668" s="166">
        <f t="shared" si="207"/>
        <v>0</v>
      </c>
      <c r="E668" s="166">
        <f t="shared" si="207"/>
        <v>0</v>
      </c>
      <c r="F668" s="166">
        <f t="shared" si="207"/>
        <v>0</v>
      </c>
      <c r="G668" s="166">
        <f t="shared" si="207"/>
        <v>0</v>
      </c>
      <c r="H668" s="166">
        <f t="shared" si="207"/>
        <v>0</v>
      </c>
      <c r="I668" s="166">
        <f t="shared" si="207"/>
        <v>0</v>
      </c>
      <c r="J668" s="166">
        <f t="shared" si="207"/>
        <v>0</v>
      </c>
      <c r="K668" s="166">
        <f t="shared" si="207"/>
        <v>0</v>
      </c>
      <c r="L668" s="166">
        <f t="shared" si="207"/>
        <v>0</v>
      </c>
      <c r="M668" s="166">
        <f t="shared" si="207"/>
        <v>0</v>
      </c>
      <c r="N668" s="166">
        <f t="shared" si="207"/>
        <v>0</v>
      </c>
      <c r="O668" s="166">
        <f t="shared" si="207"/>
        <v>0</v>
      </c>
      <c r="P668" s="166">
        <f t="shared" si="207"/>
        <v>0</v>
      </c>
      <c r="Q668" s="166">
        <f t="shared" si="207"/>
        <v>0</v>
      </c>
      <c r="R668" s="166">
        <f t="shared" si="207"/>
        <v>0</v>
      </c>
      <c r="S668" s="166">
        <f t="shared" si="207"/>
        <v>0</v>
      </c>
      <c r="T668" s="166">
        <f t="shared" si="207"/>
        <v>0</v>
      </c>
      <c r="U668" s="166">
        <f t="shared" si="207"/>
        <v>0</v>
      </c>
      <c r="V668" s="166">
        <f t="shared" si="207"/>
        <v>0</v>
      </c>
      <c r="W668" s="166">
        <f t="shared" si="207"/>
        <v>0</v>
      </c>
      <c r="X668" s="166">
        <f t="shared" si="207"/>
        <v>0</v>
      </c>
      <c r="Y668" s="166">
        <f t="shared" si="207"/>
        <v>0</v>
      </c>
      <c r="Z668" s="166">
        <f t="shared" si="207"/>
        <v>0</v>
      </c>
      <c r="AA668" s="166">
        <f t="shared" si="207"/>
        <v>0</v>
      </c>
      <c r="AB668" s="166">
        <f t="shared" si="207"/>
        <v>0</v>
      </c>
      <c r="AC668" s="166">
        <f t="shared" si="207"/>
        <v>0</v>
      </c>
      <c r="AD668" s="166">
        <f t="shared" si="207"/>
        <v>0</v>
      </c>
      <c r="AE668" s="166">
        <f t="shared" si="207"/>
        <v>0</v>
      </c>
      <c r="AF668" s="166">
        <f t="shared" si="207"/>
        <v>0</v>
      </c>
      <c r="AG668" s="166">
        <f t="shared" si="207"/>
        <v>0</v>
      </c>
      <c r="AH668" s="166">
        <f t="shared" si="207"/>
        <v>0</v>
      </c>
      <c r="AI668" s="166">
        <f t="shared" si="207"/>
        <v>0</v>
      </c>
      <c r="AJ668" s="166">
        <f t="shared" si="207"/>
        <v>0</v>
      </c>
      <c r="AK668" s="166">
        <f t="shared" si="207"/>
        <v>0</v>
      </c>
      <c r="AL668" s="166">
        <f t="shared" si="207"/>
        <v>0</v>
      </c>
      <c r="AM668" s="166">
        <f t="shared" si="207"/>
        <v>0</v>
      </c>
      <c r="AN668" s="166">
        <f t="shared" si="207"/>
        <v>0</v>
      </c>
      <c r="AO668" s="166">
        <f t="shared" si="207"/>
        <v>0</v>
      </c>
      <c r="AP668" s="166">
        <f t="shared" si="207"/>
        <v>0</v>
      </c>
      <c r="AQ668" s="166">
        <f t="shared" si="207"/>
        <v>0</v>
      </c>
      <c r="AR668" s="166">
        <f t="shared" si="207"/>
        <v>0</v>
      </c>
    </row>
    <row r="669" spans="1:44" s="262" customFormat="1" ht="15.75" hidden="1" outlineLevel="2">
      <c r="A669" s="194"/>
      <c r="B669" s="162" t="s">
        <v>47</v>
      </c>
      <c r="C669" s="160" t="s">
        <v>73</v>
      </c>
      <c r="D669" s="166">
        <f t="shared" si="207"/>
        <v>0</v>
      </c>
      <c r="E669" s="166">
        <f t="shared" si="207"/>
        <v>0</v>
      </c>
      <c r="F669" s="166">
        <f t="shared" si="207"/>
        <v>0</v>
      </c>
      <c r="G669" s="166">
        <f t="shared" si="207"/>
        <v>0</v>
      </c>
      <c r="H669" s="166">
        <f t="shared" si="207"/>
        <v>0</v>
      </c>
      <c r="I669" s="166">
        <f t="shared" si="207"/>
        <v>0</v>
      </c>
      <c r="J669" s="166">
        <f t="shared" si="207"/>
        <v>0</v>
      </c>
      <c r="K669" s="166">
        <f t="shared" si="207"/>
        <v>0</v>
      </c>
      <c r="L669" s="166">
        <f t="shared" si="207"/>
        <v>0</v>
      </c>
      <c r="M669" s="166">
        <f t="shared" si="207"/>
        <v>0</v>
      </c>
      <c r="N669" s="166">
        <f t="shared" si="207"/>
        <v>0</v>
      </c>
      <c r="O669" s="166">
        <f t="shared" si="207"/>
        <v>0</v>
      </c>
      <c r="P669" s="166">
        <f t="shared" si="207"/>
        <v>0</v>
      </c>
      <c r="Q669" s="166">
        <f t="shared" si="207"/>
        <v>0</v>
      </c>
      <c r="R669" s="166">
        <f t="shared" si="207"/>
        <v>0</v>
      </c>
      <c r="S669" s="166">
        <f t="shared" si="207"/>
        <v>0</v>
      </c>
      <c r="T669" s="166">
        <f t="shared" si="207"/>
        <v>0</v>
      </c>
      <c r="U669" s="166">
        <f t="shared" si="207"/>
        <v>0</v>
      </c>
      <c r="V669" s="166">
        <f t="shared" si="207"/>
        <v>0</v>
      </c>
      <c r="W669" s="166">
        <f t="shared" si="207"/>
        <v>0</v>
      </c>
      <c r="X669" s="166">
        <f t="shared" si="207"/>
        <v>0</v>
      </c>
      <c r="Y669" s="166">
        <f t="shared" si="207"/>
        <v>0</v>
      </c>
      <c r="Z669" s="166">
        <f t="shared" si="207"/>
        <v>0</v>
      </c>
      <c r="AA669" s="166">
        <f t="shared" si="207"/>
        <v>0</v>
      </c>
      <c r="AB669" s="166">
        <f t="shared" si="207"/>
        <v>0</v>
      </c>
      <c r="AC669" s="166">
        <f t="shared" si="207"/>
        <v>0</v>
      </c>
      <c r="AD669" s="166">
        <f t="shared" si="207"/>
        <v>0</v>
      </c>
      <c r="AE669" s="166">
        <f t="shared" si="207"/>
        <v>0</v>
      </c>
      <c r="AF669" s="166">
        <f t="shared" si="207"/>
        <v>0</v>
      </c>
      <c r="AG669" s="166">
        <f t="shared" si="207"/>
        <v>0</v>
      </c>
      <c r="AH669" s="166">
        <f t="shared" si="207"/>
        <v>0</v>
      </c>
      <c r="AI669" s="166">
        <f t="shared" si="207"/>
        <v>0</v>
      </c>
      <c r="AJ669" s="166">
        <f t="shared" si="207"/>
        <v>0</v>
      </c>
      <c r="AK669" s="166">
        <f t="shared" si="207"/>
        <v>0</v>
      </c>
      <c r="AL669" s="166">
        <f t="shared" si="207"/>
        <v>0</v>
      </c>
      <c r="AM669" s="166">
        <f t="shared" si="207"/>
        <v>0</v>
      </c>
      <c r="AN669" s="166">
        <f t="shared" si="207"/>
        <v>0</v>
      </c>
      <c r="AO669" s="166">
        <f t="shared" si="207"/>
        <v>0</v>
      </c>
      <c r="AP669" s="166">
        <f t="shared" si="207"/>
        <v>0</v>
      </c>
      <c r="AQ669" s="166">
        <f t="shared" si="207"/>
        <v>0</v>
      </c>
      <c r="AR669" s="166">
        <f t="shared" si="207"/>
        <v>0</v>
      </c>
    </row>
    <row r="670" spans="1:44" s="262" customFormat="1" ht="15.75" hidden="1" outlineLevel="2">
      <c r="A670" s="194"/>
      <c r="B670" s="162" t="s">
        <v>48</v>
      </c>
      <c r="C670" s="160" t="s">
        <v>73</v>
      </c>
      <c r="D670" s="166">
        <f t="shared" si="207"/>
        <v>0</v>
      </c>
      <c r="E670" s="166">
        <f t="shared" si="207"/>
        <v>0</v>
      </c>
      <c r="F670" s="166">
        <f t="shared" si="207"/>
        <v>0</v>
      </c>
      <c r="G670" s="166">
        <f t="shared" si="207"/>
        <v>0</v>
      </c>
      <c r="H670" s="166">
        <f t="shared" si="207"/>
        <v>0</v>
      </c>
      <c r="I670" s="166">
        <f t="shared" si="207"/>
        <v>0</v>
      </c>
      <c r="J670" s="166">
        <f t="shared" si="207"/>
        <v>0</v>
      </c>
      <c r="K670" s="166">
        <f t="shared" si="207"/>
        <v>0</v>
      </c>
      <c r="L670" s="166">
        <f t="shared" si="207"/>
        <v>0</v>
      </c>
      <c r="M670" s="166">
        <f t="shared" ref="M670:AR670" si="208">M652</f>
        <v>0</v>
      </c>
      <c r="N670" s="166">
        <f t="shared" si="208"/>
        <v>0</v>
      </c>
      <c r="O670" s="166">
        <f t="shared" si="208"/>
        <v>0</v>
      </c>
      <c r="P670" s="166">
        <f t="shared" si="208"/>
        <v>0</v>
      </c>
      <c r="Q670" s="166">
        <f t="shared" si="208"/>
        <v>0</v>
      </c>
      <c r="R670" s="166">
        <f t="shared" si="208"/>
        <v>0</v>
      </c>
      <c r="S670" s="166">
        <f t="shared" si="208"/>
        <v>0</v>
      </c>
      <c r="T670" s="166">
        <f t="shared" si="208"/>
        <v>0</v>
      </c>
      <c r="U670" s="166">
        <f t="shared" si="208"/>
        <v>0</v>
      </c>
      <c r="V670" s="166">
        <f t="shared" si="208"/>
        <v>0</v>
      </c>
      <c r="W670" s="166">
        <f t="shared" si="208"/>
        <v>0</v>
      </c>
      <c r="X670" s="166">
        <f t="shared" si="208"/>
        <v>0</v>
      </c>
      <c r="Y670" s="166">
        <f t="shared" si="208"/>
        <v>0</v>
      </c>
      <c r="Z670" s="166">
        <f t="shared" si="208"/>
        <v>0</v>
      </c>
      <c r="AA670" s="166">
        <f t="shared" si="208"/>
        <v>0</v>
      </c>
      <c r="AB670" s="166">
        <f t="shared" si="208"/>
        <v>0</v>
      </c>
      <c r="AC670" s="166">
        <f t="shared" si="208"/>
        <v>0</v>
      </c>
      <c r="AD670" s="166">
        <f t="shared" si="208"/>
        <v>0</v>
      </c>
      <c r="AE670" s="166">
        <f t="shared" si="208"/>
        <v>0</v>
      </c>
      <c r="AF670" s="166">
        <f t="shared" si="208"/>
        <v>0</v>
      </c>
      <c r="AG670" s="166">
        <f t="shared" si="208"/>
        <v>0</v>
      </c>
      <c r="AH670" s="166">
        <f t="shared" si="208"/>
        <v>0</v>
      </c>
      <c r="AI670" s="166">
        <f t="shared" si="208"/>
        <v>0</v>
      </c>
      <c r="AJ670" s="166">
        <f t="shared" si="208"/>
        <v>0</v>
      </c>
      <c r="AK670" s="166">
        <f t="shared" si="208"/>
        <v>0</v>
      </c>
      <c r="AL670" s="166">
        <f t="shared" si="208"/>
        <v>0</v>
      </c>
      <c r="AM670" s="166">
        <f t="shared" si="208"/>
        <v>0</v>
      </c>
      <c r="AN670" s="166">
        <f t="shared" si="208"/>
        <v>0</v>
      </c>
      <c r="AO670" s="166">
        <f t="shared" si="208"/>
        <v>0</v>
      </c>
      <c r="AP670" s="166">
        <f t="shared" si="208"/>
        <v>0</v>
      </c>
      <c r="AQ670" s="166">
        <f t="shared" si="208"/>
        <v>0</v>
      </c>
      <c r="AR670" s="166">
        <f t="shared" si="208"/>
        <v>0</v>
      </c>
    </row>
    <row r="671" spans="1:44" s="262" customFormat="1" ht="15.75" hidden="1" outlineLevel="2">
      <c r="A671" s="194"/>
      <c r="B671" s="162" t="s">
        <v>49</v>
      </c>
      <c r="C671" s="160" t="s">
        <v>73</v>
      </c>
      <c r="D671" s="166">
        <f t="shared" ref="D671:AR676" si="209">D653</f>
        <v>0</v>
      </c>
      <c r="E671" s="166">
        <f t="shared" si="209"/>
        <v>0</v>
      </c>
      <c r="F671" s="166">
        <f t="shared" si="209"/>
        <v>0</v>
      </c>
      <c r="G671" s="166">
        <f t="shared" si="209"/>
        <v>0</v>
      </c>
      <c r="H671" s="166">
        <f t="shared" si="209"/>
        <v>0</v>
      </c>
      <c r="I671" s="166">
        <f t="shared" si="209"/>
        <v>0</v>
      </c>
      <c r="J671" s="166">
        <f t="shared" si="209"/>
        <v>0</v>
      </c>
      <c r="K671" s="166">
        <f t="shared" si="209"/>
        <v>0</v>
      </c>
      <c r="L671" s="166">
        <f t="shared" si="209"/>
        <v>0</v>
      </c>
      <c r="M671" s="166">
        <f t="shared" si="209"/>
        <v>0</v>
      </c>
      <c r="N671" s="166">
        <f t="shared" si="209"/>
        <v>0</v>
      </c>
      <c r="O671" s="166">
        <f t="shared" si="209"/>
        <v>0</v>
      </c>
      <c r="P671" s="166">
        <f t="shared" si="209"/>
        <v>0</v>
      </c>
      <c r="Q671" s="166">
        <f t="shared" si="209"/>
        <v>0</v>
      </c>
      <c r="R671" s="166">
        <f t="shared" si="209"/>
        <v>0</v>
      </c>
      <c r="S671" s="166">
        <f t="shared" si="209"/>
        <v>0</v>
      </c>
      <c r="T671" s="166">
        <f t="shared" si="209"/>
        <v>0</v>
      </c>
      <c r="U671" s="166">
        <f t="shared" si="209"/>
        <v>0</v>
      </c>
      <c r="V671" s="166">
        <f t="shared" si="209"/>
        <v>0</v>
      </c>
      <c r="W671" s="166">
        <f t="shared" si="209"/>
        <v>0</v>
      </c>
      <c r="X671" s="166">
        <f t="shared" si="209"/>
        <v>0</v>
      </c>
      <c r="Y671" s="166">
        <f t="shared" si="209"/>
        <v>0</v>
      </c>
      <c r="Z671" s="166">
        <f t="shared" si="209"/>
        <v>0</v>
      </c>
      <c r="AA671" s="166">
        <f t="shared" si="209"/>
        <v>0</v>
      </c>
      <c r="AB671" s="166">
        <f t="shared" si="209"/>
        <v>0</v>
      </c>
      <c r="AC671" s="166">
        <f t="shared" si="209"/>
        <v>0</v>
      </c>
      <c r="AD671" s="166">
        <f t="shared" si="209"/>
        <v>0</v>
      </c>
      <c r="AE671" s="166">
        <f t="shared" si="209"/>
        <v>0</v>
      </c>
      <c r="AF671" s="166">
        <f t="shared" si="209"/>
        <v>0</v>
      </c>
      <c r="AG671" s="166">
        <f t="shared" si="209"/>
        <v>0</v>
      </c>
      <c r="AH671" s="166">
        <f t="shared" si="209"/>
        <v>0</v>
      </c>
      <c r="AI671" s="166">
        <f t="shared" si="209"/>
        <v>0</v>
      </c>
      <c r="AJ671" s="166">
        <f t="shared" si="209"/>
        <v>0</v>
      </c>
      <c r="AK671" s="166">
        <f t="shared" si="209"/>
        <v>0</v>
      </c>
      <c r="AL671" s="166">
        <f t="shared" si="209"/>
        <v>0</v>
      </c>
      <c r="AM671" s="166">
        <f t="shared" si="209"/>
        <v>0</v>
      </c>
      <c r="AN671" s="166">
        <f t="shared" si="209"/>
        <v>0</v>
      </c>
      <c r="AO671" s="166">
        <f t="shared" si="209"/>
        <v>0</v>
      </c>
      <c r="AP671" s="166">
        <f t="shared" si="209"/>
        <v>0</v>
      </c>
      <c r="AQ671" s="166">
        <f t="shared" si="209"/>
        <v>0</v>
      </c>
      <c r="AR671" s="166">
        <f t="shared" si="209"/>
        <v>0</v>
      </c>
    </row>
    <row r="672" spans="1:44" s="262" customFormat="1" ht="15.75" hidden="1" outlineLevel="2">
      <c r="A672" s="194"/>
      <c r="B672" s="162" t="s">
        <v>50</v>
      </c>
      <c r="C672" s="160" t="s">
        <v>73</v>
      </c>
      <c r="D672" s="166">
        <f t="shared" si="209"/>
        <v>0</v>
      </c>
      <c r="E672" s="166">
        <f t="shared" si="209"/>
        <v>0</v>
      </c>
      <c r="F672" s="166">
        <f t="shared" si="209"/>
        <v>0</v>
      </c>
      <c r="G672" s="166">
        <f t="shared" si="209"/>
        <v>0</v>
      </c>
      <c r="H672" s="166">
        <f t="shared" si="209"/>
        <v>0</v>
      </c>
      <c r="I672" s="166">
        <f t="shared" si="209"/>
        <v>0</v>
      </c>
      <c r="J672" s="166">
        <f t="shared" si="209"/>
        <v>0</v>
      </c>
      <c r="K672" s="166">
        <f t="shared" si="209"/>
        <v>0</v>
      </c>
      <c r="L672" s="166">
        <f t="shared" si="209"/>
        <v>0</v>
      </c>
      <c r="M672" s="166">
        <f t="shared" si="209"/>
        <v>0</v>
      </c>
      <c r="N672" s="166">
        <f t="shared" si="209"/>
        <v>0</v>
      </c>
      <c r="O672" s="166">
        <f t="shared" si="209"/>
        <v>0</v>
      </c>
      <c r="P672" s="166">
        <f t="shared" si="209"/>
        <v>0</v>
      </c>
      <c r="Q672" s="166">
        <f t="shared" si="209"/>
        <v>0</v>
      </c>
      <c r="R672" s="166">
        <f t="shared" si="209"/>
        <v>0</v>
      </c>
      <c r="S672" s="166">
        <f t="shared" si="209"/>
        <v>0</v>
      </c>
      <c r="T672" s="166">
        <f t="shared" si="209"/>
        <v>0</v>
      </c>
      <c r="U672" s="166">
        <f t="shared" si="209"/>
        <v>0</v>
      </c>
      <c r="V672" s="166">
        <f t="shared" si="209"/>
        <v>0</v>
      </c>
      <c r="W672" s="166">
        <f t="shared" si="209"/>
        <v>0</v>
      </c>
      <c r="X672" s="166">
        <f t="shared" si="209"/>
        <v>0</v>
      </c>
      <c r="Y672" s="166">
        <f t="shared" si="209"/>
        <v>0</v>
      </c>
      <c r="Z672" s="166">
        <f t="shared" si="209"/>
        <v>0</v>
      </c>
      <c r="AA672" s="166">
        <f t="shared" si="209"/>
        <v>0</v>
      </c>
      <c r="AB672" s="166">
        <f t="shared" si="209"/>
        <v>0</v>
      </c>
      <c r="AC672" s="166">
        <f t="shared" si="209"/>
        <v>0</v>
      </c>
      <c r="AD672" s="166">
        <f t="shared" si="209"/>
        <v>0</v>
      </c>
      <c r="AE672" s="166">
        <f t="shared" si="209"/>
        <v>0</v>
      </c>
      <c r="AF672" s="166">
        <f t="shared" si="209"/>
        <v>0</v>
      </c>
      <c r="AG672" s="166">
        <f t="shared" si="209"/>
        <v>0</v>
      </c>
      <c r="AH672" s="166">
        <f t="shared" si="209"/>
        <v>0</v>
      </c>
      <c r="AI672" s="166">
        <f t="shared" si="209"/>
        <v>0</v>
      </c>
      <c r="AJ672" s="166">
        <f t="shared" si="209"/>
        <v>0</v>
      </c>
      <c r="AK672" s="166">
        <f t="shared" si="209"/>
        <v>0</v>
      </c>
      <c r="AL672" s="166">
        <f t="shared" si="209"/>
        <v>0</v>
      </c>
      <c r="AM672" s="166">
        <f t="shared" si="209"/>
        <v>0</v>
      </c>
      <c r="AN672" s="166">
        <f t="shared" si="209"/>
        <v>0</v>
      </c>
      <c r="AO672" s="166">
        <f t="shared" si="209"/>
        <v>0</v>
      </c>
      <c r="AP672" s="166">
        <f t="shared" si="209"/>
        <v>0</v>
      </c>
      <c r="AQ672" s="166">
        <f t="shared" si="209"/>
        <v>0</v>
      </c>
      <c r="AR672" s="166">
        <f t="shared" si="209"/>
        <v>0</v>
      </c>
    </row>
    <row r="673" spans="1:44" s="262" customFormat="1" ht="15.75" hidden="1" outlineLevel="2">
      <c r="A673" s="194"/>
      <c r="B673" s="162" t="s">
        <v>51</v>
      </c>
      <c r="C673" s="160" t="s">
        <v>73</v>
      </c>
      <c r="D673" s="166">
        <f t="shared" si="209"/>
        <v>0</v>
      </c>
      <c r="E673" s="166">
        <f t="shared" si="209"/>
        <v>0</v>
      </c>
      <c r="F673" s="166">
        <f t="shared" si="209"/>
        <v>0</v>
      </c>
      <c r="G673" s="166">
        <f t="shared" si="209"/>
        <v>0</v>
      </c>
      <c r="H673" s="166">
        <f t="shared" si="209"/>
        <v>0</v>
      </c>
      <c r="I673" s="166">
        <f t="shared" si="209"/>
        <v>0</v>
      </c>
      <c r="J673" s="166">
        <f t="shared" si="209"/>
        <v>0</v>
      </c>
      <c r="K673" s="166">
        <f t="shared" si="209"/>
        <v>0</v>
      </c>
      <c r="L673" s="166">
        <f t="shared" si="209"/>
        <v>0</v>
      </c>
      <c r="M673" s="166">
        <f t="shared" si="209"/>
        <v>0</v>
      </c>
      <c r="N673" s="166">
        <f t="shared" si="209"/>
        <v>0</v>
      </c>
      <c r="O673" s="166">
        <f t="shared" si="209"/>
        <v>0</v>
      </c>
      <c r="P673" s="166">
        <f t="shared" si="209"/>
        <v>0</v>
      </c>
      <c r="Q673" s="166">
        <f t="shared" si="209"/>
        <v>0</v>
      </c>
      <c r="R673" s="166">
        <f t="shared" si="209"/>
        <v>0</v>
      </c>
      <c r="S673" s="166">
        <f t="shared" si="209"/>
        <v>0</v>
      </c>
      <c r="T673" s="166">
        <f t="shared" si="209"/>
        <v>0</v>
      </c>
      <c r="U673" s="166">
        <f t="shared" si="209"/>
        <v>0</v>
      </c>
      <c r="V673" s="166">
        <f t="shared" si="209"/>
        <v>0</v>
      </c>
      <c r="W673" s="166">
        <f t="shared" si="209"/>
        <v>0</v>
      </c>
      <c r="X673" s="166">
        <f t="shared" si="209"/>
        <v>0</v>
      </c>
      <c r="Y673" s="166">
        <f t="shared" si="209"/>
        <v>0</v>
      </c>
      <c r="Z673" s="166">
        <f t="shared" si="209"/>
        <v>0</v>
      </c>
      <c r="AA673" s="166">
        <f t="shared" si="209"/>
        <v>0</v>
      </c>
      <c r="AB673" s="166">
        <f t="shared" si="209"/>
        <v>0</v>
      </c>
      <c r="AC673" s="166">
        <f t="shared" si="209"/>
        <v>0</v>
      </c>
      <c r="AD673" s="166">
        <f t="shared" si="209"/>
        <v>0</v>
      </c>
      <c r="AE673" s="166">
        <f t="shared" si="209"/>
        <v>0</v>
      </c>
      <c r="AF673" s="166">
        <f t="shared" si="209"/>
        <v>0</v>
      </c>
      <c r="AG673" s="166">
        <f t="shared" si="209"/>
        <v>0</v>
      </c>
      <c r="AH673" s="166">
        <f t="shared" si="209"/>
        <v>0</v>
      </c>
      <c r="AI673" s="166">
        <f t="shared" si="209"/>
        <v>0</v>
      </c>
      <c r="AJ673" s="166">
        <f t="shared" si="209"/>
        <v>0</v>
      </c>
      <c r="AK673" s="166">
        <f t="shared" si="209"/>
        <v>0</v>
      </c>
      <c r="AL673" s="166">
        <f t="shared" si="209"/>
        <v>0</v>
      </c>
      <c r="AM673" s="166">
        <f t="shared" si="209"/>
        <v>0</v>
      </c>
      <c r="AN673" s="166">
        <f t="shared" si="209"/>
        <v>0</v>
      </c>
      <c r="AO673" s="166">
        <f t="shared" si="209"/>
        <v>0</v>
      </c>
      <c r="AP673" s="166">
        <f t="shared" si="209"/>
        <v>0</v>
      </c>
      <c r="AQ673" s="166">
        <f t="shared" si="209"/>
        <v>0</v>
      </c>
      <c r="AR673" s="166">
        <f t="shared" si="209"/>
        <v>0</v>
      </c>
    </row>
    <row r="674" spans="1:44" s="262" customFormat="1" ht="15.75" hidden="1" outlineLevel="2">
      <c r="A674" s="194"/>
      <c r="B674" s="162" t="s">
        <v>52</v>
      </c>
      <c r="C674" s="160" t="s">
        <v>73</v>
      </c>
      <c r="D674" s="166">
        <f t="shared" si="209"/>
        <v>0</v>
      </c>
      <c r="E674" s="166">
        <f t="shared" si="209"/>
        <v>0</v>
      </c>
      <c r="F674" s="166">
        <f t="shared" si="209"/>
        <v>0</v>
      </c>
      <c r="G674" s="166">
        <f t="shared" si="209"/>
        <v>0</v>
      </c>
      <c r="H674" s="166">
        <f t="shared" si="209"/>
        <v>0</v>
      </c>
      <c r="I674" s="166">
        <f t="shared" si="209"/>
        <v>0</v>
      </c>
      <c r="J674" s="166">
        <f t="shared" si="209"/>
        <v>0</v>
      </c>
      <c r="K674" s="166">
        <f t="shared" si="209"/>
        <v>0</v>
      </c>
      <c r="L674" s="166">
        <f t="shared" si="209"/>
        <v>0</v>
      </c>
      <c r="M674" s="166">
        <f t="shared" si="209"/>
        <v>0</v>
      </c>
      <c r="N674" s="166">
        <f t="shared" si="209"/>
        <v>0</v>
      </c>
      <c r="O674" s="166">
        <f t="shared" si="209"/>
        <v>0</v>
      </c>
      <c r="P674" s="166">
        <f t="shared" si="209"/>
        <v>0</v>
      </c>
      <c r="Q674" s="166">
        <f t="shared" si="209"/>
        <v>0</v>
      </c>
      <c r="R674" s="166">
        <f t="shared" si="209"/>
        <v>0</v>
      </c>
      <c r="S674" s="166">
        <f t="shared" si="209"/>
        <v>0</v>
      </c>
      <c r="T674" s="166">
        <f t="shared" si="209"/>
        <v>0</v>
      </c>
      <c r="U674" s="166">
        <f t="shared" si="209"/>
        <v>0</v>
      </c>
      <c r="V674" s="166">
        <f t="shared" si="209"/>
        <v>0</v>
      </c>
      <c r="W674" s="166">
        <f t="shared" si="209"/>
        <v>0</v>
      </c>
      <c r="X674" s="166">
        <f t="shared" si="209"/>
        <v>0</v>
      </c>
      <c r="Y674" s="166">
        <f t="shared" si="209"/>
        <v>0</v>
      </c>
      <c r="Z674" s="166">
        <f t="shared" si="209"/>
        <v>0</v>
      </c>
      <c r="AA674" s="166">
        <f t="shared" si="209"/>
        <v>0</v>
      </c>
      <c r="AB674" s="166">
        <f t="shared" si="209"/>
        <v>0</v>
      </c>
      <c r="AC674" s="166">
        <f t="shared" si="209"/>
        <v>0</v>
      </c>
      <c r="AD674" s="166">
        <f t="shared" si="209"/>
        <v>0</v>
      </c>
      <c r="AE674" s="166">
        <f t="shared" si="209"/>
        <v>0</v>
      </c>
      <c r="AF674" s="166">
        <f t="shared" si="209"/>
        <v>0</v>
      </c>
      <c r="AG674" s="166">
        <f t="shared" si="209"/>
        <v>0</v>
      </c>
      <c r="AH674" s="166">
        <f t="shared" si="209"/>
        <v>0</v>
      </c>
      <c r="AI674" s="166">
        <f t="shared" si="209"/>
        <v>0</v>
      </c>
      <c r="AJ674" s="166">
        <f t="shared" si="209"/>
        <v>0</v>
      </c>
      <c r="AK674" s="166">
        <f t="shared" si="209"/>
        <v>0</v>
      </c>
      <c r="AL674" s="166">
        <f t="shared" si="209"/>
        <v>0</v>
      </c>
      <c r="AM674" s="166">
        <f t="shared" si="209"/>
        <v>0</v>
      </c>
      <c r="AN674" s="166">
        <f t="shared" si="209"/>
        <v>0</v>
      </c>
      <c r="AO674" s="166">
        <f t="shared" si="209"/>
        <v>0</v>
      </c>
      <c r="AP674" s="166">
        <f t="shared" si="209"/>
        <v>0</v>
      </c>
      <c r="AQ674" s="166">
        <f t="shared" si="209"/>
        <v>0</v>
      </c>
      <c r="AR674" s="166">
        <f t="shared" si="209"/>
        <v>0</v>
      </c>
    </row>
    <row r="675" spans="1:44" s="262" customFormat="1" ht="15.75" hidden="1" outlineLevel="2">
      <c r="A675" s="194"/>
      <c r="B675" s="162" t="s">
        <v>53</v>
      </c>
      <c r="C675" s="160" t="s">
        <v>73</v>
      </c>
      <c r="D675" s="166">
        <f t="shared" si="209"/>
        <v>0</v>
      </c>
      <c r="E675" s="166">
        <f t="shared" si="209"/>
        <v>0</v>
      </c>
      <c r="F675" s="166">
        <f t="shared" si="209"/>
        <v>0</v>
      </c>
      <c r="G675" s="166">
        <f t="shared" si="209"/>
        <v>0</v>
      </c>
      <c r="H675" s="166">
        <f t="shared" si="209"/>
        <v>0</v>
      </c>
      <c r="I675" s="166">
        <f t="shared" si="209"/>
        <v>0</v>
      </c>
      <c r="J675" s="166">
        <f t="shared" si="209"/>
        <v>0</v>
      </c>
      <c r="K675" s="166">
        <f t="shared" si="209"/>
        <v>0</v>
      </c>
      <c r="L675" s="166">
        <f t="shared" si="209"/>
        <v>0</v>
      </c>
      <c r="M675" s="166">
        <f t="shared" si="209"/>
        <v>0</v>
      </c>
      <c r="N675" s="166">
        <f t="shared" si="209"/>
        <v>0</v>
      </c>
      <c r="O675" s="166">
        <f t="shared" si="209"/>
        <v>0</v>
      </c>
      <c r="P675" s="166">
        <f t="shared" si="209"/>
        <v>0</v>
      </c>
      <c r="Q675" s="166">
        <f t="shared" si="209"/>
        <v>0</v>
      </c>
      <c r="R675" s="166">
        <f t="shared" si="209"/>
        <v>0</v>
      </c>
      <c r="S675" s="166">
        <f t="shared" si="209"/>
        <v>0</v>
      </c>
      <c r="T675" s="166">
        <f t="shared" si="209"/>
        <v>0</v>
      </c>
      <c r="U675" s="166">
        <f t="shared" si="209"/>
        <v>0</v>
      </c>
      <c r="V675" s="166">
        <f t="shared" si="209"/>
        <v>0</v>
      </c>
      <c r="W675" s="166">
        <f t="shared" si="209"/>
        <v>0</v>
      </c>
      <c r="X675" s="166">
        <f t="shared" si="209"/>
        <v>0</v>
      </c>
      <c r="Y675" s="166">
        <f t="shared" si="209"/>
        <v>0</v>
      </c>
      <c r="Z675" s="166">
        <f t="shared" si="209"/>
        <v>0</v>
      </c>
      <c r="AA675" s="166">
        <f t="shared" si="209"/>
        <v>0</v>
      </c>
      <c r="AB675" s="166">
        <f t="shared" si="209"/>
        <v>0</v>
      </c>
      <c r="AC675" s="166">
        <f t="shared" si="209"/>
        <v>0</v>
      </c>
      <c r="AD675" s="166">
        <f t="shared" si="209"/>
        <v>0</v>
      </c>
      <c r="AE675" s="166">
        <f t="shared" si="209"/>
        <v>0</v>
      </c>
      <c r="AF675" s="166">
        <f t="shared" si="209"/>
        <v>0</v>
      </c>
      <c r="AG675" s="166">
        <f t="shared" si="209"/>
        <v>0</v>
      </c>
      <c r="AH675" s="166">
        <f t="shared" si="209"/>
        <v>0</v>
      </c>
      <c r="AI675" s="166">
        <f t="shared" si="209"/>
        <v>0</v>
      </c>
      <c r="AJ675" s="166">
        <f t="shared" si="209"/>
        <v>0</v>
      </c>
      <c r="AK675" s="166">
        <f t="shared" si="209"/>
        <v>0</v>
      </c>
      <c r="AL675" s="166">
        <f t="shared" si="209"/>
        <v>0</v>
      </c>
      <c r="AM675" s="166">
        <f t="shared" si="209"/>
        <v>0</v>
      </c>
      <c r="AN675" s="166">
        <f t="shared" si="209"/>
        <v>0</v>
      </c>
      <c r="AO675" s="166">
        <f t="shared" si="209"/>
        <v>0</v>
      </c>
      <c r="AP675" s="166">
        <f t="shared" si="209"/>
        <v>0</v>
      </c>
      <c r="AQ675" s="166">
        <f t="shared" si="209"/>
        <v>0</v>
      </c>
      <c r="AR675" s="166">
        <f t="shared" si="209"/>
        <v>0</v>
      </c>
    </row>
    <row r="676" spans="1:44" s="262" customFormat="1" ht="15.75" hidden="1" outlineLevel="2">
      <c r="A676" s="194"/>
      <c r="B676" s="162" t="s">
        <v>54</v>
      </c>
      <c r="C676" s="160" t="s">
        <v>73</v>
      </c>
      <c r="D676" s="166">
        <f t="shared" si="209"/>
        <v>0</v>
      </c>
      <c r="E676" s="166">
        <f t="shared" si="209"/>
        <v>0</v>
      </c>
      <c r="F676" s="166">
        <f t="shared" si="209"/>
        <v>0</v>
      </c>
      <c r="G676" s="166">
        <f t="shared" si="209"/>
        <v>0</v>
      </c>
      <c r="H676" s="166">
        <f t="shared" si="209"/>
        <v>0</v>
      </c>
      <c r="I676" s="166">
        <f t="shared" si="209"/>
        <v>0</v>
      </c>
      <c r="J676" s="166">
        <f t="shared" si="209"/>
        <v>0</v>
      </c>
      <c r="K676" s="166">
        <f t="shared" si="209"/>
        <v>0</v>
      </c>
      <c r="L676" s="166">
        <f t="shared" si="209"/>
        <v>0</v>
      </c>
      <c r="M676" s="166">
        <f t="shared" si="209"/>
        <v>0</v>
      </c>
      <c r="N676" s="166">
        <f t="shared" si="209"/>
        <v>0</v>
      </c>
      <c r="O676" s="166">
        <f t="shared" si="209"/>
        <v>0</v>
      </c>
      <c r="P676" s="166">
        <f t="shared" si="209"/>
        <v>0</v>
      </c>
      <c r="Q676" s="166">
        <f t="shared" si="209"/>
        <v>0</v>
      </c>
      <c r="R676" s="166">
        <f t="shared" si="209"/>
        <v>0</v>
      </c>
      <c r="S676" s="166">
        <f t="shared" si="209"/>
        <v>0</v>
      </c>
      <c r="T676" s="166">
        <f t="shared" si="209"/>
        <v>0</v>
      </c>
      <c r="U676" s="166">
        <f t="shared" si="209"/>
        <v>0</v>
      </c>
      <c r="V676" s="166">
        <f t="shared" si="209"/>
        <v>0</v>
      </c>
      <c r="W676" s="166">
        <f t="shared" si="209"/>
        <v>0</v>
      </c>
      <c r="X676" s="166">
        <f t="shared" si="209"/>
        <v>0</v>
      </c>
      <c r="Y676" s="166">
        <f t="shared" si="209"/>
        <v>0</v>
      </c>
      <c r="Z676" s="166">
        <f t="shared" si="209"/>
        <v>0</v>
      </c>
      <c r="AA676" s="166">
        <f t="shared" si="209"/>
        <v>0</v>
      </c>
      <c r="AB676" s="166">
        <f t="shared" si="209"/>
        <v>0</v>
      </c>
      <c r="AC676" s="166">
        <f t="shared" si="209"/>
        <v>0</v>
      </c>
      <c r="AD676" s="166">
        <f t="shared" si="209"/>
        <v>0</v>
      </c>
      <c r="AE676" s="166">
        <f t="shared" si="209"/>
        <v>0</v>
      </c>
      <c r="AF676" s="166">
        <f t="shared" si="209"/>
        <v>0</v>
      </c>
      <c r="AG676" s="166">
        <f t="shared" si="209"/>
        <v>0</v>
      </c>
      <c r="AH676" s="166">
        <f t="shared" si="209"/>
        <v>0</v>
      </c>
      <c r="AI676" s="166">
        <f t="shared" si="209"/>
        <v>0</v>
      </c>
      <c r="AJ676" s="166">
        <f t="shared" si="209"/>
        <v>0</v>
      </c>
      <c r="AK676" s="166">
        <f t="shared" si="209"/>
        <v>0</v>
      </c>
      <c r="AL676" s="166">
        <f t="shared" si="209"/>
        <v>0</v>
      </c>
      <c r="AM676" s="166">
        <f t="shared" si="209"/>
        <v>0</v>
      </c>
      <c r="AN676" s="166">
        <f t="shared" si="209"/>
        <v>0</v>
      </c>
      <c r="AO676" s="166">
        <f t="shared" si="209"/>
        <v>0</v>
      </c>
      <c r="AP676" s="166">
        <f t="shared" si="209"/>
        <v>0</v>
      </c>
      <c r="AQ676" s="166">
        <f t="shared" si="209"/>
        <v>0</v>
      </c>
      <c r="AR676" s="166">
        <f t="shared" si="209"/>
        <v>0</v>
      </c>
    </row>
    <row r="677" spans="1:44" s="262" customFormat="1" ht="15.75" hidden="1" outlineLevel="2">
      <c r="A677" s="194"/>
      <c r="B677" s="162" t="s">
        <v>55</v>
      </c>
      <c r="C677" s="160" t="s">
        <v>73</v>
      </c>
      <c r="D677" s="165">
        <f>1-SUM(D664:D676)</f>
        <v>1</v>
      </c>
      <c r="E677" s="165">
        <f t="shared" ref="E677:AR677" si="210">1-SUM(E664:E676)</f>
        <v>1</v>
      </c>
      <c r="F677" s="165">
        <f t="shared" si="210"/>
        <v>1</v>
      </c>
      <c r="G677" s="165">
        <f t="shared" si="210"/>
        <v>1</v>
      </c>
      <c r="H677" s="165">
        <f t="shared" si="210"/>
        <v>1</v>
      </c>
      <c r="I677" s="165">
        <f t="shared" si="210"/>
        <v>1</v>
      </c>
      <c r="J677" s="165">
        <f t="shared" si="210"/>
        <v>1</v>
      </c>
      <c r="K677" s="165">
        <f t="shared" si="210"/>
        <v>1</v>
      </c>
      <c r="L677" s="165">
        <f t="shared" si="210"/>
        <v>1</v>
      </c>
      <c r="M677" s="165">
        <f t="shared" si="210"/>
        <v>1</v>
      </c>
      <c r="N677" s="165">
        <f t="shared" si="210"/>
        <v>1</v>
      </c>
      <c r="O677" s="165">
        <f t="shared" si="210"/>
        <v>1</v>
      </c>
      <c r="P677" s="165">
        <f t="shared" si="210"/>
        <v>1</v>
      </c>
      <c r="Q677" s="165">
        <f t="shared" si="210"/>
        <v>1</v>
      </c>
      <c r="R677" s="165">
        <f t="shared" si="210"/>
        <v>1</v>
      </c>
      <c r="S677" s="165">
        <f t="shared" si="210"/>
        <v>1</v>
      </c>
      <c r="T677" s="165">
        <f t="shared" si="210"/>
        <v>1</v>
      </c>
      <c r="U677" s="165">
        <f t="shared" si="210"/>
        <v>1</v>
      </c>
      <c r="V677" s="165">
        <f t="shared" si="210"/>
        <v>1</v>
      </c>
      <c r="W677" s="165">
        <f t="shared" si="210"/>
        <v>1</v>
      </c>
      <c r="X677" s="165">
        <f t="shared" si="210"/>
        <v>1</v>
      </c>
      <c r="Y677" s="165">
        <f t="shared" si="210"/>
        <v>1</v>
      </c>
      <c r="Z677" s="165">
        <f t="shared" si="210"/>
        <v>1</v>
      </c>
      <c r="AA677" s="165">
        <f t="shared" si="210"/>
        <v>1</v>
      </c>
      <c r="AB677" s="165">
        <f t="shared" si="210"/>
        <v>1</v>
      </c>
      <c r="AC677" s="165">
        <f t="shared" si="210"/>
        <v>1</v>
      </c>
      <c r="AD677" s="165">
        <f t="shared" si="210"/>
        <v>1</v>
      </c>
      <c r="AE677" s="165">
        <f t="shared" si="210"/>
        <v>1</v>
      </c>
      <c r="AF677" s="165">
        <f t="shared" si="210"/>
        <v>1</v>
      </c>
      <c r="AG677" s="165">
        <f t="shared" si="210"/>
        <v>1</v>
      </c>
      <c r="AH677" s="165">
        <f t="shared" si="210"/>
        <v>1</v>
      </c>
      <c r="AI677" s="165">
        <f t="shared" si="210"/>
        <v>1</v>
      </c>
      <c r="AJ677" s="165">
        <f t="shared" si="210"/>
        <v>1</v>
      </c>
      <c r="AK677" s="165">
        <f t="shared" si="210"/>
        <v>1</v>
      </c>
      <c r="AL677" s="165">
        <f t="shared" si="210"/>
        <v>1</v>
      </c>
      <c r="AM677" s="165">
        <f t="shared" si="210"/>
        <v>1</v>
      </c>
      <c r="AN677" s="165">
        <f t="shared" si="210"/>
        <v>1</v>
      </c>
      <c r="AO677" s="165">
        <f t="shared" si="210"/>
        <v>1</v>
      </c>
      <c r="AP677" s="165">
        <f t="shared" si="210"/>
        <v>1</v>
      </c>
      <c r="AQ677" s="165">
        <f t="shared" si="210"/>
        <v>1</v>
      </c>
      <c r="AR677" s="165">
        <f t="shared" si="210"/>
        <v>1</v>
      </c>
    </row>
    <row r="678" spans="1:44" s="262" customFormat="1" ht="15.75" hidden="1" outlineLevel="2">
      <c r="A678" s="194"/>
      <c r="B678" s="162" t="s">
        <v>56</v>
      </c>
      <c r="C678" s="160" t="s">
        <v>73</v>
      </c>
      <c r="D678" s="166">
        <f>SUM(D664:D677)</f>
        <v>1</v>
      </c>
      <c r="E678" s="166">
        <f t="shared" ref="E678:AR678" si="211">SUM(E664:E677)</f>
        <v>1</v>
      </c>
      <c r="F678" s="166">
        <f t="shared" si="211"/>
        <v>1</v>
      </c>
      <c r="G678" s="166">
        <f t="shared" si="211"/>
        <v>1</v>
      </c>
      <c r="H678" s="166">
        <f t="shared" si="211"/>
        <v>1</v>
      </c>
      <c r="I678" s="166">
        <f t="shared" si="211"/>
        <v>1</v>
      </c>
      <c r="J678" s="166">
        <f t="shared" si="211"/>
        <v>1</v>
      </c>
      <c r="K678" s="166">
        <f t="shared" si="211"/>
        <v>1</v>
      </c>
      <c r="L678" s="166">
        <f t="shared" si="211"/>
        <v>1</v>
      </c>
      <c r="M678" s="166">
        <f t="shared" si="211"/>
        <v>1</v>
      </c>
      <c r="N678" s="166">
        <f t="shared" si="211"/>
        <v>1</v>
      </c>
      <c r="O678" s="166">
        <f t="shared" si="211"/>
        <v>1</v>
      </c>
      <c r="P678" s="166">
        <f t="shared" si="211"/>
        <v>1</v>
      </c>
      <c r="Q678" s="166">
        <f t="shared" si="211"/>
        <v>1</v>
      </c>
      <c r="R678" s="166">
        <f t="shared" si="211"/>
        <v>1</v>
      </c>
      <c r="S678" s="166">
        <f t="shared" si="211"/>
        <v>1</v>
      </c>
      <c r="T678" s="166">
        <f t="shared" si="211"/>
        <v>1</v>
      </c>
      <c r="U678" s="166">
        <f t="shared" si="211"/>
        <v>1</v>
      </c>
      <c r="V678" s="166">
        <f t="shared" si="211"/>
        <v>1</v>
      </c>
      <c r="W678" s="166">
        <f t="shared" si="211"/>
        <v>1</v>
      </c>
      <c r="X678" s="166">
        <f t="shared" si="211"/>
        <v>1</v>
      </c>
      <c r="Y678" s="166">
        <f t="shared" si="211"/>
        <v>1</v>
      </c>
      <c r="Z678" s="166">
        <f t="shared" si="211"/>
        <v>1</v>
      </c>
      <c r="AA678" s="166">
        <f t="shared" si="211"/>
        <v>1</v>
      </c>
      <c r="AB678" s="166">
        <f t="shared" si="211"/>
        <v>1</v>
      </c>
      <c r="AC678" s="166">
        <f t="shared" si="211"/>
        <v>1</v>
      </c>
      <c r="AD678" s="166">
        <f t="shared" si="211"/>
        <v>1</v>
      </c>
      <c r="AE678" s="166">
        <f t="shared" si="211"/>
        <v>1</v>
      </c>
      <c r="AF678" s="166">
        <f t="shared" si="211"/>
        <v>1</v>
      </c>
      <c r="AG678" s="166">
        <f t="shared" si="211"/>
        <v>1</v>
      </c>
      <c r="AH678" s="166">
        <f t="shared" si="211"/>
        <v>1</v>
      </c>
      <c r="AI678" s="166">
        <f t="shared" si="211"/>
        <v>1</v>
      </c>
      <c r="AJ678" s="166">
        <f t="shared" si="211"/>
        <v>1</v>
      </c>
      <c r="AK678" s="166">
        <f t="shared" si="211"/>
        <v>1</v>
      </c>
      <c r="AL678" s="166">
        <f t="shared" si="211"/>
        <v>1</v>
      </c>
      <c r="AM678" s="166">
        <f t="shared" si="211"/>
        <v>1</v>
      </c>
      <c r="AN678" s="166">
        <f t="shared" si="211"/>
        <v>1</v>
      </c>
      <c r="AO678" s="166">
        <f t="shared" si="211"/>
        <v>1</v>
      </c>
      <c r="AP678" s="166">
        <f t="shared" si="211"/>
        <v>1</v>
      </c>
      <c r="AQ678" s="166">
        <f t="shared" si="211"/>
        <v>1</v>
      </c>
      <c r="AR678" s="166">
        <f t="shared" si="211"/>
        <v>1</v>
      </c>
    </row>
    <row r="679" spans="1:44" s="260" customFormat="1" ht="15.75" hidden="1" outlineLevel="1">
      <c r="A679" s="195"/>
      <c r="B679" s="84" t="s">
        <v>153</v>
      </c>
      <c r="C679" s="80" t="s">
        <v>129</v>
      </c>
      <c r="D679" s="157">
        <f>IF($A$643="SIM",(D644-D661)*'[7]5. Var. Index. Performance RTs'!$D$82,0)</f>
        <v>0</v>
      </c>
      <c r="E679" s="157">
        <f>IF($A$643="SIM",(E644-E661)*'[7]5. Var. Index. Performance RTs'!$D$82,0)</f>
        <v>0</v>
      </c>
      <c r="F679" s="157">
        <f>IF($A$643="SIM",(F644-F661)*'[7]5. Var. Index. Performance RTs'!$D$82,0)</f>
        <v>0</v>
      </c>
      <c r="G679" s="157">
        <f>IF($A$643="SIM",(G644-G661)*'[7]5. Var. Index. Performance RTs'!$D$82,0)</f>
        <v>0</v>
      </c>
      <c r="H679" s="157">
        <f>IF($A$643="SIM",(H644-H661)*'[7]5. Var. Index. Performance RTs'!$D$82,0)</f>
        <v>0</v>
      </c>
      <c r="I679" s="157">
        <f>IF($A$643="SIM",(I644-I661)*'[7]5. Var. Index. Performance RTs'!$D$82,0)</f>
        <v>0</v>
      </c>
      <c r="J679" s="157">
        <f>IF($A$643="SIM",(J644-J661)*'[7]5. Var. Index. Performance RTs'!$D$82,0)</f>
        <v>0</v>
      </c>
      <c r="K679" s="157">
        <f>IF($A$643="SIM",(K644-K661)*'[7]5. Var. Index. Performance RTs'!$D$82,0)</f>
        <v>0</v>
      </c>
      <c r="L679" s="157">
        <f>IF($A$643="SIM",(L644-L661)*'[7]5. Var. Index. Performance RTs'!$D$82,0)</f>
        <v>0</v>
      </c>
      <c r="M679" s="157">
        <f>IF($A$643="SIM",(M644-M661)*'[7]5. Var. Index. Performance RTs'!$D$82,0)</f>
        <v>0</v>
      </c>
      <c r="N679" s="157">
        <f>IF($A$643="SIM",(N644-N661)*'[7]5. Var. Index. Performance RTs'!$D$82,0)</f>
        <v>0</v>
      </c>
      <c r="O679" s="157">
        <f>IF($A$643="SIM",(O644-O661)*'[7]5. Var. Index. Performance RTs'!$D$82,0)</f>
        <v>0</v>
      </c>
      <c r="P679" s="157">
        <f>IF($A$643="SIM",(P644-P661)*'[7]5. Var. Index. Performance RTs'!$D$82,0)</f>
        <v>0</v>
      </c>
      <c r="Q679" s="157">
        <f>IF($A$643="SIM",(Q644-Q661)*'[7]5. Var. Index. Performance RTs'!$D$82,0)</f>
        <v>0</v>
      </c>
      <c r="R679" s="157">
        <f>IF($A$643="SIM",(R644-R661)*'[7]5. Var. Index. Performance RTs'!$D$82,0)</f>
        <v>0</v>
      </c>
      <c r="S679" s="157">
        <f>IF($A$643="SIM",(S644-S661)*'[7]5. Var. Index. Performance RTs'!$D$82,0)</f>
        <v>0</v>
      </c>
      <c r="T679" s="157">
        <f>IF($A$643="SIM",(T644-T661)*'[7]5. Var. Index. Performance RTs'!$D$82,0)</f>
        <v>0</v>
      </c>
      <c r="U679" s="157">
        <f>IF($A$643="SIM",(U644-U661)*'[7]5. Var. Index. Performance RTs'!$D$82,0)</f>
        <v>0</v>
      </c>
      <c r="V679" s="157">
        <f>IF($A$643="SIM",(V644-V661)*'[7]5. Var. Index. Performance RTs'!$D$82,0)</f>
        <v>0</v>
      </c>
      <c r="W679" s="157">
        <f>IF($A$643="SIM",(W644-W661)*'[7]5. Var. Index. Performance RTs'!$D$82,0)</f>
        <v>0</v>
      </c>
      <c r="X679" s="157">
        <f>IF($A$643="SIM",(X644-X661)*'[7]5. Var. Index. Performance RTs'!$D$82,0)</f>
        <v>0</v>
      </c>
      <c r="Y679" s="157">
        <f>IF($A$643="SIM",(Y644-Y661)*'[7]5. Var. Index. Performance RTs'!$D$82,0)</f>
        <v>0</v>
      </c>
      <c r="Z679" s="157">
        <f>IF($A$643="SIM",(Z644-Z661)*'[7]5. Var. Index. Performance RTs'!$D$82,0)</f>
        <v>0</v>
      </c>
      <c r="AA679" s="157">
        <f>IF($A$643="SIM",(AA644-AA661)*'[7]5. Var. Index. Performance RTs'!$D$82,0)</f>
        <v>0</v>
      </c>
      <c r="AB679" s="157">
        <f>IF($A$643="SIM",(AB644-AB661)*'[7]5. Var. Index. Performance RTs'!$D$82,0)</f>
        <v>0</v>
      </c>
      <c r="AC679" s="157">
        <f>IF($A$643="SIM",(AC644-AC661)*'[7]5. Var. Index. Performance RTs'!$D$82,0)</f>
        <v>0</v>
      </c>
      <c r="AD679" s="157">
        <f>IF($A$643="SIM",(AD644-AD661)*'[7]5. Var. Index. Performance RTs'!$D$82,0)</f>
        <v>0</v>
      </c>
      <c r="AE679" s="157">
        <f>IF($A$643="SIM",(AE644-AE661)*'[7]5. Var. Index. Performance RTs'!$D$82,0)</f>
        <v>0</v>
      </c>
      <c r="AF679" s="157">
        <f>IF($A$643="SIM",(AF644-AF661)*'[7]5. Var. Index. Performance RTs'!$D$82,0)</f>
        <v>0</v>
      </c>
      <c r="AG679" s="157">
        <f>IF($A$643="SIM",(AG644-AG661)*'[7]5. Var. Index. Performance RTs'!$D$82,0)</f>
        <v>0</v>
      </c>
      <c r="AH679" s="157">
        <f>IF($A$643="SIM",(AH644-AH661)*'[7]5. Var. Index. Performance RTs'!$D$82,0)</f>
        <v>0</v>
      </c>
      <c r="AI679" s="157">
        <f>IF($A$643="SIM",(AI644-AI661)*'[7]5. Var. Index. Performance RTs'!$D$82,0)</f>
        <v>0</v>
      </c>
      <c r="AJ679" s="157">
        <f>IF($A$643="SIM",(AJ644-AJ661)*'[7]5. Var. Index. Performance RTs'!$D$82,0)</f>
        <v>0</v>
      </c>
      <c r="AK679" s="157">
        <f>IF($A$643="SIM",(AK644-AK661)*'[7]5. Var. Index. Performance RTs'!$D$82,0)</f>
        <v>0</v>
      </c>
      <c r="AL679" s="157">
        <f>IF($A$643="SIM",(AL644-AL661)*'[7]5. Var. Index. Performance RTs'!$D$82,0)</f>
        <v>0</v>
      </c>
      <c r="AM679" s="157">
        <f>IF($A$643="SIM",(AM644-AM661)*'[7]5. Var. Index. Performance RTs'!$D$82,0)</f>
        <v>0</v>
      </c>
      <c r="AN679" s="157">
        <f>IF($A$643="SIM",(AN644-AN661)*'[7]5. Var. Index. Performance RTs'!$D$82,0)</f>
        <v>0</v>
      </c>
      <c r="AO679" s="157">
        <f>IF($A$643="SIM",(AO644-AO661)*'[7]5. Var. Index. Performance RTs'!$D$82,0)</f>
        <v>0</v>
      </c>
      <c r="AP679" s="157">
        <f>IF($A$643="SIM",(AP644-AP661)*'[7]5. Var. Index. Performance RTs'!$D$82,0)</f>
        <v>0</v>
      </c>
      <c r="AQ679" s="157">
        <f>IF($A$643="SIM",(AQ644-AQ661)*'[7]5. Var. Index. Performance RTs'!$D$82,0)</f>
        <v>0</v>
      </c>
      <c r="AR679" s="157">
        <f>IF($A$643="SIM",(AR644-AR661)*'[7]5. Var. Index. Performance RTs'!$D$82,0)</f>
        <v>0</v>
      </c>
    </row>
    <row r="680" spans="1:44" s="262" customFormat="1" ht="15.75" hidden="1" outlineLevel="2">
      <c r="A680" s="194"/>
      <c r="B680" s="162" t="s">
        <v>133</v>
      </c>
      <c r="C680" s="160"/>
      <c r="D680" s="160"/>
      <c r="E680" s="160"/>
      <c r="F680" s="160"/>
      <c r="G680" s="160"/>
      <c r="H680" s="160"/>
      <c r="I680" s="160"/>
      <c r="J680" s="160"/>
      <c r="K680" s="160"/>
      <c r="L680" s="160"/>
      <c r="M680" s="160"/>
      <c r="N680" s="160"/>
      <c r="O680" s="160"/>
      <c r="P680" s="160"/>
      <c r="Q680" s="160"/>
      <c r="R680" s="160"/>
      <c r="S680" s="160"/>
      <c r="T680" s="160"/>
      <c r="U680" s="160"/>
      <c r="V680" s="160"/>
      <c r="W680" s="160"/>
      <c r="X680" s="160"/>
      <c r="Y680" s="160"/>
      <c r="Z680" s="160"/>
      <c r="AA680" s="160"/>
      <c r="AB680" s="160"/>
      <c r="AC680" s="160"/>
      <c r="AD680" s="160"/>
      <c r="AE680" s="160"/>
      <c r="AF680" s="160"/>
      <c r="AG680" s="160"/>
      <c r="AH680" s="160"/>
      <c r="AI680" s="160"/>
      <c r="AJ680" s="160"/>
      <c r="AK680" s="160"/>
      <c r="AL680" s="160"/>
      <c r="AM680" s="160"/>
      <c r="AN680" s="160"/>
      <c r="AO680" s="160"/>
      <c r="AP680" s="160"/>
      <c r="AQ680" s="160"/>
      <c r="AR680" s="160"/>
    </row>
    <row r="681" spans="1:44" s="262" customFormat="1" ht="15.75" hidden="1" outlineLevel="2">
      <c r="A681" s="194"/>
      <c r="B681" s="162" t="s">
        <v>42</v>
      </c>
      <c r="C681" s="160" t="s">
        <v>73</v>
      </c>
      <c r="D681" s="166">
        <f>D664</f>
        <v>0</v>
      </c>
      <c r="E681" s="166">
        <f t="shared" ref="E681:AR687" si="212">E664</f>
        <v>0</v>
      </c>
      <c r="F681" s="166">
        <f t="shared" si="212"/>
        <v>0</v>
      </c>
      <c r="G681" s="166">
        <f t="shared" si="212"/>
        <v>0</v>
      </c>
      <c r="H681" s="166">
        <f t="shared" si="212"/>
        <v>0</v>
      </c>
      <c r="I681" s="166">
        <f t="shared" si="212"/>
        <v>0</v>
      </c>
      <c r="J681" s="166">
        <f t="shared" si="212"/>
        <v>0</v>
      </c>
      <c r="K681" s="166">
        <f t="shared" si="212"/>
        <v>0</v>
      </c>
      <c r="L681" s="166">
        <f t="shared" si="212"/>
        <v>0</v>
      </c>
      <c r="M681" s="166">
        <f t="shared" si="212"/>
        <v>0</v>
      </c>
      <c r="N681" s="166">
        <f t="shared" si="212"/>
        <v>0</v>
      </c>
      <c r="O681" s="166">
        <f t="shared" si="212"/>
        <v>0</v>
      </c>
      <c r="P681" s="166">
        <f t="shared" si="212"/>
        <v>0</v>
      </c>
      <c r="Q681" s="166">
        <f t="shared" si="212"/>
        <v>0</v>
      </c>
      <c r="R681" s="166">
        <f t="shared" si="212"/>
        <v>0</v>
      </c>
      <c r="S681" s="166">
        <f t="shared" si="212"/>
        <v>0</v>
      </c>
      <c r="T681" s="166">
        <f t="shared" si="212"/>
        <v>0</v>
      </c>
      <c r="U681" s="166">
        <f t="shared" si="212"/>
        <v>0</v>
      </c>
      <c r="V681" s="166">
        <f t="shared" si="212"/>
        <v>0</v>
      </c>
      <c r="W681" s="166">
        <f t="shared" si="212"/>
        <v>0</v>
      </c>
      <c r="X681" s="166">
        <f t="shared" si="212"/>
        <v>0</v>
      </c>
      <c r="Y681" s="166">
        <f t="shared" si="212"/>
        <v>0</v>
      </c>
      <c r="Z681" s="166">
        <f t="shared" si="212"/>
        <v>0</v>
      </c>
      <c r="AA681" s="166">
        <f t="shared" si="212"/>
        <v>0</v>
      </c>
      <c r="AB681" s="166">
        <f t="shared" si="212"/>
        <v>0</v>
      </c>
      <c r="AC681" s="166">
        <f t="shared" si="212"/>
        <v>0</v>
      </c>
      <c r="AD681" s="166">
        <f t="shared" si="212"/>
        <v>0</v>
      </c>
      <c r="AE681" s="166">
        <f t="shared" si="212"/>
        <v>0</v>
      </c>
      <c r="AF681" s="166">
        <f t="shared" si="212"/>
        <v>0</v>
      </c>
      <c r="AG681" s="166">
        <f t="shared" si="212"/>
        <v>0</v>
      </c>
      <c r="AH681" s="166">
        <f t="shared" si="212"/>
        <v>0</v>
      </c>
      <c r="AI681" s="166">
        <f t="shared" si="212"/>
        <v>0</v>
      </c>
      <c r="AJ681" s="166">
        <f t="shared" si="212"/>
        <v>0</v>
      </c>
      <c r="AK681" s="166">
        <f t="shared" si="212"/>
        <v>0</v>
      </c>
      <c r="AL681" s="166">
        <f t="shared" si="212"/>
        <v>0</v>
      </c>
      <c r="AM681" s="166">
        <f t="shared" si="212"/>
        <v>0</v>
      </c>
      <c r="AN681" s="166">
        <f t="shared" si="212"/>
        <v>0</v>
      </c>
      <c r="AO681" s="166">
        <f t="shared" si="212"/>
        <v>0</v>
      </c>
      <c r="AP681" s="166">
        <f t="shared" si="212"/>
        <v>0</v>
      </c>
      <c r="AQ681" s="166">
        <f t="shared" si="212"/>
        <v>0</v>
      </c>
      <c r="AR681" s="166">
        <f t="shared" si="212"/>
        <v>0</v>
      </c>
    </row>
    <row r="682" spans="1:44" s="262" customFormat="1" ht="15.75" hidden="1" outlineLevel="2">
      <c r="A682" s="194"/>
      <c r="B682" s="162" t="s">
        <v>43</v>
      </c>
      <c r="C682" s="160" t="s">
        <v>73</v>
      </c>
      <c r="D682" s="166">
        <f t="shared" ref="D682:S693" si="213">D665</f>
        <v>0</v>
      </c>
      <c r="E682" s="166">
        <f t="shared" si="212"/>
        <v>0</v>
      </c>
      <c r="F682" s="166">
        <f t="shared" si="212"/>
        <v>0</v>
      </c>
      <c r="G682" s="166">
        <f t="shared" si="212"/>
        <v>0</v>
      </c>
      <c r="H682" s="166">
        <f t="shared" si="212"/>
        <v>0</v>
      </c>
      <c r="I682" s="166">
        <f t="shared" si="212"/>
        <v>0</v>
      </c>
      <c r="J682" s="166">
        <f t="shared" si="212"/>
        <v>0</v>
      </c>
      <c r="K682" s="166">
        <f t="shared" si="212"/>
        <v>0</v>
      </c>
      <c r="L682" s="166">
        <f t="shared" si="212"/>
        <v>0</v>
      </c>
      <c r="M682" s="166">
        <f t="shared" si="212"/>
        <v>0</v>
      </c>
      <c r="N682" s="166">
        <f t="shared" si="212"/>
        <v>0</v>
      </c>
      <c r="O682" s="166">
        <f t="shared" si="212"/>
        <v>0</v>
      </c>
      <c r="P682" s="166">
        <f t="shared" si="212"/>
        <v>0</v>
      </c>
      <c r="Q682" s="166">
        <f t="shared" si="212"/>
        <v>0</v>
      </c>
      <c r="R682" s="166">
        <f t="shared" si="212"/>
        <v>0</v>
      </c>
      <c r="S682" s="166">
        <f t="shared" si="212"/>
        <v>0</v>
      </c>
      <c r="T682" s="166">
        <f t="shared" si="212"/>
        <v>0</v>
      </c>
      <c r="U682" s="166">
        <f t="shared" si="212"/>
        <v>0</v>
      </c>
      <c r="V682" s="166">
        <f t="shared" si="212"/>
        <v>0</v>
      </c>
      <c r="W682" s="166">
        <f t="shared" si="212"/>
        <v>0</v>
      </c>
      <c r="X682" s="166">
        <f t="shared" si="212"/>
        <v>0</v>
      </c>
      <c r="Y682" s="166">
        <f t="shared" si="212"/>
        <v>0</v>
      </c>
      <c r="Z682" s="166">
        <f t="shared" si="212"/>
        <v>0</v>
      </c>
      <c r="AA682" s="166">
        <f t="shared" si="212"/>
        <v>0</v>
      </c>
      <c r="AB682" s="166">
        <f t="shared" si="212"/>
        <v>0</v>
      </c>
      <c r="AC682" s="166">
        <f t="shared" si="212"/>
        <v>0</v>
      </c>
      <c r="AD682" s="166">
        <f t="shared" si="212"/>
        <v>0</v>
      </c>
      <c r="AE682" s="166">
        <f t="shared" si="212"/>
        <v>0</v>
      </c>
      <c r="AF682" s="166">
        <f t="shared" si="212"/>
        <v>0</v>
      </c>
      <c r="AG682" s="166">
        <f t="shared" si="212"/>
        <v>0</v>
      </c>
      <c r="AH682" s="166">
        <f t="shared" si="212"/>
        <v>0</v>
      </c>
      <c r="AI682" s="166">
        <f t="shared" si="212"/>
        <v>0</v>
      </c>
      <c r="AJ682" s="166">
        <f t="shared" si="212"/>
        <v>0</v>
      </c>
      <c r="AK682" s="166">
        <f t="shared" si="212"/>
        <v>0</v>
      </c>
      <c r="AL682" s="166">
        <f t="shared" si="212"/>
        <v>0</v>
      </c>
      <c r="AM682" s="166">
        <f t="shared" si="212"/>
        <v>0</v>
      </c>
      <c r="AN682" s="166">
        <f t="shared" si="212"/>
        <v>0</v>
      </c>
      <c r="AO682" s="166">
        <f t="shared" si="212"/>
        <v>0</v>
      </c>
      <c r="AP682" s="166">
        <f t="shared" si="212"/>
        <v>0</v>
      </c>
      <c r="AQ682" s="166">
        <f t="shared" si="212"/>
        <v>0</v>
      </c>
      <c r="AR682" s="166">
        <f t="shared" si="212"/>
        <v>0</v>
      </c>
    </row>
    <row r="683" spans="1:44" s="262" customFormat="1" ht="15.75" hidden="1" outlineLevel="2">
      <c r="A683" s="194"/>
      <c r="B683" s="162" t="s">
        <v>44</v>
      </c>
      <c r="C683" s="160" t="s">
        <v>73</v>
      </c>
      <c r="D683" s="166">
        <f t="shared" si="213"/>
        <v>0</v>
      </c>
      <c r="E683" s="166">
        <f t="shared" si="212"/>
        <v>0</v>
      </c>
      <c r="F683" s="166">
        <f t="shared" si="212"/>
        <v>0</v>
      </c>
      <c r="G683" s="166">
        <f t="shared" si="212"/>
        <v>0</v>
      </c>
      <c r="H683" s="166">
        <f t="shared" si="212"/>
        <v>0</v>
      </c>
      <c r="I683" s="166">
        <f t="shared" si="212"/>
        <v>0</v>
      </c>
      <c r="J683" s="166">
        <f t="shared" si="212"/>
        <v>0</v>
      </c>
      <c r="K683" s="166">
        <f t="shared" si="212"/>
        <v>0</v>
      </c>
      <c r="L683" s="166">
        <f t="shared" si="212"/>
        <v>0</v>
      </c>
      <c r="M683" s="166">
        <f t="shared" si="212"/>
        <v>0</v>
      </c>
      <c r="N683" s="166">
        <f t="shared" si="212"/>
        <v>0</v>
      </c>
      <c r="O683" s="166">
        <f t="shared" si="212"/>
        <v>0</v>
      </c>
      <c r="P683" s="166">
        <f t="shared" si="212"/>
        <v>0</v>
      </c>
      <c r="Q683" s="166">
        <f t="shared" si="212"/>
        <v>0</v>
      </c>
      <c r="R683" s="166">
        <f t="shared" si="212"/>
        <v>0</v>
      </c>
      <c r="S683" s="166">
        <f t="shared" si="212"/>
        <v>0</v>
      </c>
      <c r="T683" s="166">
        <f t="shared" si="212"/>
        <v>0</v>
      </c>
      <c r="U683" s="166">
        <f t="shared" si="212"/>
        <v>0</v>
      </c>
      <c r="V683" s="166">
        <f t="shared" si="212"/>
        <v>0</v>
      </c>
      <c r="W683" s="166">
        <f t="shared" si="212"/>
        <v>0</v>
      </c>
      <c r="X683" s="166">
        <f t="shared" si="212"/>
        <v>0</v>
      </c>
      <c r="Y683" s="166">
        <f t="shared" si="212"/>
        <v>0</v>
      </c>
      <c r="Z683" s="166">
        <f t="shared" si="212"/>
        <v>0</v>
      </c>
      <c r="AA683" s="166">
        <f t="shared" si="212"/>
        <v>0</v>
      </c>
      <c r="AB683" s="166">
        <f t="shared" si="212"/>
        <v>0</v>
      </c>
      <c r="AC683" s="166">
        <f t="shared" si="212"/>
        <v>0</v>
      </c>
      <c r="AD683" s="166">
        <f t="shared" si="212"/>
        <v>0</v>
      </c>
      <c r="AE683" s="166">
        <f t="shared" si="212"/>
        <v>0</v>
      </c>
      <c r="AF683" s="166">
        <f t="shared" si="212"/>
        <v>0</v>
      </c>
      <c r="AG683" s="166">
        <f t="shared" si="212"/>
        <v>0</v>
      </c>
      <c r="AH683" s="166">
        <f t="shared" si="212"/>
        <v>0</v>
      </c>
      <c r="AI683" s="166">
        <f t="shared" si="212"/>
        <v>0</v>
      </c>
      <c r="AJ683" s="166">
        <f t="shared" si="212"/>
        <v>0</v>
      </c>
      <c r="AK683" s="166">
        <f t="shared" si="212"/>
        <v>0</v>
      </c>
      <c r="AL683" s="166">
        <f t="shared" si="212"/>
        <v>0</v>
      </c>
      <c r="AM683" s="166">
        <f t="shared" si="212"/>
        <v>0</v>
      </c>
      <c r="AN683" s="166">
        <f t="shared" si="212"/>
        <v>0</v>
      </c>
      <c r="AO683" s="166">
        <f t="shared" si="212"/>
        <v>0</v>
      </c>
      <c r="AP683" s="166">
        <f t="shared" si="212"/>
        <v>0</v>
      </c>
      <c r="AQ683" s="166">
        <f t="shared" si="212"/>
        <v>0</v>
      </c>
      <c r="AR683" s="166">
        <f t="shared" si="212"/>
        <v>0</v>
      </c>
    </row>
    <row r="684" spans="1:44" s="262" customFormat="1" ht="15.75" hidden="1" outlineLevel="2">
      <c r="A684" s="194"/>
      <c r="B684" s="162" t="s">
        <v>45</v>
      </c>
      <c r="C684" s="160" t="s">
        <v>73</v>
      </c>
      <c r="D684" s="166">
        <f t="shared" si="213"/>
        <v>0</v>
      </c>
      <c r="E684" s="166">
        <f t="shared" si="212"/>
        <v>0</v>
      </c>
      <c r="F684" s="166">
        <f t="shared" si="212"/>
        <v>0</v>
      </c>
      <c r="G684" s="166">
        <f t="shared" si="212"/>
        <v>0</v>
      </c>
      <c r="H684" s="166">
        <f t="shared" si="212"/>
        <v>0</v>
      </c>
      <c r="I684" s="166">
        <f t="shared" si="212"/>
        <v>0</v>
      </c>
      <c r="J684" s="166">
        <f t="shared" si="212"/>
        <v>0</v>
      </c>
      <c r="K684" s="166">
        <f t="shared" si="212"/>
        <v>0</v>
      </c>
      <c r="L684" s="166">
        <f t="shared" si="212"/>
        <v>0</v>
      </c>
      <c r="M684" s="166">
        <f t="shared" si="212"/>
        <v>0</v>
      </c>
      <c r="N684" s="166">
        <f t="shared" si="212"/>
        <v>0</v>
      </c>
      <c r="O684" s="166">
        <f t="shared" si="212"/>
        <v>0</v>
      </c>
      <c r="P684" s="166">
        <f t="shared" si="212"/>
        <v>0</v>
      </c>
      <c r="Q684" s="166">
        <f t="shared" si="212"/>
        <v>0</v>
      </c>
      <c r="R684" s="166">
        <f t="shared" si="212"/>
        <v>0</v>
      </c>
      <c r="S684" s="166">
        <f t="shared" si="212"/>
        <v>0</v>
      </c>
      <c r="T684" s="166">
        <f t="shared" si="212"/>
        <v>0</v>
      </c>
      <c r="U684" s="166">
        <f t="shared" si="212"/>
        <v>0</v>
      </c>
      <c r="V684" s="166">
        <f t="shared" si="212"/>
        <v>0</v>
      </c>
      <c r="W684" s="166">
        <f t="shared" si="212"/>
        <v>0</v>
      </c>
      <c r="X684" s="166">
        <f t="shared" si="212"/>
        <v>0</v>
      </c>
      <c r="Y684" s="166">
        <f t="shared" si="212"/>
        <v>0</v>
      </c>
      <c r="Z684" s="166">
        <f t="shared" si="212"/>
        <v>0</v>
      </c>
      <c r="AA684" s="166">
        <f t="shared" si="212"/>
        <v>0</v>
      </c>
      <c r="AB684" s="166">
        <f t="shared" si="212"/>
        <v>0</v>
      </c>
      <c r="AC684" s="166">
        <f t="shared" si="212"/>
        <v>0</v>
      </c>
      <c r="AD684" s="166">
        <f t="shared" si="212"/>
        <v>0</v>
      </c>
      <c r="AE684" s="166">
        <f t="shared" si="212"/>
        <v>0</v>
      </c>
      <c r="AF684" s="166">
        <f t="shared" si="212"/>
        <v>0</v>
      </c>
      <c r="AG684" s="166">
        <f t="shared" si="212"/>
        <v>0</v>
      </c>
      <c r="AH684" s="166">
        <f t="shared" si="212"/>
        <v>0</v>
      </c>
      <c r="AI684" s="166">
        <f t="shared" si="212"/>
        <v>0</v>
      </c>
      <c r="AJ684" s="166">
        <f t="shared" si="212"/>
        <v>0</v>
      </c>
      <c r="AK684" s="166">
        <f t="shared" si="212"/>
        <v>0</v>
      </c>
      <c r="AL684" s="166">
        <f t="shared" si="212"/>
        <v>0</v>
      </c>
      <c r="AM684" s="166">
        <f t="shared" si="212"/>
        <v>0</v>
      </c>
      <c r="AN684" s="166">
        <f t="shared" si="212"/>
        <v>0</v>
      </c>
      <c r="AO684" s="166">
        <f t="shared" si="212"/>
        <v>0</v>
      </c>
      <c r="AP684" s="166">
        <f t="shared" si="212"/>
        <v>0</v>
      </c>
      <c r="AQ684" s="166">
        <f t="shared" si="212"/>
        <v>0</v>
      </c>
      <c r="AR684" s="166">
        <f t="shared" si="212"/>
        <v>0</v>
      </c>
    </row>
    <row r="685" spans="1:44" s="262" customFormat="1" ht="15.75" hidden="1" outlineLevel="2">
      <c r="A685" s="194"/>
      <c r="B685" s="162" t="s">
        <v>46</v>
      </c>
      <c r="C685" s="160" t="s">
        <v>73</v>
      </c>
      <c r="D685" s="166">
        <f t="shared" si="213"/>
        <v>0</v>
      </c>
      <c r="E685" s="166">
        <f t="shared" si="212"/>
        <v>0</v>
      </c>
      <c r="F685" s="166">
        <f t="shared" si="212"/>
        <v>0</v>
      </c>
      <c r="G685" s="166">
        <f t="shared" si="212"/>
        <v>0</v>
      </c>
      <c r="H685" s="166">
        <f t="shared" si="212"/>
        <v>0</v>
      </c>
      <c r="I685" s="166">
        <f t="shared" si="212"/>
        <v>0</v>
      </c>
      <c r="J685" s="166">
        <f t="shared" si="212"/>
        <v>0</v>
      </c>
      <c r="K685" s="166">
        <f t="shared" si="212"/>
        <v>0</v>
      </c>
      <c r="L685" s="166">
        <f t="shared" si="212"/>
        <v>0</v>
      </c>
      <c r="M685" s="166">
        <f t="shared" si="212"/>
        <v>0</v>
      </c>
      <c r="N685" s="166">
        <f t="shared" si="212"/>
        <v>0</v>
      </c>
      <c r="O685" s="166">
        <f t="shared" si="212"/>
        <v>0</v>
      </c>
      <c r="P685" s="166">
        <f t="shared" si="212"/>
        <v>0</v>
      </c>
      <c r="Q685" s="166">
        <f t="shared" si="212"/>
        <v>0</v>
      </c>
      <c r="R685" s="166">
        <f t="shared" si="212"/>
        <v>0</v>
      </c>
      <c r="S685" s="166">
        <f t="shared" si="212"/>
        <v>0</v>
      </c>
      <c r="T685" s="166">
        <f t="shared" si="212"/>
        <v>0</v>
      </c>
      <c r="U685" s="166">
        <f t="shared" si="212"/>
        <v>0</v>
      </c>
      <c r="V685" s="166">
        <f t="shared" si="212"/>
        <v>0</v>
      </c>
      <c r="W685" s="166">
        <f t="shared" si="212"/>
        <v>0</v>
      </c>
      <c r="X685" s="166">
        <f t="shared" si="212"/>
        <v>0</v>
      </c>
      <c r="Y685" s="166">
        <f t="shared" si="212"/>
        <v>0</v>
      </c>
      <c r="Z685" s="166">
        <f t="shared" si="212"/>
        <v>0</v>
      </c>
      <c r="AA685" s="166">
        <f t="shared" si="212"/>
        <v>0</v>
      </c>
      <c r="AB685" s="166">
        <f t="shared" si="212"/>
        <v>0</v>
      </c>
      <c r="AC685" s="166">
        <f t="shared" si="212"/>
        <v>0</v>
      </c>
      <c r="AD685" s="166">
        <f t="shared" si="212"/>
        <v>0</v>
      </c>
      <c r="AE685" s="166">
        <f t="shared" si="212"/>
        <v>0</v>
      </c>
      <c r="AF685" s="166">
        <f t="shared" si="212"/>
        <v>0</v>
      </c>
      <c r="AG685" s="166">
        <f t="shared" si="212"/>
        <v>0</v>
      </c>
      <c r="AH685" s="166">
        <f t="shared" si="212"/>
        <v>0</v>
      </c>
      <c r="AI685" s="166">
        <f t="shared" si="212"/>
        <v>0</v>
      </c>
      <c r="AJ685" s="166">
        <f t="shared" si="212"/>
        <v>0</v>
      </c>
      <c r="AK685" s="166">
        <f t="shared" si="212"/>
        <v>0</v>
      </c>
      <c r="AL685" s="166">
        <f t="shared" si="212"/>
        <v>0</v>
      </c>
      <c r="AM685" s="166">
        <f t="shared" si="212"/>
        <v>0</v>
      </c>
      <c r="AN685" s="166">
        <f t="shared" si="212"/>
        <v>0</v>
      </c>
      <c r="AO685" s="166">
        <f t="shared" si="212"/>
        <v>0</v>
      </c>
      <c r="AP685" s="166">
        <f t="shared" si="212"/>
        <v>0</v>
      </c>
      <c r="AQ685" s="166">
        <f t="shared" si="212"/>
        <v>0</v>
      </c>
      <c r="AR685" s="166">
        <f t="shared" si="212"/>
        <v>0</v>
      </c>
    </row>
    <row r="686" spans="1:44" s="262" customFormat="1" ht="15.75" hidden="1" outlineLevel="2">
      <c r="A686" s="194"/>
      <c r="B686" s="162" t="s">
        <v>47</v>
      </c>
      <c r="C686" s="160" t="s">
        <v>73</v>
      </c>
      <c r="D686" s="166">
        <f t="shared" si="213"/>
        <v>0</v>
      </c>
      <c r="E686" s="166">
        <f t="shared" si="212"/>
        <v>0</v>
      </c>
      <c r="F686" s="166">
        <f t="shared" si="212"/>
        <v>0</v>
      </c>
      <c r="G686" s="166">
        <f t="shared" si="212"/>
        <v>0</v>
      </c>
      <c r="H686" s="166">
        <f t="shared" si="212"/>
        <v>0</v>
      </c>
      <c r="I686" s="166">
        <f t="shared" si="212"/>
        <v>0</v>
      </c>
      <c r="J686" s="166">
        <f t="shared" si="212"/>
        <v>0</v>
      </c>
      <c r="K686" s="166">
        <f t="shared" si="212"/>
        <v>0</v>
      </c>
      <c r="L686" s="166">
        <f t="shared" si="212"/>
        <v>0</v>
      </c>
      <c r="M686" s="166">
        <f t="shared" si="212"/>
        <v>0</v>
      </c>
      <c r="N686" s="166">
        <f t="shared" si="212"/>
        <v>0</v>
      </c>
      <c r="O686" s="166">
        <f t="shared" si="212"/>
        <v>0</v>
      </c>
      <c r="P686" s="166">
        <f t="shared" si="212"/>
        <v>0</v>
      </c>
      <c r="Q686" s="166">
        <f t="shared" si="212"/>
        <v>0</v>
      </c>
      <c r="R686" s="166">
        <f t="shared" si="212"/>
        <v>0</v>
      </c>
      <c r="S686" s="166">
        <f t="shared" si="212"/>
        <v>0</v>
      </c>
      <c r="T686" s="166">
        <f t="shared" si="212"/>
        <v>0</v>
      </c>
      <c r="U686" s="166">
        <f t="shared" si="212"/>
        <v>0</v>
      </c>
      <c r="V686" s="166">
        <f t="shared" si="212"/>
        <v>0</v>
      </c>
      <c r="W686" s="166">
        <f t="shared" si="212"/>
        <v>0</v>
      </c>
      <c r="X686" s="166">
        <f t="shared" si="212"/>
        <v>0</v>
      </c>
      <c r="Y686" s="166">
        <f t="shared" si="212"/>
        <v>0</v>
      </c>
      <c r="Z686" s="166">
        <f t="shared" si="212"/>
        <v>0</v>
      </c>
      <c r="AA686" s="166">
        <f t="shared" si="212"/>
        <v>0</v>
      </c>
      <c r="AB686" s="166">
        <f t="shared" si="212"/>
        <v>0</v>
      </c>
      <c r="AC686" s="166">
        <f t="shared" si="212"/>
        <v>0</v>
      </c>
      <c r="AD686" s="166">
        <f t="shared" si="212"/>
        <v>0</v>
      </c>
      <c r="AE686" s="166">
        <f t="shared" si="212"/>
        <v>0</v>
      </c>
      <c r="AF686" s="166">
        <f t="shared" si="212"/>
        <v>0</v>
      </c>
      <c r="AG686" s="166">
        <f t="shared" si="212"/>
        <v>0</v>
      </c>
      <c r="AH686" s="166">
        <f t="shared" si="212"/>
        <v>0</v>
      </c>
      <c r="AI686" s="166">
        <f t="shared" si="212"/>
        <v>0</v>
      </c>
      <c r="AJ686" s="166">
        <f t="shared" si="212"/>
        <v>0</v>
      </c>
      <c r="AK686" s="166">
        <f t="shared" si="212"/>
        <v>0</v>
      </c>
      <c r="AL686" s="166">
        <f t="shared" si="212"/>
        <v>0</v>
      </c>
      <c r="AM686" s="166">
        <f t="shared" si="212"/>
        <v>0</v>
      </c>
      <c r="AN686" s="166">
        <f t="shared" si="212"/>
        <v>0</v>
      </c>
      <c r="AO686" s="166">
        <f t="shared" si="212"/>
        <v>0</v>
      </c>
      <c r="AP686" s="166">
        <f t="shared" si="212"/>
        <v>0</v>
      </c>
      <c r="AQ686" s="166">
        <f t="shared" si="212"/>
        <v>0</v>
      </c>
      <c r="AR686" s="166">
        <f t="shared" si="212"/>
        <v>0</v>
      </c>
    </row>
    <row r="687" spans="1:44" s="262" customFormat="1" ht="15.75" hidden="1" outlineLevel="2">
      <c r="A687" s="194"/>
      <c r="B687" s="162" t="s">
        <v>48</v>
      </c>
      <c r="C687" s="160" t="s">
        <v>73</v>
      </c>
      <c r="D687" s="166">
        <f t="shared" si="213"/>
        <v>0</v>
      </c>
      <c r="E687" s="166">
        <f t="shared" si="212"/>
        <v>0</v>
      </c>
      <c r="F687" s="166">
        <f t="shared" si="212"/>
        <v>0</v>
      </c>
      <c r="G687" s="166">
        <f t="shared" si="212"/>
        <v>0</v>
      </c>
      <c r="H687" s="166">
        <f t="shared" si="212"/>
        <v>0</v>
      </c>
      <c r="I687" s="166">
        <f t="shared" si="212"/>
        <v>0</v>
      </c>
      <c r="J687" s="166">
        <f t="shared" si="212"/>
        <v>0</v>
      </c>
      <c r="K687" s="166">
        <f t="shared" si="212"/>
        <v>0</v>
      </c>
      <c r="L687" s="166">
        <f t="shared" si="212"/>
        <v>0</v>
      </c>
      <c r="M687" s="166">
        <f t="shared" si="212"/>
        <v>0</v>
      </c>
      <c r="N687" s="166">
        <f t="shared" si="212"/>
        <v>0</v>
      </c>
      <c r="O687" s="166">
        <f t="shared" si="212"/>
        <v>0</v>
      </c>
      <c r="P687" s="166">
        <f t="shared" si="212"/>
        <v>0</v>
      </c>
      <c r="Q687" s="166">
        <f t="shared" si="212"/>
        <v>0</v>
      </c>
      <c r="R687" s="166">
        <f t="shared" si="212"/>
        <v>0</v>
      </c>
      <c r="S687" s="166">
        <f t="shared" si="212"/>
        <v>0</v>
      </c>
      <c r="T687" s="166">
        <f t="shared" ref="T687:AR693" si="214">T670</f>
        <v>0</v>
      </c>
      <c r="U687" s="166">
        <f t="shared" si="214"/>
        <v>0</v>
      </c>
      <c r="V687" s="166">
        <f t="shared" si="214"/>
        <v>0</v>
      </c>
      <c r="W687" s="166">
        <f t="shared" si="214"/>
        <v>0</v>
      </c>
      <c r="X687" s="166">
        <f t="shared" si="214"/>
        <v>0</v>
      </c>
      <c r="Y687" s="166">
        <f t="shared" si="214"/>
        <v>0</v>
      </c>
      <c r="Z687" s="166">
        <f t="shared" si="214"/>
        <v>0</v>
      </c>
      <c r="AA687" s="166">
        <f t="shared" si="214"/>
        <v>0</v>
      </c>
      <c r="AB687" s="166">
        <f t="shared" si="214"/>
        <v>0</v>
      </c>
      <c r="AC687" s="166">
        <f t="shared" si="214"/>
        <v>0</v>
      </c>
      <c r="AD687" s="166">
        <f t="shared" si="214"/>
        <v>0</v>
      </c>
      <c r="AE687" s="166">
        <f t="shared" si="214"/>
        <v>0</v>
      </c>
      <c r="AF687" s="166">
        <f t="shared" si="214"/>
        <v>0</v>
      </c>
      <c r="AG687" s="166">
        <f t="shared" si="214"/>
        <v>0</v>
      </c>
      <c r="AH687" s="166">
        <f t="shared" si="214"/>
        <v>0</v>
      </c>
      <c r="AI687" s="166">
        <f t="shared" si="214"/>
        <v>0</v>
      </c>
      <c r="AJ687" s="166">
        <f t="shared" si="214"/>
        <v>0</v>
      </c>
      <c r="AK687" s="166">
        <f t="shared" si="214"/>
        <v>0</v>
      </c>
      <c r="AL687" s="166">
        <f t="shared" si="214"/>
        <v>0</v>
      </c>
      <c r="AM687" s="166">
        <f t="shared" si="214"/>
        <v>0</v>
      </c>
      <c r="AN687" s="166">
        <f t="shared" si="214"/>
        <v>0</v>
      </c>
      <c r="AO687" s="166">
        <f t="shared" si="214"/>
        <v>0</v>
      </c>
      <c r="AP687" s="166">
        <f t="shared" si="214"/>
        <v>0</v>
      </c>
      <c r="AQ687" s="166">
        <f t="shared" si="214"/>
        <v>0</v>
      </c>
      <c r="AR687" s="166">
        <f t="shared" si="214"/>
        <v>0</v>
      </c>
    </row>
    <row r="688" spans="1:44" s="262" customFormat="1" ht="15.75" hidden="1" outlineLevel="2">
      <c r="A688" s="194"/>
      <c r="B688" s="162" t="s">
        <v>49</v>
      </c>
      <c r="C688" s="160" t="s">
        <v>73</v>
      </c>
      <c r="D688" s="166">
        <f t="shared" si="213"/>
        <v>0</v>
      </c>
      <c r="E688" s="166">
        <f t="shared" si="213"/>
        <v>0</v>
      </c>
      <c r="F688" s="166">
        <f t="shared" si="213"/>
        <v>0</v>
      </c>
      <c r="G688" s="166">
        <f t="shared" si="213"/>
        <v>0</v>
      </c>
      <c r="H688" s="166">
        <f t="shared" si="213"/>
        <v>0</v>
      </c>
      <c r="I688" s="166">
        <f t="shared" si="213"/>
        <v>0</v>
      </c>
      <c r="J688" s="166">
        <f t="shared" si="213"/>
        <v>0</v>
      </c>
      <c r="K688" s="166">
        <f t="shared" si="213"/>
        <v>0</v>
      </c>
      <c r="L688" s="166">
        <f t="shared" si="213"/>
        <v>0</v>
      </c>
      <c r="M688" s="166">
        <f t="shared" si="213"/>
        <v>0</v>
      </c>
      <c r="N688" s="166">
        <f t="shared" si="213"/>
        <v>0</v>
      </c>
      <c r="O688" s="166">
        <f t="shared" si="213"/>
        <v>0</v>
      </c>
      <c r="P688" s="166">
        <f t="shared" si="213"/>
        <v>0</v>
      </c>
      <c r="Q688" s="166">
        <f t="shared" si="213"/>
        <v>0</v>
      </c>
      <c r="R688" s="166">
        <f t="shared" si="213"/>
        <v>0</v>
      </c>
      <c r="S688" s="166">
        <f t="shared" si="213"/>
        <v>0</v>
      </c>
      <c r="T688" s="166">
        <f t="shared" si="214"/>
        <v>0</v>
      </c>
      <c r="U688" s="166">
        <f t="shared" si="214"/>
        <v>0</v>
      </c>
      <c r="V688" s="166">
        <f t="shared" si="214"/>
        <v>0</v>
      </c>
      <c r="W688" s="166">
        <f t="shared" si="214"/>
        <v>0</v>
      </c>
      <c r="X688" s="166">
        <f t="shared" si="214"/>
        <v>0</v>
      </c>
      <c r="Y688" s="166">
        <f t="shared" si="214"/>
        <v>0</v>
      </c>
      <c r="Z688" s="166">
        <f t="shared" si="214"/>
        <v>0</v>
      </c>
      <c r="AA688" s="166">
        <f t="shared" si="214"/>
        <v>0</v>
      </c>
      <c r="AB688" s="166">
        <f t="shared" si="214"/>
        <v>0</v>
      </c>
      <c r="AC688" s="166">
        <f t="shared" si="214"/>
        <v>0</v>
      </c>
      <c r="AD688" s="166">
        <f t="shared" si="214"/>
        <v>0</v>
      </c>
      <c r="AE688" s="166">
        <f t="shared" si="214"/>
        <v>0</v>
      </c>
      <c r="AF688" s="166">
        <f t="shared" si="214"/>
        <v>0</v>
      </c>
      <c r="AG688" s="166">
        <f t="shared" si="214"/>
        <v>0</v>
      </c>
      <c r="AH688" s="166">
        <f t="shared" si="214"/>
        <v>0</v>
      </c>
      <c r="AI688" s="166">
        <f t="shared" si="214"/>
        <v>0</v>
      </c>
      <c r="AJ688" s="166">
        <f t="shared" si="214"/>
        <v>0</v>
      </c>
      <c r="AK688" s="166">
        <f t="shared" si="214"/>
        <v>0</v>
      </c>
      <c r="AL688" s="166">
        <f t="shared" si="214"/>
        <v>0</v>
      </c>
      <c r="AM688" s="166">
        <f t="shared" si="214"/>
        <v>0</v>
      </c>
      <c r="AN688" s="166">
        <f t="shared" si="214"/>
        <v>0</v>
      </c>
      <c r="AO688" s="166">
        <f t="shared" si="214"/>
        <v>0</v>
      </c>
      <c r="AP688" s="166">
        <f t="shared" si="214"/>
        <v>0</v>
      </c>
      <c r="AQ688" s="166">
        <f t="shared" si="214"/>
        <v>0</v>
      </c>
      <c r="AR688" s="166">
        <f t="shared" si="214"/>
        <v>0</v>
      </c>
    </row>
    <row r="689" spans="1:44" s="262" customFormat="1" ht="15.75" hidden="1" outlineLevel="2">
      <c r="A689" s="194"/>
      <c r="B689" s="162" t="s">
        <v>50</v>
      </c>
      <c r="C689" s="160" t="s">
        <v>73</v>
      </c>
      <c r="D689" s="166">
        <f t="shared" si="213"/>
        <v>0</v>
      </c>
      <c r="E689" s="166">
        <f t="shared" si="213"/>
        <v>0</v>
      </c>
      <c r="F689" s="166">
        <f t="shared" si="213"/>
        <v>0</v>
      </c>
      <c r="G689" s="166">
        <f t="shared" si="213"/>
        <v>0</v>
      </c>
      <c r="H689" s="166">
        <f t="shared" si="213"/>
        <v>0</v>
      </c>
      <c r="I689" s="166">
        <f t="shared" si="213"/>
        <v>0</v>
      </c>
      <c r="J689" s="166">
        <f t="shared" si="213"/>
        <v>0</v>
      </c>
      <c r="K689" s="166">
        <f t="shared" si="213"/>
        <v>0</v>
      </c>
      <c r="L689" s="166">
        <f t="shared" si="213"/>
        <v>0</v>
      </c>
      <c r="M689" s="166">
        <f t="shared" si="213"/>
        <v>0</v>
      </c>
      <c r="N689" s="166">
        <f t="shared" si="213"/>
        <v>0</v>
      </c>
      <c r="O689" s="166">
        <f t="shared" si="213"/>
        <v>0</v>
      </c>
      <c r="P689" s="166">
        <f t="shared" si="213"/>
        <v>0</v>
      </c>
      <c r="Q689" s="166">
        <f t="shared" si="213"/>
        <v>0</v>
      </c>
      <c r="R689" s="166">
        <f t="shared" si="213"/>
        <v>0</v>
      </c>
      <c r="S689" s="166">
        <f t="shared" si="213"/>
        <v>0</v>
      </c>
      <c r="T689" s="166">
        <f t="shared" si="214"/>
        <v>0</v>
      </c>
      <c r="U689" s="166">
        <f t="shared" si="214"/>
        <v>0</v>
      </c>
      <c r="V689" s="166">
        <f t="shared" si="214"/>
        <v>0</v>
      </c>
      <c r="W689" s="166">
        <f t="shared" si="214"/>
        <v>0</v>
      </c>
      <c r="X689" s="166">
        <f t="shared" si="214"/>
        <v>0</v>
      </c>
      <c r="Y689" s="166">
        <f t="shared" si="214"/>
        <v>0</v>
      </c>
      <c r="Z689" s="166">
        <f t="shared" si="214"/>
        <v>0</v>
      </c>
      <c r="AA689" s="166">
        <f t="shared" si="214"/>
        <v>0</v>
      </c>
      <c r="AB689" s="166">
        <f t="shared" si="214"/>
        <v>0</v>
      </c>
      <c r="AC689" s="166">
        <f t="shared" si="214"/>
        <v>0</v>
      </c>
      <c r="AD689" s="166">
        <f t="shared" si="214"/>
        <v>0</v>
      </c>
      <c r="AE689" s="166">
        <f t="shared" si="214"/>
        <v>0</v>
      </c>
      <c r="AF689" s="166">
        <f t="shared" si="214"/>
        <v>0</v>
      </c>
      <c r="AG689" s="166">
        <f t="shared" si="214"/>
        <v>0</v>
      </c>
      <c r="AH689" s="166">
        <f t="shared" si="214"/>
        <v>0</v>
      </c>
      <c r="AI689" s="166">
        <f t="shared" si="214"/>
        <v>0</v>
      </c>
      <c r="AJ689" s="166">
        <f t="shared" si="214"/>
        <v>0</v>
      </c>
      <c r="AK689" s="166">
        <f t="shared" si="214"/>
        <v>0</v>
      </c>
      <c r="AL689" s="166">
        <f t="shared" si="214"/>
        <v>0</v>
      </c>
      <c r="AM689" s="166">
        <f t="shared" si="214"/>
        <v>0</v>
      </c>
      <c r="AN689" s="166">
        <f t="shared" si="214"/>
        <v>0</v>
      </c>
      <c r="AO689" s="166">
        <f t="shared" si="214"/>
        <v>0</v>
      </c>
      <c r="AP689" s="166">
        <f t="shared" si="214"/>
        <v>0</v>
      </c>
      <c r="AQ689" s="166">
        <f t="shared" si="214"/>
        <v>0</v>
      </c>
      <c r="AR689" s="166">
        <f t="shared" si="214"/>
        <v>0</v>
      </c>
    </row>
    <row r="690" spans="1:44" s="262" customFormat="1" ht="15.75" hidden="1" outlineLevel="2">
      <c r="A690" s="194"/>
      <c r="B690" s="162" t="s">
        <v>51</v>
      </c>
      <c r="C690" s="160" t="s">
        <v>73</v>
      </c>
      <c r="D690" s="166">
        <f t="shared" si="213"/>
        <v>0</v>
      </c>
      <c r="E690" s="166">
        <f t="shared" si="213"/>
        <v>0</v>
      </c>
      <c r="F690" s="166">
        <f t="shared" si="213"/>
        <v>0</v>
      </c>
      <c r="G690" s="166">
        <f t="shared" si="213"/>
        <v>0</v>
      </c>
      <c r="H690" s="166">
        <f t="shared" si="213"/>
        <v>0</v>
      </c>
      <c r="I690" s="166">
        <f t="shared" si="213"/>
        <v>0</v>
      </c>
      <c r="J690" s="166">
        <f t="shared" si="213"/>
        <v>0</v>
      </c>
      <c r="K690" s="166">
        <f t="shared" si="213"/>
        <v>0</v>
      </c>
      <c r="L690" s="166">
        <f t="shared" si="213"/>
        <v>0</v>
      </c>
      <c r="M690" s="166">
        <f t="shared" si="213"/>
        <v>0</v>
      </c>
      <c r="N690" s="166">
        <f t="shared" si="213"/>
        <v>0</v>
      </c>
      <c r="O690" s="166">
        <f t="shared" si="213"/>
        <v>0</v>
      </c>
      <c r="P690" s="166">
        <f t="shared" si="213"/>
        <v>0</v>
      </c>
      <c r="Q690" s="166">
        <f t="shared" si="213"/>
        <v>0</v>
      </c>
      <c r="R690" s="166">
        <f t="shared" si="213"/>
        <v>0</v>
      </c>
      <c r="S690" s="166">
        <f t="shared" si="213"/>
        <v>0</v>
      </c>
      <c r="T690" s="166">
        <f t="shared" si="214"/>
        <v>0</v>
      </c>
      <c r="U690" s="166">
        <f t="shared" si="214"/>
        <v>0</v>
      </c>
      <c r="V690" s="166">
        <f t="shared" si="214"/>
        <v>0</v>
      </c>
      <c r="W690" s="166">
        <f t="shared" si="214"/>
        <v>0</v>
      </c>
      <c r="X690" s="166">
        <f t="shared" si="214"/>
        <v>0</v>
      </c>
      <c r="Y690" s="166">
        <f t="shared" si="214"/>
        <v>0</v>
      </c>
      <c r="Z690" s="166">
        <f t="shared" si="214"/>
        <v>0</v>
      </c>
      <c r="AA690" s="166">
        <f t="shared" si="214"/>
        <v>0</v>
      </c>
      <c r="AB690" s="166">
        <f t="shared" si="214"/>
        <v>0</v>
      </c>
      <c r="AC690" s="166">
        <f t="shared" si="214"/>
        <v>0</v>
      </c>
      <c r="AD690" s="166">
        <f t="shared" si="214"/>
        <v>0</v>
      </c>
      <c r="AE690" s="166">
        <f t="shared" si="214"/>
        <v>0</v>
      </c>
      <c r="AF690" s="166">
        <f t="shared" si="214"/>
        <v>0</v>
      </c>
      <c r="AG690" s="166">
        <f t="shared" si="214"/>
        <v>0</v>
      </c>
      <c r="AH690" s="166">
        <f t="shared" si="214"/>
        <v>0</v>
      </c>
      <c r="AI690" s="166">
        <f t="shared" si="214"/>
        <v>0</v>
      </c>
      <c r="AJ690" s="166">
        <f t="shared" si="214"/>
        <v>0</v>
      </c>
      <c r="AK690" s="166">
        <f t="shared" si="214"/>
        <v>0</v>
      </c>
      <c r="AL690" s="166">
        <f t="shared" si="214"/>
        <v>0</v>
      </c>
      <c r="AM690" s="166">
        <f t="shared" si="214"/>
        <v>0</v>
      </c>
      <c r="AN690" s="166">
        <f t="shared" si="214"/>
        <v>0</v>
      </c>
      <c r="AO690" s="166">
        <f t="shared" si="214"/>
        <v>0</v>
      </c>
      <c r="AP690" s="166">
        <f t="shared" si="214"/>
        <v>0</v>
      </c>
      <c r="AQ690" s="166">
        <f t="shared" si="214"/>
        <v>0</v>
      </c>
      <c r="AR690" s="166">
        <f t="shared" si="214"/>
        <v>0</v>
      </c>
    </row>
    <row r="691" spans="1:44" s="262" customFormat="1" ht="15.75" hidden="1" outlineLevel="2">
      <c r="A691" s="194"/>
      <c r="B691" s="162" t="s">
        <v>52</v>
      </c>
      <c r="C691" s="160" t="s">
        <v>73</v>
      </c>
      <c r="D691" s="166">
        <f t="shared" si="213"/>
        <v>0</v>
      </c>
      <c r="E691" s="166">
        <f t="shared" si="213"/>
        <v>0</v>
      </c>
      <c r="F691" s="166">
        <f t="shared" si="213"/>
        <v>0</v>
      </c>
      <c r="G691" s="166">
        <f t="shared" si="213"/>
        <v>0</v>
      </c>
      <c r="H691" s="166">
        <f t="shared" si="213"/>
        <v>0</v>
      </c>
      <c r="I691" s="166">
        <f t="shared" si="213"/>
        <v>0</v>
      </c>
      <c r="J691" s="166">
        <f t="shared" si="213"/>
        <v>0</v>
      </c>
      <c r="K691" s="166">
        <f t="shared" si="213"/>
        <v>0</v>
      </c>
      <c r="L691" s="166">
        <f t="shared" si="213"/>
        <v>0</v>
      </c>
      <c r="M691" s="166">
        <f t="shared" si="213"/>
        <v>0</v>
      </c>
      <c r="N691" s="166">
        <f t="shared" si="213"/>
        <v>0</v>
      </c>
      <c r="O691" s="166">
        <f t="shared" si="213"/>
        <v>0</v>
      </c>
      <c r="P691" s="166">
        <f t="shared" si="213"/>
        <v>0</v>
      </c>
      <c r="Q691" s="166">
        <f t="shared" si="213"/>
        <v>0</v>
      </c>
      <c r="R691" s="166">
        <f t="shared" si="213"/>
        <v>0</v>
      </c>
      <c r="S691" s="166">
        <f t="shared" si="213"/>
        <v>0</v>
      </c>
      <c r="T691" s="166">
        <f t="shared" si="214"/>
        <v>0</v>
      </c>
      <c r="U691" s="166">
        <f t="shared" si="214"/>
        <v>0</v>
      </c>
      <c r="V691" s="166">
        <f t="shared" si="214"/>
        <v>0</v>
      </c>
      <c r="W691" s="166">
        <f t="shared" si="214"/>
        <v>0</v>
      </c>
      <c r="X691" s="166">
        <f t="shared" si="214"/>
        <v>0</v>
      </c>
      <c r="Y691" s="166">
        <f t="shared" si="214"/>
        <v>0</v>
      </c>
      <c r="Z691" s="166">
        <f t="shared" si="214"/>
        <v>0</v>
      </c>
      <c r="AA691" s="166">
        <f t="shared" si="214"/>
        <v>0</v>
      </c>
      <c r="AB691" s="166">
        <f t="shared" si="214"/>
        <v>0</v>
      </c>
      <c r="AC691" s="166">
        <f t="shared" si="214"/>
        <v>0</v>
      </c>
      <c r="AD691" s="166">
        <f t="shared" si="214"/>
        <v>0</v>
      </c>
      <c r="AE691" s="166">
        <f t="shared" si="214"/>
        <v>0</v>
      </c>
      <c r="AF691" s="166">
        <f t="shared" si="214"/>
        <v>0</v>
      </c>
      <c r="AG691" s="166">
        <f t="shared" si="214"/>
        <v>0</v>
      </c>
      <c r="AH691" s="166">
        <f t="shared" si="214"/>
        <v>0</v>
      </c>
      <c r="AI691" s="166">
        <f t="shared" si="214"/>
        <v>0</v>
      </c>
      <c r="AJ691" s="166">
        <f t="shared" si="214"/>
        <v>0</v>
      </c>
      <c r="AK691" s="166">
        <f t="shared" si="214"/>
        <v>0</v>
      </c>
      <c r="AL691" s="166">
        <f t="shared" si="214"/>
        <v>0</v>
      </c>
      <c r="AM691" s="166">
        <f t="shared" si="214"/>
        <v>0</v>
      </c>
      <c r="AN691" s="166">
        <f t="shared" si="214"/>
        <v>0</v>
      </c>
      <c r="AO691" s="166">
        <f t="shared" si="214"/>
        <v>0</v>
      </c>
      <c r="AP691" s="166">
        <f t="shared" si="214"/>
        <v>0</v>
      </c>
      <c r="AQ691" s="166">
        <f t="shared" si="214"/>
        <v>0</v>
      </c>
      <c r="AR691" s="166">
        <f t="shared" si="214"/>
        <v>0</v>
      </c>
    </row>
    <row r="692" spans="1:44" s="262" customFormat="1" ht="15.75" hidden="1" outlineLevel="2">
      <c r="A692" s="194"/>
      <c r="B692" s="162" t="s">
        <v>53</v>
      </c>
      <c r="C692" s="160" t="s">
        <v>73</v>
      </c>
      <c r="D692" s="166">
        <f t="shared" si="213"/>
        <v>0</v>
      </c>
      <c r="E692" s="166">
        <f t="shared" si="213"/>
        <v>0</v>
      </c>
      <c r="F692" s="166">
        <f t="shared" si="213"/>
        <v>0</v>
      </c>
      <c r="G692" s="166">
        <f t="shared" si="213"/>
        <v>0</v>
      </c>
      <c r="H692" s="166">
        <f t="shared" si="213"/>
        <v>0</v>
      </c>
      <c r="I692" s="166">
        <f t="shared" si="213"/>
        <v>0</v>
      </c>
      <c r="J692" s="166">
        <f t="shared" si="213"/>
        <v>0</v>
      </c>
      <c r="K692" s="166">
        <f t="shared" si="213"/>
        <v>0</v>
      </c>
      <c r="L692" s="166">
        <f t="shared" si="213"/>
        <v>0</v>
      </c>
      <c r="M692" s="166">
        <f t="shared" si="213"/>
        <v>0</v>
      </c>
      <c r="N692" s="166">
        <f t="shared" si="213"/>
        <v>0</v>
      </c>
      <c r="O692" s="166">
        <f t="shared" si="213"/>
        <v>0</v>
      </c>
      <c r="P692" s="166">
        <f t="shared" si="213"/>
        <v>0</v>
      </c>
      <c r="Q692" s="166">
        <f t="shared" si="213"/>
        <v>0</v>
      </c>
      <c r="R692" s="166">
        <f t="shared" si="213"/>
        <v>0</v>
      </c>
      <c r="S692" s="166">
        <f t="shared" si="213"/>
        <v>0</v>
      </c>
      <c r="T692" s="166">
        <f t="shared" si="214"/>
        <v>0</v>
      </c>
      <c r="U692" s="166">
        <f t="shared" si="214"/>
        <v>0</v>
      </c>
      <c r="V692" s="166">
        <f t="shared" si="214"/>
        <v>0</v>
      </c>
      <c r="W692" s="166">
        <f t="shared" si="214"/>
        <v>0</v>
      </c>
      <c r="X692" s="166">
        <f t="shared" si="214"/>
        <v>0</v>
      </c>
      <c r="Y692" s="166">
        <f t="shared" si="214"/>
        <v>0</v>
      </c>
      <c r="Z692" s="166">
        <f t="shared" si="214"/>
        <v>0</v>
      </c>
      <c r="AA692" s="166">
        <f t="shared" si="214"/>
        <v>0</v>
      </c>
      <c r="AB692" s="166">
        <f t="shared" si="214"/>
        <v>0</v>
      </c>
      <c r="AC692" s="166">
        <f t="shared" si="214"/>
        <v>0</v>
      </c>
      <c r="AD692" s="166">
        <f t="shared" si="214"/>
        <v>0</v>
      </c>
      <c r="AE692" s="166">
        <f t="shared" si="214"/>
        <v>0</v>
      </c>
      <c r="AF692" s="166">
        <f t="shared" si="214"/>
        <v>0</v>
      </c>
      <c r="AG692" s="166">
        <f t="shared" si="214"/>
        <v>0</v>
      </c>
      <c r="AH692" s="166">
        <f t="shared" si="214"/>
        <v>0</v>
      </c>
      <c r="AI692" s="166">
        <f t="shared" si="214"/>
        <v>0</v>
      </c>
      <c r="AJ692" s="166">
        <f t="shared" si="214"/>
        <v>0</v>
      </c>
      <c r="AK692" s="166">
        <f t="shared" si="214"/>
        <v>0</v>
      </c>
      <c r="AL692" s="166">
        <f t="shared" si="214"/>
        <v>0</v>
      </c>
      <c r="AM692" s="166">
        <f t="shared" si="214"/>
        <v>0</v>
      </c>
      <c r="AN692" s="166">
        <f t="shared" si="214"/>
        <v>0</v>
      </c>
      <c r="AO692" s="166">
        <f t="shared" si="214"/>
        <v>0</v>
      </c>
      <c r="AP692" s="166">
        <f t="shared" si="214"/>
        <v>0</v>
      </c>
      <c r="AQ692" s="166">
        <f t="shared" si="214"/>
        <v>0</v>
      </c>
      <c r="AR692" s="166">
        <f t="shared" si="214"/>
        <v>0</v>
      </c>
    </row>
    <row r="693" spans="1:44" s="262" customFormat="1" ht="15.75" hidden="1" outlineLevel="2">
      <c r="A693" s="194"/>
      <c r="B693" s="162" t="s">
        <v>54</v>
      </c>
      <c r="C693" s="160" t="s">
        <v>73</v>
      </c>
      <c r="D693" s="166">
        <f t="shared" si="213"/>
        <v>0</v>
      </c>
      <c r="E693" s="166">
        <f t="shared" si="213"/>
        <v>0</v>
      </c>
      <c r="F693" s="166">
        <f t="shared" si="213"/>
        <v>0</v>
      </c>
      <c r="G693" s="166">
        <f t="shared" si="213"/>
        <v>0</v>
      </c>
      <c r="H693" s="166">
        <f t="shared" si="213"/>
        <v>0</v>
      </c>
      <c r="I693" s="166">
        <f t="shared" si="213"/>
        <v>0</v>
      </c>
      <c r="J693" s="166">
        <f t="shared" si="213"/>
        <v>0</v>
      </c>
      <c r="K693" s="166">
        <f t="shared" si="213"/>
        <v>0</v>
      </c>
      <c r="L693" s="166">
        <f t="shared" si="213"/>
        <v>0</v>
      </c>
      <c r="M693" s="166">
        <f t="shared" si="213"/>
        <v>0</v>
      </c>
      <c r="N693" s="166">
        <f t="shared" si="213"/>
        <v>0</v>
      </c>
      <c r="O693" s="166">
        <f t="shared" si="213"/>
        <v>0</v>
      </c>
      <c r="P693" s="166">
        <f t="shared" si="213"/>
        <v>0</v>
      </c>
      <c r="Q693" s="166">
        <f t="shared" si="213"/>
        <v>0</v>
      </c>
      <c r="R693" s="166">
        <f t="shared" si="213"/>
        <v>0</v>
      </c>
      <c r="S693" s="166">
        <f t="shared" si="213"/>
        <v>0</v>
      </c>
      <c r="T693" s="166">
        <f t="shared" si="214"/>
        <v>0</v>
      </c>
      <c r="U693" s="166">
        <f t="shared" si="214"/>
        <v>0</v>
      </c>
      <c r="V693" s="166">
        <f t="shared" si="214"/>
        <v>0</v>
      </c>
      <c r="W693" s="166">
        <f t="shared" si="214"/>
        <v>0</v>
      </c>
      <c r="X693" s="166">
        <f t="shared" si="214"/>
        <v>0</v>
      </c>
      <c r="Y693" s="166">
        <f t="shared" si="214"/>
        <v>0</v>
      </c>
      <c r="Z693" s="166">
        <f t="shared" si="214"/>
        <v>0</v>
      </c>
      <c r="AA693" s="166">
        <f t="shared" si="214"/>
        <v>0</v>
      </c>
      <c r="AB693" s="166">
        <f t="shared" si="214"/>
        <v>0</v>
      </c>
      <c r="AC693" s="166">
        <f t="shared" si="214"/>
        <v>0</v>
      </c>
      <c r="AD693" s="166">
        <f t="shared" si="214"/>
        <v>0</v>
      </c>
      <c r="AE693" s="166">
        <f t="shared" si="214"/>
        <v>0</v>
      </c>
      <c r="AF693" s="166">
        <f t="shared" si="214"/>
        <v>0</v>
      </c>
      <c r="AG693" s="166">
        <f t="shared" si="214"/>
        <v>0</v>
      </c>
      <c r="AH693" s="166">
        <f t="shared" si="214"/>
        <v>0</v>
      </c>
      <c r="AI693" s="166">
        <f t="shared" si="214"/>
        <v>0</v>
      </c>
      <c r="AJ693" s="166">
        <f t="shared" si="214"/>
        <v>0</v>
      </c>
      <c r="AK693" s="166">
        <f t="shared" si="214"/>
        <v>0</v>
      </c>
      <c r="AL693" s="166">
        <f t="shared" si="214"/>
        <v>0</v>
      </c>
      <c r="AM693" s="166">
        <f t="shared" si="214"/>
        <v>0</v>
      </c>
      <c r="AN693" s="166">
        <f t="shared" si="214"/>
        <v>0</v>
      </c>
      <c r="AO693" s="166">
        <f t="shared" si="214"/>
        <v>0</v>
      </c>
      <c r="AP693" s="166">
        <f t="shared" si="214"/>
        <v>0</v>
      </c>
      <c r="AQ693" s="166">
        <f t="shared" si="214"/>
        <v>0</v>
      </c>
      <c r="AR693" s="166">
        <f t="shared" si="214"/>
        <v>0</v>
      </c>
    </row>
    <row r="694" spans="1:44" s="262" customFormat="1" ht="15.75" hidden="1" outlineLevel="2">
      <c r="A694" s="194"/>
      <c r="B694" s="162" t="s">
        <v>55</v>
      </c>
      <c r="C694" s="160" t="s">
        <v>73</v>
      </c>
      <c r="D694" s="165">
        <f>1-SUM(D681:D693)</f>
        <v>1</v>
      </c>
      <c r="E694" s="165">
        <f t="shared" ref="E694:AR694" si="215">1-SUM(E681:E693)</f>
        <v>1</v>
      </c>
      <c r="F694" s="165">
        <f t="shared" si="215"/>
        <v>1</v>
      </c>
      <c r="G694" s="165">
        <f t="shared" si="215"/>
        <v>1</v>
      </c>
      <c r="H694" s="165">
        <f t="shared" si="215"/>
        <v>1</v>
      </c>
      <c r="I694" s="165">
        <f t="shared" si="215"/>
        <v>1</v>
      </c>
      <c r="J694" s="165">
        <f t="shared" si="215"/>
        <v>1</v>
      </c>
      <c r="K694" s="165">
        <f t="shared" si="215"/>
        <v>1</v>
      </c>
      <c r="L694" s="165">
        <f t="shared" si="215"/>
        <v>1</v>
      </c>
      <c r="M694" s="165">
        <f t="shared" si="215"/>
        <v>1</v>
      </c>
      <c r="N694" s="165">
        <f t="shared" si="215"/>
        <v>1</v>
      </c>
      <c r="O694" s="165">
        <f t="shared" si="215"/>
        <v>1</v>
      </c>
      <c r="P694" s="165">
        <f t="shared" si="215"/>
        <v>1</v>
      </c>
      <c r="Q694" s="165">
        <f t="shared" si="215"/>
        <v>1</v>
      </c>
      <c r="R694" s="165">
        <f t="shared" si="215"/>
        <v>1</v>
      </c>
      <c r="S694" s="165">
        <f t="shared" si="215"/>
        <v>1</v>
      </c>
      <c r="T694" s="165">
        <f t="shared" si="215"/>
        <v>1</v>
      </c>
      <c r="U694" s="165">
        <f t="shared" si="215"/>
        <v>1</v>
      </c>
      <c r="V694" s="165">
        <f t="shared" si="215"/>
        <v>1</v>
      </c>
      <c r="W694" s="165">
        <f t="shared" si="215"/>
        <v>1</v>
      </c>
      <c r="X694" s="165">
        <f t="shared" si="215"/>
        <v>1</v>
      </c>
      <c r="Y694" s="165">
        <f t="shared" si="215"/>
        <v>1</v>
      </c>
      <c r="Z694" s="165">
        <f t="shared" si="215"/>
        <v>1</v>
      </c>
      <c r="AA694" s="165">
        <f t="shared" si="215"/>
        <v>1</v>
      </c>
      <c r="AB694" s="165">
        <f t="shared" si="215"/>
        <v>1</v>
      </c>
      <c r="AC694" s="165">
        <f t="shared" si="215"/>
        <v>1</v>
      </c>
      <c r="AD694" s="165">
        <f t="shared" si="215"/>
        <v>1</v>
      </c>
      <c r="AE694" s="165">
        <f t="shared" si="215"/>
        <v>1</v>
      </c>
      <c r="AF694" s="165">
        <f t="shared" si="215"/>
        <v>1</v>
      </c>
      <c r="AG694" s="165">
        <f t="shared" si="215"/>
        <v>1</v>
      </c>
      <c r="AH694" s="165">
        <f t="shared" si="215"/>
        <v>1</v>
      </c>
      <c r="AI694" s="165">
        <f t="shared" si="215"/>
        <v>1</v>
      </c>
      <c r="AJ694" s="165">
        <f t="shared" si="215"/>
        <v>1</v>
      </c>
      <c r="AK694" s="165">
        <f t="shared" si="215"/>
        <v>1</v>
      </c>
      <c r="AL694" s="165">
        <f t="shared" si="215"/>
        <v>1</v>
      </c>
      <c r="AM694" s="165">
        <f t="shared" si="215"/>
        <v>1</v>
      </c>
      <c r="AN694" s="165">
        <f t="shared" si="215"/>
        <v>1</v>
      </c>
      <c r="AO694" s="165">
        <f t="shared" si="215"/>
        <v>1</v>
      </c>
      <c r="AP694" s="165">
        <f t="shared" si="215"/>
        <v>1</v>
      </c>
      <c r="AQ694" s="165">
        <f t="shared" si="215"/>
        <v>1</v>
      </c>
      <c r="AR694" s="165">
        <f t="shared" si="215"/>
        <v>1</v>
      </c>
    </row>
    <row r="695" spans="1:44" s="262" customFormat="1" ht="15.75" hidden="1" outlineLevel="2">
      <c r="A695" s="194"/>
      <c r="B695" s="162" t="s">
        <v>56</v>
      </c>
      <c r="C695" s="160" t="s">
        <v>73</v>
      </c>
      <c r="D695" s="166">
        <f>SUM(D681:D694)</f>
        <v>1</v>
      </c>
      <c r="E695" s="166">
        <f t="shared" ref="E695:AR695" si="216">SUM(E681:E694)</f>
        <v>1</v>
      </c>
      <c r="F695" s="166">
        <f t="shared" si="216"/>
        <v>1</v>
      </c>
      <c r="G695" s="166">
        <f t="shared" si="216"/>
        <v>1</v>
      </c>
      <c r="H695" s="166">
        <f t="shared" si="216"/>
        <v>1</v>
      </c>
      <c r="I695" s="166">
        <f t="shared" si="216"/>
        <v>1</v>
      </c>
      <c r="J695" s="166">
        <f t="shared" si="216"/>
        <v>1</v>
      </c>
      <c r="K695" s="166">
        <f t="shared" si="216"/>
        <v>1</v>
      </c>
      <c r="L695" s="166">
        <f t="shared" si="216"/>
        <v>1</v>
      </c>
      <c r="M695" s="166">
        <f t="shared" si="216"/>
        <v>1</v>
      </c>
      <c r="N695" s="166">
        <f t="shared" si="216"/>
        <v>1</v>
      </c>
      <c r="O695" s="166">
        <f t="shared" si="216"/>
        <v>1</v>
      </c>
      <c r="P695" s="166">
        <f t="shared" si="216"/>
        <v>1</v>
      </c>
      <c r="Q695" s="166">
        <f t="shared" si="216"/>
        <v>1</v>
      </c>
      <c r="R695" s="166">
        <f t="shared" si="216"/>
        <v>1</v>
      </c>
      <c r="S695" s="166">
        <f t="shared" si="216"/>
        <v>1</v>
      </c>
      <c r="T695" s="166">
        <f t="shared" si="216"/>
        <v>1</v>
      </c>
      <c r="U695" s="166">
        <f t="shared" si="216"/>
        <v>1</v>
      </c>
      <c r="V695" s="166">
        <f t="shared" si="216"/>
        <v>1</v>
      </c>
      <c r="W695" s="166">
        <f t="shared" si="216"/>
        <v>1</v>
      </c>
      <c r="X695" s="166">
        <f t="shared" si="216"/>
        <v>1</v>
      </c>
      <c r="Y695" s="166">
        <f t="shared" si="216"/>
        <v>1</v>
      </c>
      <c r="Z695" s="166">
        <f t="shared" si="216"/>
        <v>1</v>
      </c>
      <c r="AA695" s="166">
        <f t="shared" si="216"/>
        <v>1</v>
      </c>
      <c r="AB695" s="166">
        <f t="shared" si="216"/>
        <v>1</v>
      </c>
      <c r="AC695" s="166">
        <f t="shared" si="216"/>
        <v>1</v>
      </c>
      <c r="AD695" s="166">
        <f t="shared" si="216"/>
        <v>1</v>
      </c>
      <c r="AE695" s="166">
        <f t="shared" si="216"/>
        <v>1</v>
      </c>
      <c r="AF695" s="166">
        <f t="shared" si="216"/>
        <v>1</v>
      </c>
      <c r="AG695" s="166">
        <f t="shared" si="216"/>
        <v>1</v>
      </c>
      <c r="AH695" s="166">
        <f t="shared" si="216"/>
        <v>1</v>
      </c>
      <c r="AI695" s="166">
        <f t="shared" si="216"/>
        <v>1</v>
      </c>
      <c r="AJ695" s="166">
        <f t="shared" si="216"/>
        <v>1</v>
      </c>
      <c r="AK695" s="166">
        <f t="shared" si="216"/>
        <v>1</v>
      </c>
      <c r="AL695" s="166">
        <f t="shared" si="216"/>
        <v>1</v>
      </c>
      <c r="AM695" s="166">
        <f t="shared" si="216"/>
        <v>1</v>
      </c>
      <c r="AN695" s="166">
        <f t="shared" si="216"/>
        <v>1</v>
      </c>
      <c r="AO695" s="166">
        <f t="shared" si="216"/>
        <v>1</v>
      </c>
      <c r="AP695" s="166">
        <f t="shared" si="216"/>
        <v>1</v>
      </c>
      <c r="AQ695" s="166">
        <f t="shared" si="216"/>
        <v>1</v>
      </c>
      <c r="AR695" s="166">
        <f t="shared" si="216"/>
        <v>1</v>
      </c>
    </row>
    <row r="696" spans="1:44" s="78" customFormat="1" ht="15.75" hidden="1" outlineLevel="1">
      <c r="A696" s="195"/>
      <c r="B696" s="82"/>
      <c r="C696" s="196">
        <f>AVERAGE(D644:AR644)/313</f>
        <v>0</v>
      </c>
      <c r="D696" s="191" t="s">
        <v>71</v>
      </c>
      <c r="E696" s="198"/>
      <c r="F696" s="192"/>
      <c r="G696" s="192"/>
      <c r="H696" s="192"/>
      <c r="I696" s="192"/>
      <c r="J696" s="192"/>
      <c r="K696" s="192"/>
      <c r="L696" s="192"/>
      <c r="M696" s="192"/>
      <c r="N696" s="192"/>
      <c r="O696" s="192"/>
      <c r="P696" s="192"/>
      <c r="Q696" s="192"/>
      <c r="R696" s="192"/>
      <c r="S696" s="192"/>
      <c r="T696" s="192"/>
      <c r="U696" s="192"/>
      <c r="V696" s="192"/>
      <c r="W696" s="192"/>
      <c r="X696" s="192"/>
      <c r="Y696" s="192"/>
      <c r="Z696" s="192"/>
      <c r="AA696" s="192"/>
      <c r="AB696" s="192"/>
      <c r="AC696" s="192"/>
      <c r="AD696" s="192"/>
      <c r="AE696" s="192"/>
      <c r="AF696" s="192"/>
      <c r="AG696" s="192"/>
      <c r="AH696" s="192"/>
      <c r="AI696" s="192"/>
      <c r="AJ696" s="192"/>
      <c r="AK696" s="192"/>
      <c r="AL696" s="192"/>
      <c r="AM696" s="192"/>
      <c r="AN696" s="192"/>
      <c r="AO696" s="192"/>
      <c r="AP696" s="192"/>
      <c r="AQ696" s="192"/>
      <c r="AR696" s="192"/>
    </row>
    <row r="697" spans="1:44" s="264" customFormat="1" ht="15.75" hidden="1" outlineLevel="1">
      <c r="A697" s="105" t="str">
        <f>'[7]5. Var. Index. Performance RTs'!D52</f>
        <v>NÃO</v>
      </c>
      <c r="B697" s="175" t="s">
        <v>173</v>
      </c>
      <c r="C697" s="173" t="s">
        <v>174</v>
      </c>
      <c r="D697" s="177">
        <f t="shared" ref="D697:AR697" si="217">IF($A$697="SIM",D716,0)</f>
        <v>0</v>
      </c>
      <c r="E697" s="177">
        <f t="shared" si="217"/>
        <v>0</v>
      </c>
      <c r="F697" s="177">
        <f t="shared" si="217"/>
        <v>0</v>
      </c>
      <c r="G697" s="177">
        <f t="shared" si="217"/>
        <v>0</v>
      </c>
      <c r="H697" s="177">
        <f t="shared" si="217"/>
        <v>0</v>
      </c>
      <c r="I697" s="177">
        <f t="shared" si="217"/>
        <v>0</v>
      </c>
      <c r="J697" s="177">
        <f t="shared" si="217"/>
        <v>0</v>
      </c>
      <c r="K697" s="177">
        <f t="shared" si="217"/>
        <v>0</v>
      </c>
      <c r="L697" s="177">
        <f t="shared" si="217"/>
        <v>0</v>
      </c>
      <c r="M697" s="177">
        <f t="shared" si="217"/>
        <v>0</v>
      </c>
      <c r="N697" s="177">
        <f t="shared" si="217"/>
        <v>0</v>
      </c>
      <c r="O697" s="177">
        <f t="shared" si="217"/>
        <v>0</v>
      </c>
      <c r="P697" s="177">
        <f t="shared" si="217"/>
        <v>0</v>
      </c>
      <c r="Q697" s="177">
        <f t="shared" si="217"/>
        <v>0</v>
      </c>
      <c r="R697" s="177">
        <f t="shared" si="217"/>
        <v>0</v>
      </c>
      <c r="S697" s="177">
        <f t="shared" si="217"/>
        <v>0</v>
      </c>
      <c r="T697" s="177">
        <f t="shared" si="217"/>
        <v>0</v>
      </c>
      <c r="U697" s="177">
        <f t="shared" si="217"/>
        <v>0</v>
      </c>
      <c r="V697" s="177">
        <f t="shared" si="217"/>
        <v>0</v>
      </c>
      <c r="W697" s="177">
        <f t="shared" si="217"/>
        <v>0</v>
      </c>
      <c r="X697" s="177">
        <f t="shared" si="217"/>
        <v>0</v>
      </c>
      <c r="Y697" s="177">
        <f t="shared" si="217"/>
        <v>0</v>
      </c>
      <c r="Z697" s="177">
        <f t="shared" si="217"/>
        <v>0</v>
      </c>
      <c r="AA697" s="177">
        <f t="shared" si="217"/>
        <v>0</v>
      </c>
      <c r="AB697" s="177">
        <f t="shared" si="217"/>
        <v>0</v>
      </c>
      <c r="AC697" s="177">
        <f t="shared" si="217"/>
        <v>0</v>
      </c>
      <c r="AD697" s="177">
        <f t="shared" si="217"/>
        <v>0</v>
      </c>
      <c r="AE697" s="177">
        <f t="shared" si="217"/>
        <v>0</v>
      </c>
      <c r="AF697" s="177">
        <f t="shared" si="217"/>
        <v>0</v>
      </c>
      <c r="AG697" s="177">
        <f t="shared" si="217"/>
        <v>0</v>
      </c>
      <c r="AH697" s="177">
        <f t="shared" si="217"/>
        <v>0</v>
      </c>
      <c r="AI697" s="177">
        <f t="shared" si="217"/>
        <v>0</v>
      </c>
      <c r="AJ697" s="177">
        <f t="shared" si="217"/>
        <v>0</v>
      </c>
      <c r="AK697" s="177">
        <f t="shared" si="217"/>
        <v>0</v>
      </c>
      <c r="AL697" s="177">
        <f t="shared" si="217"/>
        <v>0</v>
      </c>
      <c r="AM697" s="177">
        <f t="shared" si="217"/>
        <v>0</v>
      </c>
      <c r="AN697" s="177">
        <f t="shared" si="217"/>
        <v>0</v>
      </c>
      <c r="AO697" s="177">
        <f t="shared" si="217"/>
        <v>0</v>
      </c>
      <c r="AP697" s="177">
        <f t="shared" si="217"/>
        <v>0</v>
      </c>
      <c r="AQ697" s="177">
        <f t="shared" si="217"/>
        <v>0</v>
      </c>
      <c r="AR697" s="177">
        <f t="shared" si="217"/>
        <v>0</v>
      </c>
    </row>
    <row r="698" spans="1:44" s="260" customFormat="1" ht="15.75" hidden="1" outlineLevel="1">
      <c r="A698" s="195"/>
      <c r="B698" s="84" t="s">
        <v>150</v>
      </c>
      <c r="C698" s="80" t="s">
        <v>129</v>
      </c>
      <c r="D698" s="157">
        <f t="shared" ref="D698:AR698" si="218">IF($A$697="SIM",D194+D398+D477+D251*D252*D255,0)</f>
        <v>0</v>
      </c>
      <c r="E698" s="157">
        <f t="shared" si="218"/>
        <v>0</v>
      </c>
      <c r="F698" s="157">
        <f t="shared" si="218"/>
        <v>0</v>
      </c>
      <c r="G698" s="157">
        <f t="shared" si="218"/>
        <v>0</v>
      </c>
      <c r="H698" s="157">
        <f t="shared" si="218"/>
        <v>0</v>
      </c>
      <c r="I698" s="157">
        <f t="shared" si="218"/>
        <v>0</v>
      </c>
      <c r="J698" s="157">
        <f t="shared" si="218"/>
        <v>0</v>
      </c>
      <c r="K698" s="157">
        <f t="shared" si="218"/>
        <v>0</v>
      </c>
      <c r="L698" s="157">
        <f t="shared" si="218"/>
        <v>0</v>
      </c>
      <c r="M698" s="157">
        <f t="shared" si="218"/>
        <v>0</v>
      </c>
      <c r="N698" s="157">
        <f t="shared" si="218"/>
        <v>0</v>
      </c>
      <c r="O698" s="157">
        <f t="shared" si="218"/>
        <v>0</v>
      </c>
      <c r="P698" s="157">
        <f t="shared" si="218"/>
        <v>0</v>
      </c>
      <c r="Q698" s="157">
        <f t="shared" si="218"/>
        <v>0</v>
      </c>
      <c r="R698" s="157">
        <f t="shared" si="218"/>
        <v>0</v>
      </c>
      <c r="S698" s="157">
        <f t="shared" si="218"/>
        <v>0</v>
      </c>
      <c r="T698" s="157">
        <f t="shared" si="218"/>
        <v>0</v>
      </c>
      <c r="U698" s="157">
        <f t="shared" si="218"/>
        <v>0</v>
      </c>
      <c r="V698" s="157">
        <f t="shared" si="218"/>
        <v>0</v>
      </c>
      <c r="W698" s="157">
        <f t="shared" si="218"/>
        <v>0</v>
      </c>
      <c r="X698" s="157">
        <f t="shared" si="218"/>
        <v>0</v>
      </c>
      <c r="Y698" s="157">
        <f t="shared" si="218"/>
        <v>0</v>
      </c>
      <c r="Z698" s="157">
        <f t="shared" si="218"/>
        <v>0</v>
      </c>
      <c r="AA698" s="157">
        <f t="shared" si="218"/>
        <v>0</v>
      </c>
      <c r="AB698" s="157">
        <f t="shared" si="218"/>
        <v>0</v>
      </c>
      <c r="AC698" s="157">
        <f t="shared" si="218"/>
        <v>0</v>
      </c>
      <c r="AD698" s="157">
        <f t="shared" si="218"/>
        <v>0</v>
      </c>
      <c r="AE698" s="157">
        <f t="shared" si="218"/>
        <v>0</v>
      </c>
      <c r="AF698" s="157">
        <f t="shared" si="218"/>
        <v>0</v>
      </c>
      <c r="AG698" s="157">
        <f t="shared" si="218"/>
        <v>0</v>
      </c>
      <c r="AH698" s="157">
        <f t="shared" si="218"/>
        <v>0</v>
      </c>
      <c r="AI698" s="157">
        <f t="shared" si="218"/>
        <v>0</v>
      </c>
      <c r="AJ698" s="157">
        <f t="shared" si="218"/>
        <v>0</v>
      </c>
      <c r="AK698" s="157">
        <f t="shared" si="218"/>
        <v>0</v>
      </c>
      <c r="AL698" s="157">
        <f t="shared" si="218"/>
        <v>0</v>
      </c>
      <c r="AM698" s="157">
        <f t="shared" si="218"/>
        <v>0</v>
      </c>
      <c r="AN698" s="157">
        <f t="shared" si="218"/>
        <v>0</v>
      </c>
      <c r="AO698" s="157">
        <f t="shared" si="218"/>
        <v>0</v>
      </c>
      <c r="AP698" s="157">
        <f t="shared" si="218"/>
        <v>0</v>
      </c>
      <c r="AQ698" s="157">
        <f t="shared" si="218"/>
        <v>0</v>
      </c>
      <c r="AR698" s="157">
        <f t="shared" si="218"/>
        <v>0</v>
      </c>
    </row>
    <row r="699" spans="1:44" s="262" customFormat="1" ht="15.75" hidden="1" outlineLevel="2">
      <c r="A699" s="195"/>
      <c r="B699" s="162" t="s">
        <v>133</v>
      </c>
      <c r="C699" s="160"/>
      <c r="D699" s="197"/>
      <c r="E699" s="199"/>
      <c r="F699" s="160"/>
      <c r="G699" s="160"/>
      <c r="H699" s="160"/>
      <c r="I699" s="160"/>
      <c r="J699" s="160"/>
      <c r="K699" s="160"/>
      <c r="L699" s="160"/>
      <c r="M699" s="160"/>
      <c r="N699" s="160"/>
      <c r="O699" s="160"/>
      <c r="P699" s="160"/>
      <c r="Q699" s="160"/>
      <c r="R699" s="160"/>
      <c r="S699" s="160"/>
      <c r="T699" s="160"/>
      <c r="U699" s="160"/>
      <c r="V699" s="160"/>
      <c r="W699" s="160"/>
      <c r="X699" s="160"/>
      <c r="Y699" s="160"/>
      <c r="Z699" s="160"/>
      <c r="AA699" s="160"/>
      <c r="AB699" s="160"/>
      <c r="AC699" s="160"/>
      <c r="AD699" s="160"/>
      <c r="AE699" s="160"/>
      <c r="AF699" s="160"/>
      <c r="AG699" s="160"/>
      <c r="AH699" s="160"/>
      <c r="AI699" s="160"/>
      <c r="AJ699" s="160"/>
      <c r="AK699" s="160"/>
      <c r="AL699" s="160"/>
      <c r="AM699" s="160"/>
      <c r="AN699" s="160"/>
      <c r="AO699" s="160"/>
      <c r="AP699" s="160"/>
      <c r="AQ699" s="160"/>
      <c r="AR699" s="160"/>
    </row>
    <row r="700" spans="1:44" s="262" customFormat="1" ht="15.75" hidden="1" outlineLevel="2">
      <c r="A700" s="194"/>
      <c r="B700" s="162" t="s">
        <v>42</v>
      </c>
      <c r="C700" s="160" t="s">
        <v>73</v>
      </c>
      <c r="D700" s="166">
        <f t="shared" ref="D700:AR706" si="219">IF(D$698&gt;0,(D$194*D196+D$398*D400+D$477*D479)/D$698,0)</f>
        <v>0</v>
      </c>
      <c r="E700" s="166">
        <f t="shared" si="219"/>
        <v>0</v>
      </c>
      <c r="F700" s="166">
        <f t="shared" si="219"/>
        <v>0</v>
      </c>
      <c r="G700" s="166">
        <f t="shared" si="219"/>
        <v>0</v>
      </c>
      <c r="H700" s="166">
        <f t="shared" si="219"/>
        <v>0</v>
      </c>
      <c r="I700" s="166">
        <f t="shared" si="219"/>
        <v>0</v>
      </c>
      <c r="J700" s="166">
        <f t="shared" si="219"/>
        <v>0</v>
      </c>
      <c r="K700" s="166">
        <f t="shared" si="219"/>
        <v>0</v>
      </c>
      <c r="L700" s="166">
        <f t="shared" si="219"/>
        <v>0</v>
      </c>
      <c r="M700" s="166">
        <f t="shared" si="219"/>
        <v>0</v>
      </c>
      <c r="N700" s="166">
        <f t="shared" si="219"/>
        <v>0</v>
      </c>
      <c r="O700" s="166">
        <f t="shared" si="219"/>
        <v>0</v>
      </c>
      <c r="P700" s="166">
        <f t="shared" si="219"/>
        <v>0</v>
      </c>
      <c r="Q700" s="166">
        <f t="shared" si="219"/>
        <v>0</v>
      </c>
      <c r="R700" s="166">
        <f t="shared" si="219"/>
        <v>0</v>
      </c>
      <c r="S700" s="166">
        <f t="shared" si="219"/>
        <v>0</v>
      </c>
      <c r="T700" s="166">
        <f t="shared" si="219"/>
        <v>0</v>
      </c>
      <c r="U700" s="166">
        <f t="shared" si="219"/>
        <v>0</v>
      </c>
      <c r="V700" s="166">
        <f t="shared" si="219"/>
        <v>0</v>
      </c>
      <c r="W700" s="166">
        <f t="shared" si="219"/>
        <v>0</v>
      </c>
      <c r="X700" s="166">
        <f t="shared" si="219"/>
        <v>0</v>
      </c>
      <c r="Y700" s="166">
        <f t="shared" si="219"/>
        <v>0</v>
      </c>
      <c r="Z700" s="166">
        <f t="shared" si="219"/>
        <v>0</v>
      </c>
      <c r="AA700" s="166">
        <f t="shared" si="219"/>
        <v>0</v>
      </c>
      <c r="AB700" s="166">
        <f t="shared" si="219"/>
        <v>0</v>
      </c>
      <c r="AC700" s="166">
        <f t="shared" si="219"/>
        <v>0</v>
      </c>
      <c r="AD700" s="166">
        <f t="shared" si="219"/>
        <v>0</v>
      </c>
      <c r="AE700" s="166">
        <f t="shared" si="219"/>
        <v>0</v>
      </c>
      <c r="AF700" s="166">
        <f t="shared" si="219"/>
        <v>0</v>
      </c>
      <c r="AG700" s="166">
        <f t="shared" si="219"/>
        <v>0</v>
      </c>
      <c r="AH700" s="166">
        <f t="shared" si="219"/>
        <v>0</v>
      </c>
      <c r="AI700" s="166">
        <f t="shared" si="219"/>
        <v>0</v>
      </c>
      <c r="AJ700" s="166">
        <f t="shared" si="219"/>
        <v>0</v>
      </c>
      <c r="AK700" s="166">
        <f t="shared" si="219"/>
        <v>0</v>
      </c>
      <c r="AL700" s="166">
        <f t="shared" si="219"/>
        <v>0</v>
      </c>
      <c r="AM700" s="166">
        <f t="shared" si="219"/>
        <v>0</v>
      </c>
      <c r="AN700" s="166">
        <f t="shared" si="219"/>
        <v>0</v>
      </c>
      <c r="AO700" s="166">
        <f t="shared" si="219"/>
        <v>0</v>
      </c>
      <c r="AP700" s="166">
        <f t="shared" si="219"/>
        <v>0</v>
      </c>
      <c r="AQ700" s="166">
        <f t="shared" si="219"/>
        <v>0</v>
      </c>
      <c r="AR700" s="166">
        <f t="shared" si="219"/>
        <v>0</v>
      </c>
    </row>
    <row r="701" spans="1:44" s="262" customFormat="1" ht="15.75" hidden="1" outlineLevel="2">
      <c r="A701" s="194"/>
      <c r="B701" s="162" t="s">
        <v>43</v>
      </c>
      <c r="C701" s="160" t="s">
        <v>73</v>
      </c>
      <c r="D701" s="166">
        <f t="shared" si="219"/>
        <v>0</v>
      </c>
      <c r="E701" s="166">
        <f t="shared" si="219"/>
        <v>0</v>
      </c>
      <c r="F701" s="166">
        <f t="shared" si="219"/>
        <v>0</v>
      </c>
      <c r="G701" s="166">
        <f t="shared" si="219"/>
        <v>0</v>
      </c>
      <c r="H701" s="166">
        <f t="shared" si="219"/>
        <v>0</v>
      </c>
      <c r="I701" s="166">
        <f t="shared" si="219"/>
        <v>0</v>
      </c>
      <c r="J701" s="166">
        <f t="shared" si="219"/>
        <v>0</v>
      </c>
      <c r="K701" s="166">
        <f t="shared" si="219"/>
        <v>0</v>
      </c>
      <c r="L701" s="166">
        <f t="shared" si="219"/>
        <v>0</v>
      </c>
      <c r="M701" s="166">
        <f t="shared" si="219"/>
        <v>0</v>
      </c>
      <c r="N701" s="166">
        <f t="shared" si="219"/>
        <v>0</v>
      </c>
      <c r="O701" s="166">
        <f t="shared" si="219"/>
        <v>0</v>
      </c>
      <c r="P701" s="166">
        <f t="shared" si="219"/>
        <v>0</v>
      </c>
      <c r="Q701" s="166">
        <f t="shared" si="219"/>
        <v>0</v>
      </c>
      <c r="R701" s="166">
        <f t="shared" si="219"/>
        <v>0</v>
      </c>
      <c r="S701" s="166">
        <f t="shared" si="219"/>
        <v>0</v>
      </c>
      <c r="T701" s="166">
        <f t="shared" si="219"/>
        <v>0</v>
      </c>
      <c r="U701" s="166">
        <f t="shared" si="219"/>
        <v>0</v>
      </c>
      <c r="V701" s="166">
        <f t="shared" si="219"/>
        <v>0</v>
      </c>
      <c r="W701" s="166">
        <f t="shared" si="219"/>
        <v>0</v>
      </c>
      <c r="X701" s="166">
        <f t="shared" si="219"/>
        <v>0</v>
      </c>
      <c r="Y701" s="166">
        <f t="shared" si="219"/>
        <v>0</v>
      </c>
      <c r="Z701" s="166">
        <f t="shared" si="219"/>
        <v>0</v>
      </c>
      <c r="AA701" s="166">
        <f t="shared" si="219"/>
        <v>0</v>
      </c>
      <c r="AB701" s="166">
        <f t="shared" si="219"/>
        <v>0</v>
      </c>
      <c r="AC701" s="166">
        <f t="shared" si="219"/>
        <v>0</v>
      </c>
      <c r="AD701" s="166">
        <f t="shared" si="219"/>
        <v>0</v>
      </c>
      <c r="AE701" s="166">
        <f t="shared" si="219"/>
        <v>0</v>
      </c>
      <c r="AF701" s="166">
        <f t="shared" si="219"/>
        <v>0</v>
      </c>
      <c r="AG701" s="166">
        <f t="shared" si="219"/>
        <v>0</v>
      </c>
      <c r="AH701" s="166">
        <f t="shared" si="219"/>
        <v>0</v>
      </c>
      <c r="AI701" s="166">
        <f t="shared" si="219"/>
        <v>0</v>
      </c>
      <c r="AJ701" s="166">
        <f t="shared" si="219"/>
        <v>0</v>
      </c>
      <c r="AK701" s="166">
        <f t="shared" si="219"/>
        <v>0</v>
      </c>
      <c r="AL701" s="166">
        <f t="shared" si="219"/>
        <v>0</v>
      </c>
      <c r="AM701" s="166">
        <f t="shared" si="219"/>
        <v>0</v>
      </c>
      <c r="AN701" s="166">
        <f t="shared" si="219"/>
        <v>0</v>
      </c>
      <c r="AO701" s="166">
        <f t="shared" si="219"/>
        <v>0</v>
      </c>
      <c r="AP701" s="166">
        <f t="shared" si="219"/>
        <v>0</v>
      </c>
      <c r="AQ701" s="166">
        <f t="shared" si="219"/>
        <v>0</v>
      </c>
      <c r="AR701" s="166">
        <f t="shared" si="219"/>
        <v>0</v>
      </c>
    </row>
    <row r="702" spans="1:44" s="262" customFormat="1" ht="15.75" hidden="1" outlineLevel="2">
      <c r="A702" s="194"/>
      <c r="B702" s="162" t="s">
        <v>44</v>
      </c>
      <c r="C702" s="160" t="s">
        <v>73</v>
      </c>
      <c r="D702" s="166">
        <f t="shared" si="219"/>
        <v>0</v>
      </c>
      <c r="E702" s="166">
        <f t="shared" si="219"/>
        <v>0</v>
      </c>
      <c r="F702" s="166">
        <f t="shared" si="219"/>
        <v>0</v>
      </c>
      <c r="G702" s="166">
        <f t="shared" si="219"/>
        <v>0</v>
      </c>
      <c r="H702" s="166">
        <f t="shared" si="219"/>
        <v>0</v>
      </c>
      <c r="I702" s="166">
        <f t="shared" si="219"/>
        <v>0</v>
      </c>
      <c r="J702" s="166">
        <f t="shared" si="219"/>
        <v>0</v>
      </c>
      <c r="K702" s="166">
        <f t="shared" si="219"/>
        <v>0</v>
      </c>
      <c r="L702" s="166">
        <f t="shared" si="219"/>
        <v>0</v>
      </c>
      <c r="M702" s="166">
        <f t="shared" si="219"/>
        <v>0</v>
      </c>
      <c r="N702" s="166">
        <f t="shared" si="219"/>
        <v>0</v>
      </c>
      <c r="O702" s="166">
        <f t="shared" si="219"/>
        <v>0</v>
      </c>
      <c r="P702" s="166">
        <f t="shared" si="219"/>
        <v>0</v>
      </c>
      <c r="Q702" s="166">
        <f t="shared" si="219"/>
        <v>0</v>
      </c>
      <c r="R702" s="166">
        <f t="shared" si="219"/>
        <v>0</v>
      </c>
      <c r="S702" s="166">
        <f t="shared" si="219"/>
        <v>0</v>
      </c>
      <c r="T702" s="166">
        <f t="shared" si="219"/>
        <v>0</v>
      </c>
      <c r="U702" s="166">
        <f t="shared" si="219"/>
        <v>0</v>
      </c>
      <c r="V702" s="166">
        <f t="shared" si="219"/>
        <v>0</v>
      </c>
      <c r="W702" s="166">
        <f t="shared" si="219"/>
        <v>0</v>
      </c>
      <c r="X702" s="166">
        <f t="shared" si="219"/>
        <v>0</v>
      </c>
      <c r="Y702" s="166">
        <f t="shared" si="219"/>
        <v>0</v>
      </c>
      <c r="Z702" s="166">
        <f t="shared" si="219"/>
        <v>0</v>
      </c>
      <c r="AA702" s="166">
        <f t="shared" si="219"/>
        <v>0</v>
      </c>
      <c r="AB702" s="166">
        <f t="shared" si="219"/>
        <v>0</v>
      </c>
      <c r="AC702" s="166">
        <f t="shared" si="219"/>
        <v>0</v>
      </c>
      <c r="AD702" s="166">
        <f t="shared" si="219"/>
        <v>0</v>
      </c>
      <c r="AE702" s="166">
        <f t="shared" si="219"/>
        <v>0</v>
      </c>
      <c r="AF702" s="166">
        <f t="shared" si="219"/>
        <v>0</v>
      </c>
      <c r="AG702" s="166">
        <f t="shared" si="219"/>
        <v>0</v>
      </c>
      <c r="AH702" s="166">
        <f t="shared" si="219"/>
        <v>0</v>
      </c>
      <c r="AI702" s="166">
        <f t="shared" si="219"/>
        <v>0</v>
      </c>
      <c r="AJ702" s="166">
        <f t="shared" si="219"/>
        <v>0</v>
      </c>
      <c r="AK702" s="166">
        <f t="shared" si="219"/>
        <v>0</v>
      </c>
      <c r="AL702" s="166">
        <f t="shared" si="219"/>
        <v>0</v>
      </c>
      <c r="AM702" s="166">
        <f t="shared" si="219"/>
        <v>0</v>
      </c>
      <c r="AN702" s="166">
        <f t="shared" si="219"/>
        <v>0</v>
      </c>
      <c r="AO702" s="166">
        <f t="shared" si="219"/>
        <v>0</v>
      </c>
      <c r="AP702" s="166">
        <f t="shared" si="219"/>
        <v>0</v>
      </c>
      <c r="AQ702" s="166">
        <f t="shared" si="219"/>
        <v>0</v>
      </c>
      <c r="AR702" s="166">
        <f t="shared" si="219"/>
        <v>0</v>
      </c>
    </row>
    <row r="703" spans="1:44" s="262" customFormat="1" ht="15.75" hidden="1" outlineLevel="2">
      <c r="A703" s="194"/>
      <c r="B703" s="162" t="s">
        <v>45</v>
      </c>
      <c r="C703" s="160" t="s">
        <v>73</v>
      </c>
      <c r="D703" s="166">
        <f t="shared" si="219"/>
        <v>0</v>
      </c>
      <c r="E703" s="166">
        <f t="shared" si="219"/>
        <v>0</v>
      </c>
      <c r="F703" s="166">
        <f t="shared" si="219"/>
        <v>0</v>
      </c>
      <c r="G703" s="166">
        <f t="shared" si="219"/>
        <v>0</v>
      </c>
      <c r="H703" s="166">
        <f t="shared" si="219"/>
        <v>0</v>
      </c>
      <c r="I703" s="166">
        <f t="shared" si="219"/>
        <v>0</v>
      </c>
      <c r="J703" s="166">
        <f t="shared" si="219"/>
        <v>0</v>
      </c>
      <c r="K703" s="166">
        <f t="shared" si="219"/>
        <v>0</v>
      </c>
      <c r="L703" s="166">
        <f t="shared" si="219"/>
        <v>0</v>
      </c>
      <c r="M703" s="166">
        <f t="shared" si="219"/>
        <v>0</v>
      </c>
      <c r="N703" s="166">
        <f t="shared" si="219"/>
        <v>0</v>
      </c>
      <c r="O703" s="166">
        <f t="shared" si="219"/>
        <v>0</v>
      </c>
      <c r="P703" s="166">
        <f t="shared" si="219"/>
        <v>0</v>
      </c>
      <c r="Q703" s="166">
        <f t="shared" si="219"/>
        <v>0</v>
      </c>
      <c r="R703" s="166">
        <f t="shared" si="219"/>
        <v>0</v>
      </c>
      <c r="S703" s="166">
        <f t="shared" si="219"/>
        <v>0</v>
      </c>
      <c r="T703" s="166">
        <f t="shared" si="219"/>
        <v>0</v>
      </c>
      <c r="U703" s="166">
        <f t="shared" si="219"/>
        <v>0</v>
      </c>
      <c r="V703" s="166">
        <f t="shared" si="219"/>
        <v>0</v>
      </c>
      <c r="W703" s="166">
        <f t="shared" si="219"/>
        <v>0</v>
      </c>
      <c r="X703" s="166">
        <f t="shared" si="219"/>
        <v>0</v>
      </c>
      <c r="Y703" s="166">
        <f t="shared" si="219"/>
        <v>0</v>
      </c>
      <c r="Z703" s="166">
        <f t="shared" si="219"/>
        <v>0</v>
      </c>
      <c r="AA703" s="166">
        <f t="shared" si="219"/>
        <v>0</v>
      </c>
      <c r="AB703" s="166">
        <f t="shared" si="219"/>
        <v>0</v>
      </c>
      <c r="AC703" s="166">
        <f t="shared" si="219"/>
        <v>0</v>
      </c>
      <c r="AD703" s="166">
        <f t="shared" si="219"/>
        <v>0</v>
      </c>
      <c r="AE703" s="166">
        <f t="shared" si="219"/>
        <v>0</v>
      </c>
      <c r="AF703" s="166">
        <f t="shared" si="219"/>
        <v>0</v>
      </c>
      <c r="AG703" s="166">
        <f t="shared" si="219"/>
        <v>0</v>
      </c>
      <c r="AH703" s="166">
        <f t="shared" si="219"/>
        <v>0</v>
      </c>
      <c r="AI703" s="166">
        <f t="shared" si="219"/>
        <v>0</v>
      </c>
      <c r="AJ703" s="166">
        <f t="shared" si="219"/>
        <v>0</v>
      </c>
      <c r="AK703" s="166">
        <f t="shared" si="219"/>
        <v>0</v>
      </c>
      <c r="AL703" s="166">
        <f t="shared" si="219"/>
        <v>0</v>
      </c>
      <c r="AM703" s="166">
        <f t="shared" si="219"/>
        <v>0</v>
      </c>
      <c r="AN703" s="166">
        <f t="shared" si="219"/>
        <v>0</v>
      </c>
      <c r="AO703" s="166">
        <f t="shared" si="219"/>
        <v>0</v>
      </c>
      <c r="AP703" s="166">
        <f t="shared" si="219"/>
        <v>0</v>
      </c>
      <c r="AQ703" s="166">
        <f t="shared" si="219"/>
        <v>0</v>
      </c>
      <c r="AR703" s="166">
        <f t="shared" si="219"/>
        <v>0</v>
      </c>
    </row>
    <row r="704" spans="1:44" s="262" customFormat="1" ht="15.75" hidden="1" outlineLevel="2">
      <c r="A704" s="194"/>
      <c r="B704" s="162" t="s">
        <v>46</v>
      </c>
      <c r="C704" s="160" t="s">
        <v>73</v>
      </c>
      <c r="D704" s="166">
        <f t="shared" si="219"/>
        <v>0</v>
      </c>
      <c r="E704" s="166">
        <f t="shared" si="219"/>
        <v>0</v>
      </c>
      <c r="F704" s="166">
        <f t="shared" si="219"/>
        <v>0</v>
      </c>
      <c r="G704" s="166">
        <f t="shared" si="219"/>
        <v>0</v>
      </c>
      <c r="H704" s="166">
        <f t="shared" si="219"/>
        <v>0</v>
      </c>
      <c r="I704" s="166">
        <f t="shared" si="219"/>
        <v>0</v>
      </c>
      <c r="J704" s="166">
        <f t="shared" si="219"/>
        <v>0</v>
      </c>
      <c r="K704" s="166">
        <f t="shared" si="219"/>
        <v>0</v>
      </c>
      <c r="L704" s="166">
        <f t="shared" si="219"/>
        <v>0</v>
      </c>
      <c r="M704" s="166">
        <f t="shared" si="219"/>
        <v>0</v>
      </c>
      <c r="N704" s="166">
        <f t="shared" si="219"/>
        <v>0</v>
      </c>
      <c r="O704" s="166">
        <f t="shared" si="219"/>
        <v>0</v>
      </c>
      <c r="P704" s="166">
        <f t="shared" si="219"/>
        <v>0</v>
      </c>
      <c r="Q704" s="166">
        <f t="shared" si="219"/>
        <v>0</v>
      </c>
      <c r="R704" s="166">
        <f t="shared" si="219"/>
        <v>0</v>
      </c>
      <c r="S704" s="166">
        <f t="shared" si="219"/>
        <v>0</v>
      </c>
      <c r="T704" s="166">
        <f t="shared" si="219"/>
        <v>0</v>
      </c>
      <c r="U704" s="166">
        <f t="shared" si="219"/>
        <v>0</v>
      </c>
      <c r="V704" s="166">
        <f t="shared" si="219"/>
        <v>0</v>
      </c>
      <c r="W704" s="166">
        <f t="shared" si="219"/>
        <v>0</v>
      </c>
      <c r="X704" s="166">
        <f t="shared" si="219"/>
        <v>0</v>
      </c>
      <c r="Y704" s="166">
        <f t="shared" si="219"/>
        <v>0</v>
      </c>
      <c r="Z704" s="166">
        <f t="shared" si="219"/>
        <v>0</v>
      </c>
      <c r="AA704" s="166">
        <f t="shared" si="219"/>
        <v>0</v>
      </c>
      <c r="AB704" s="166">
        <f t="shared" si="219"/>
        <v>0</v>
      </c>
      <c r="AC704" s="166">
        <f t="shared" si="219"/>
        <v>0</v>
      </c>
      <c r="AD704" s="166">
        <f t="shared" si="219"/>
        <v>0</v>
      </c>
      <c r="AE704" s="166">
        <f t="shared" si="219"/>
        <v>0</v>
      </c>
      <c r="AF704" s="166">
        <f t="shared" si="219"/>
        <v>0</v>
      </c>
      <c r="AG704" s="166">
        <f t="shared" si="219"/>
        <v>0</v>
      </c>
      <c r="AH704" s="166">
        <f t="shared" si="219"/>
        <v>0</v>
      </c>
      <c r="AI704" s="166">
        <f t="shared" si="219"/>
        <v>0</v>
      </c>
      <c r="AJ704" s="166">
        <f t="shared" si="219"/>
        <v>0</v>
      </c>
      <c r="AK704" s="166">
        <f t="shared" si="219"/>
        <v>0</v>
      </c>
      <c r="AL704" s="166">
        <f t="shared" si="219"/>
        <v>0</v>
      </c>
      <c r="AM704" s="166">
        <f t="shared" si="219"/>
        <v>0</v>
      </c>
      <c r="AN704" s="166">
        <f t="shared" si="219"/>
        <v>0</v>
      </c>
      <c r="AO704" s="166">
        <f t="shared" si="219"/>
        <v>0</v>
      </c>
      <c r="AP704" s="166">
        <f t="shared" si="219"/>
        <v>0</v>
      </c>
      <c r="AQ704" s="166">
        <f t="shared" si="219"/>
        <v>0</v>
      </c>
      <c r="AR704" s="166">
        <f t="shared" si="219"/>
        <v>0</v>
      </c>
    </row>
    <row r="705" spans="1:44" s="262" customFormat="1" ht="15.75" hidden="1" outlineLevel="2">
      <c r="A705" s="194"/>
      <c r="B705" s="162" t="s">
        <v>47</v>
      </c>
      <c r="C705" s="160" t="s">
        <v>73</v>
      </c>
      <c r="D705" s="166">
        <f t="shared" si="219"/>
        <v>0</v>
      </c>
      <c r="E705" s="166">
        <f t="shared" si="219"/>
        <v>0</v>
      </c>
      <c r="F705" s="166">
        <f t="shared" si="219"/>
        <v>0</v>
      </c>
      <c r="G705" s="166">
        <f t="shared" si="219"/>
        <v>0</v>
      </c>
      <c r="H705" s="166">
        <f t="shared" si="219"/>
        <v>0</v>
      </c>
      <c r="I705" s="166">
        <f t="shared" si="219"/>
        <v>0</v>
      </c>
      <c r="J705" s="166">
        <f t="shared" si="219"/>
        <v>0</v>
      </c>
      <c r="K705" s="166">
        <f t="shared" si="219"/>
        <v>0</v>
      </c>
      <c r="L705" s="166">
        <f t="shared" si="219"/>
        <v>0</v>
      </c>
      <c r="M705" s="166">
        <f t="shared" si="219"/>
        <v>0</v>
      </c>
      <c r="N705" s="166">
        <f t="shared" si="219"/>
        <v>0</v>
      </c>
      <c r="O705" s="166">
        <f t="shared" si="219"/>
        <v>0</v>
      </c>
      <c r="P705" s="166">
        <f t="shared" si="219"/>
        <v>0</v>
      </c>
      <c r="Q705" s="166">
        <f t="shared" si="219"/>
        <v>0</v>
      </c>
      <c r="R705" s="166">
        <f t="shared" si="219"/>
        <v>0</v>
      </c>
      <c r="S705" s="166">
        <f t="shared" si="219"/>
        <v>0</v>
      </c>
      <c r="T705" s="166">
        <f t="shared" si="219"/>
        <v>0</v>
      </c>
      <c r="U705" s="166">
        <f t="shared" si="219"/>
        <v>0</v>
      </c>
      <c r="V705" s="166">
        <f t="shared" si="219"/>
        <v>0</v>
      </c>
      <c r="W705" s="166">
        <f t="shared" si="219"/>
        <v>0</v>
      </c>
      <c r="X705" s="166">
        <f t="shared" si="219"/>
        <v>0</v>
      </c>
      <c r="Y705" s="166">
        <f t="shared" si="219"/>
        <v>0</v>
      </c>
      <c r="Z705" s="166">
        <f t="shared" si="219"/>
        <v>0</v>
      </c>
      <c r="AA705" s="166">
        <f t="shared" si="219"/>
        <v>0</v>
      </c>
      <c r="AB705" s="166">
        <f t="shared" si="219"/>
        <v>0</v>
      </c>
      <c r="AC705" s="166">
        <f t="shared" si="219"/>
        <v>0</v>
      </c>
      <c r="AD705" s="166">
        <f t="shared" si="219"/>
        <v>0</v>
      </c>
      <c r="AE705" s="166">
        <f t="shared" si="219"/>
        <v>0</v>
      </c>
      <c r="AF705" s="166">
        <f t="shared" si="219"/>
        <v>0</v>
      </c>
      <c r="AG705" s="166">
        <f t="shared" si="219"/>
        <v>0</v>
      </c>
      <c r="AH705" s="166">
        <f t="shared" si="219"/>
        <v>0</v>
      </c>
      <c r="AI705" s="166">
        <f t="shared" si="219"/>
        <v>0</v>
      </c>
      <c r="AJ705" s="166">
        <f t="shared" si="219"/>
        <v>0</v>
      </c>
      <c r="AK705" s="166">
        <f t="shared" si="219"/>
        <v>0</v>
      </c>
      <c r="AL705" s="166">
        <f t="shared" si="219"/>
        <v>0</v>
      </c>
      <c r="AM705" s="166">
        <f t="shared" si="219"/>
        <v>0</v>
      </c>
      <c r="AN705" s="166">
        <f t="shared" si="219"/>
        <v>0</v>
      </c>
      <c r="AO705" s="166">
        <f t="shared" si="219"/>
        <v>0</v>
      </c>
      <c r="AP705" s="166">
        <f t="shared" si="219"/>
        <v>0</v>
      </c>
      <c r="AQ705" s="166">
        <f t="shared" si="219"/>
        <v>0</v>
      </c>
      <c r="AR705" s="166">
        <f t="shared" si="219"/>
        <v>0</v>
      </c>
    </row>
    <row r="706" spans="1:44" s="262" customFormat="1" ht="15.75" hidden="1" outlineLevel="2">
      <c r="A706" s="194"/>
      <c r="B706" s="162" t="s">
        <v>48</v>
      </c>
      <c r="C706" s="160" t="s">
        <v>73</v>
      </c>
      <c r="D706" s="166">
        <f t="shared" si="219"/>
        <v>0</v>
      </c>
      <c r="E706" s="166">
        <f t="shared" si="219"/>
        <v>0</v>
      </c>
      <c r="F706" s="166">
        <f t="shared" si="219"/>
        <v>0</v>
      </c>
      <c r="G706" s="166">
        <f t="shared" si="219"/>
        <v>0</v>
      </c>
      <c r="H706" s="166">
        <f t="shared" si="219"/>
        <v>0</v>
      </c>
      <c r="I706" s="166">
        <f t="shared" si="219"/>
        <v>0</v>
      </c>
      <c r="J706" s="166">
        <f t="shared" si="219"/>
        <v>0</v>
      </c>
      <c r="K706" s="166">
        <f t="shared" si="219"/>
        <v>0</v>
      </c>
      <c r="L706" s="166">
        <f t="shared" si="219"/>
        <v>0</v>
      </c>
      <c r="M706" s="166">
        <f t="shared" ref="M706:AR706" si="220">IF(M$698&gt;0,(M$194*M202+M$398*M406+M$477*M485)/M$698,0)</f>
        <v>0</v>
      </c>
      <c r="N706" s="166">
        <f t="shared" si="220"/>
        <v>0</v>
      </c>
      <c r="O706" s="166">
        <f t="shared" si="220"/>
        <v>0</v>
      </c>
      <c r="P706" s="166">
        <f t="shared" si="220"/>
        <v>0</v>
      </c>
      <c r="Q706" s="166">
        <f t="shared" si="220"/>
        <v>0</v>
      </c>
      <c r="R706" s="166">
        <f t="shared" si="220"/>
        <v>0</v>
      </c>
      <c r="S706" s="166">
        <f t="shared" si="220"/>
        <v>0</v>
      </c>
      <c r="T706" s="166">
        <f t="shared" si="220"/>
        <v>0</v>
      </c>
      <c r="U706" s="166">
        <f t="shared" si="220"/>
        <v>0</v>
      </c>
      <c r="V706" s="166">
        <f t="shared" si="220"/>
        <v>0</v>
      </c>
      <c r="W706" s="166">
        <f t="shared" si="220"/>
        <v>0</v>
      </c>
      <c r="X706" s="166">
        <f t="shared" si="220"/>
        <v>0</v>
      </c>
      <c r="Y706" s="166">
        <f t="shared" si="220"/>
        <v>0</v>
      </c>
      <c r="Z706" s="166">
        <f t="shared" si="220"/>
        <v>0</v>
      </c>
      <c r="AA706" s="166">
        <f t="shared" si="220"/>
        <v>0</v>
      </c>
      <c r="AB706" s="166">
        <f t="shared" si="220"/>
        <v>0</v>
      </c>
      <c r="AC706" s="166">
        <f t="shared" si="220"/>
        <v>0</v>
      </c>
      <c r="AD706" s="166">
        <f t="shared" si="220"/>
        <v>0</v>
      </c>
      <c r="AE706" s="166">
        <f t="shared" si="220"/>
        <v>0</v>
      </c>
      <c r="AF706" s="166">
        <f t="shared" si="220"/>
        <v>0</v>
      </c>
      <c r="AG706" s="166">
        <f t="shared" si="220"/>
        <v>0</v>
      </c>
      <c r="AH706" s="166">
        <f t="shared" si="220"/>
        <v>0</v>
      </c>
      <c r="AI706" s="166">
        <f t="shared" si="220"/>
        <v>0</v>
      </c>
      <c r="AJ706" s="166">
        <f t="shared" si="220"/>
        <v>0</v>
      </c>
      <c r="AK706" s="166">
        <f t="shared" si="220"/>
        <v>0</v>
      </c>
      <c r="AL706" s="166">
        <f t="shared" si="220"/>
        <v>0</v>
      </c>
      <c r="AM706" s="166">
        <f t="shared" si="220"/>
        <v>0</v>
      </c>
      <c r="AN706" s="166">
        <f t="shared" si="220"/>
        <v>0</v>
      </c>
      <c r="AO706" s="166">
        <f t="shared" si="220"/>
        <v>0</v>
      </c>
      <c r="AP706" s="166">
        <f t="shared" si="220"/>
        <v>0</v>
      </c>
      <c r="AQ706" s="166">
        <f t="shared" si="220"/>
        <v>0</v>
      </c>
      <c r="AR706" s="166">
        <f t="shared" si="220"/>
        <v>0</v>
      </c>
    </row>
    <row r="707" spans="1:44" s="262" customFormat="1" ht="15.75" hidden="1" outlineLevel="2">
      <c r="A707" s="194"/>
      <c r="B707" s="162" t="s">
        <v>49</v>
      </c>
      <c r="C707" s="160" t="s">
        <v>73</v>
      </c>
      <c r="D707" s="166">
        <f t="shared" ref="D707:AR712" si="221">IF(D$698&gt;0,(D$194*D203+D$398*D407+D$477*D486)/D$698,0)</f>
        <v>0</v>
      </c>
      <c r="E707" s="166">
        <f t="shared" si="221"/>
        <v>0</v>
      </c>
      <c r="F707" s="166">
        <f t="shared" si="221"/>
        <v>0</v>
      </c>
      <c r="G707" s="166">
        <f t="shared" si="221"/>
        <v>0</v>
      </c>
      <c r="H707" s="166">
        <f t="shared" si="221"/>
        <v>0</v>
      </c>
      <c r="I707" s="166">
        <f t="shared" si="221"/>
        <v>0</v>
      </c>
      <c r="J707" s="166">
        <f t="shared" si="221"/>
        <v>0</v>
      </c>
      <c r="K707" s="166">
        <f t="shared" si="221"/>
        <v>0</v>
      </c>
      <c r="L707" s="166">
        <f t="shared" si="221"/>
        <v>0</v>
      </c>
      <c r="M707" s="166">
        <f t="shared" si="221"/>
        <v>0</v>
      </c>
      <c r="N707" s="166">
        <f t="shared" si="221"/>
        <v>0</v>
      </c>
      <c r="O707" s="166">
        <f t="shared" si="221"/>
        <v>0</v>
      </c>
      <c r="P707" s="166">
        <f t="shared" si="221"/>
        <v>0</v>
      </c>
      <c r="Q707" s="166">
        <f t="shared" si="221"/>
        <v>0</v>
      </c>
      <c r="R707" s="166">
        <f t="shared" si="221"/>
        <v>0</v>
      </c>
      <c r="S707" s="166">
        <f t="shared" si="221"/>
        <v>0</v>
      </c>
      <c r="T707" s="166">
        <f t="shared" si="221"/>
        <v>0</v>
      </c>
      <c r="U707" s="166">
        <f t="shared" si="221"/>
        <v>0</v>
      </c>
      <c r="V707" s="166">
        <f t="shared" si="221"/>
        <v>0</v>
      </c>
      <c r="W707" s="166">
        <f t="shared" si="221"/>
        <v>0</v>
      </c>
      <c r="X707" s="166">
        <f t="shared" si="221"/>
        <v>0</v>
      </c>
      <c r="Y707" s="166">
        <f t="shared" si="221"/>
        <v>0</v>
      </c>
      <c r="Z707" s="166">
        <f t="shared" si="221"/>
        <v>0</v>
      </c>
      <c r="AA707" s="166">
        <f t="shared" si="221"/>
        <v>0</v>
      </c>
      <c r="AB707" s="166">
        <f t="shared" si="221"/>
        <v>0</v>
      </c>
      <c r="AC707" s="166">
        <f t="shared" si="221"/>
        <v>0</v>
      </c>
      <c r="AD707" s="166">
        <f t="shared" si="221"/>
        <v>0</v>
      </c>
      <c r="AE707" s="166">
        <f t="shared" si="221"/>
        <v>0</v>
      </c>
      <c r="AF707" s="166">
        <f t="shared" si="221"/>
        <v>0</v>
      </c>
      <c r="AG707" s="166">
        <f t="shared" si="221"/>
        <v>0</v>
      </c>
      <c r="AH707" s="166">
        <f t="shared" si="221"/>
        <v>0</v>
      </c>
      <c r="AI707" s="166">
        <f t="shared" si="221"/>
        <v>0</v>
      </c>
      <c r="AJ707" s="166">
        <f t="shared" si="221"/>
        <v>0</v>
      </c>
      <c r="AK707" s="166">
        <f t="shared" si="221"/>
        <v>0</v>
      </c>
      <c r="AL707" s="166">
        <f t="shared" si="221"/>
        <v>0</v>
      </c>
      <c r="AM707" s="166">
        <f t="shared" si="221"/>
        <v>0</v>
      </c>
      <c r="AN707" s="166">
        <f t="shared" si="221"/>
        <v>0</v>
      </c>
      <c r="AO707" s="166">
        <f t="shared" si="221"/>
        <v>0</v>
      </c>
      <c r="AP707" s="166">
        <f t="shared" si="221"/>
        <v>0</v>
      </c>
      <c r="AQ707" s="166">
        <f t="shared" si="221"/>
        <v>0</v>
      </c>
      <c r="AR707" s="166">
        <f t="shared" si="221"/>
        <v>0</v>
      </c>
    </row>
    <row r="708" spans="1:44" s="262" customFormat="1" ht="15.75" hidden="1" outlineLevel="2">
      <c r="A708" s="194"/>
      <c r="B708" s="162" t="s">
        <v>50</v>
      </c>
      <c r="C708" s="160" t="s">
        <v>73</v>
      </c>
      <c r="D708" s="166">
        <f t="shared" si="221"/>
        <v>0</v>
      </c>
      <c r="E708" s="166">
        <f t="shared" si="221"/>
        <v>0</v>
      </c>
      <c r="F708" s="166">
        <f t="shared" si="221"/>
        <v>0</v>
      </c>
      <c r="G708" s="166">
        <f t="shared" si="221"/>
        <v>0</v>
      </c>
      <c r="H708" s="166">
        <f t="shared" si="221"/>
        <v>0</v>
      </c>
      <c r="I708" s="166">
        <f t="shared" si="221"/>
        <v>0</v>
      </c>
      <c r="J708" s="166">
        <f t="shared" si="221"/>
        <v>0</v>
      </c>
      <c r="K708" s="166">
        <f t="shared" si="221"/>
        <v>0</v>
      </c>
      <c r="L708" s="166">
        <f t="shared" si="221"/>
        <v>0</v>
      </c>
      <c r="M708" s="166">
        <f t="shared" si="221"/>
        <v>0</v>
      </c>
      <c r="N708" s="166">
        <f t="shared" si="221"/>
        <v>0</v>
      </c>
      <c r="O708" s="166">
        <f t="shared" si="221"/>
        <v>0</v>
      </c>
      <c r="P708" s="166">
        <f t="shared" si="221"/>
        <v>0</v>
      </c>
      <c r="Q708" s="166">
        <f t="shared" si="221"/>
        <v>0</v>
      </c>
      <c r="R708" s="166">
        <f t="shared" si="221"/>
        <v>0</v>
      </c>
      <c r="S708" s="166">
        <f t="shared" si="221"/>
        <v>0</v>
      </c>
      <c r="T708" s="166">
        <f t="shared" si="221"/>
        <v>0</v>
      </c>
      <c r="U708" s="166">
        <f t="shared" si="221"/>
        <v>0</v>
      </c>
      <c r="V708" s="166">
        <f t="shared" si="221"/>
        <v>0</v>
      </c>
      <c r="W708" s="166">
        <f t="shared" si="221"/>
        <v>0</v>
      </c>
      <c r="X708" s="166">
        <f t="shared" si="221"/>
        <v>0</v>
      </c>
      <c r="Y708" s="166">
        <f t="shared" si="221"/>
        <v>0</v>
      </c>
      <c r="Z708" s="166">
        <f t="shared" si="221"/>
        <v>0</v>
      </c>
      <c r="AA708" s="166">
        <f t="shared" si="221"/>
        <v>0</v>
      </c>
      <c r="AB708" s="166">
        <f t="shared" si="221"/>
        <v>0</v>
      </c>
      <c r="AC708" s="166">
        <f t="shared" si="221"/>
        <v>0</v>
      </c>
      <c r="AD708" s="166">
        <f t="shared" si="221"/>
        <v>0</v>
      </c>
      <c r="AE708" s="166">
        <f t="shared" si="221"/>
        <v>0</v>
      </c>
      <c r="AF708" s="166">
        <f t="shared" si="221"/>
        <v>0</v>
      </c>
      <c r="AG708" s="166">
        <f t="shared" si="221"/>
        <v>0</v>
      </c>
      <c r="AH708" s="166">
        <f t="shared" si="221"/>
        <v>0</v>
      </c>
      <c r="AI708" s="166">
        <f t="shared" si="221"/>
        <v>0</v>
      </c>
      <c r="AJ708" s="166">
        <f t="shared" si="221"/>
        <v>0</v>
      </c>
      <c r="AK708" s="166">
        <f t="shared" si="221"/>
        <v>0</v>
      </c>
      <c r="AL708" s="166">
        <f t="shared" si="221"/>
        <v>0</v>
      </c>
      <c r="AM708" s="166">
        <f t="shared" si="221"/>
        <v>0</v>
      </c>
      <c r="AN708" s="166">
        <f t="shared" si="221"/>
        <v>0</v>
      </c>
      <c r="AO708" s="166">
        <f t="shared" si="221"/>
        <v>0</v>
      </c>
      <c r="AP708" s="166">
        <f t="shared" si="221"/>
        <v>0</v>
      </c>
      <c r="AQ708" s="166">
        <f t="shared" si="221"/>
        <v>0</v>
      </c>
      <c r="AR708" s="166">
        <f t="shared" si="221"/>
        <v>0</v>
      </c>
    </row>
    <row r="709" spans="1:44" s="262" customFormat="1" ht="15.75" hidden="1" outlineLevel="2">
      <c r="A709" s="194"/>
      <c r="B709" s="162" t="s">
        <v>51</v>
      </c>
      <c r="C709" s="160" t="s">
        <v>73</v>
      </c>
      <c r="D709" s="166">
        <f t="shared" si="221"/>
        <v>0</v>
      </c>
      <c r="E709" s="166">
        <f t="shared" si="221"/>
        <v>0</v>
      </c>
      <c r="F709" s="166">
        <f t="shared" si="221"/>
        <v>0</v>
      </c>
      <c r="G709" s="166">
        <f t="shared" si="221"/>
        <v>0</v>
      </c>
      <c r="H709" s="166">
        <f t="shared" si="221"/>
        <v>0</v>
      </c>
      <c r="I709" s="166">
        <f t="shared" si="221"/>
        <v>0</v>
      </c>
      <c r="J709" s="166">
        <f t="shared" si="221"/>
        <v>0</v>
      </c>
      <c r="K709" s="166">
        <f t="shared" si="221"/>
        <v>0</v>
      </c>
      <c r="L709" s="166">
        <f t="shared" si="221"/>
        <v>0</v>
      </c>
      <c r="M709" s="166">
        <f t="shared" si="221"/>
        <v>0</v>
      </c>
      <c r="N709" s="166">
        <f t="shared" si="221"/>
        <v>0</v>
      </c>
      <c r="O709" s="166">
        <f t="shared" si="221"/>
        <v>0</v>
      </c>
      <c r="P709" s="166">
        <f t="shared" si="221"/>
        <v>0</v>
      </c>
      <c r="Q709" s="166">
        <f t="shared" si="221"/>
        <v>0</v>
      </c>
      <c r="R709" s="166">
        <f t="shared" si="221"/>
        <v>0</v>
      </c>
      <c r="S709" s="166">
        <f t="shared" si="221"/>
        <v>0</v>
      </c>
      <c r="T709" s="166">
        <f t="shared" si="221"/>
        <v>0</v>
      </c>
      <c r="U709" s="166">
        <f t="shared" si="221"/>
        <v>0</v>
      </c>
      <c r="V709" s="166">
        <f t="shared" si="221"/>
        <v>0</v>
      </c>
      <c r="W709" s="166">
        <f t="shared" si="221"/>
        <v>0</v>
      </c>
      <c r="X709" s="166">
        <f t="shared" si="221"/>
        <v>0</v>
      </c>
      <c r="Y709" s="166">
        <f t="shared" si="221"/>
        <v>0</v>
      </c>
      <c r="Z709" s="166">
        <f t="shared" si="221"/>
        <v>0</v>
      </c>
      <c r="AA709" s="166">
        <f t="shared" si="221"/>
        <v>0</v>
      </c>
      <c r="AB709" s="166">
        <f t="shared" si="221"/>
        <v>0</v>
      </c>
      <c r="AC709" s="166">
        <f t="shared" si="221"/>
        <v>0</v>
      </c>
      <c r="AD709" s="166">
        <f t="shared" si="221"/>
        <v>0</v>
      </c>
      <c r="AE709" s="166">
        <f t="shared" si="221"/>
        <v>0</v>
      </c>
      <c r="AF709" s="166">
        <f t="shared" si="221"/>
        <v>0</v>
      </c>
      <c r="AG709" s="166">
        <f t="shared" si="221"/>
        <v>0</v>
      </c>
      <c r="AH709" s="166">
        <f t="shared" si="221"/>
        <v>0</v>
      </c>
      <c r="AI709" s="166">
        <f t="shared" si="221"/>
        <v>0</v>
      </c>
      <c r="AJ709" s="166">
        <f t="shared" si="221"/>
        <v>0</v>
      </c>
      <c r="AK709" s="166">
        <f t="shared" si="221"/>
        <v>0</v>
      </c>
      <c r="AL709" s="166">
        <f t="shared" si="221"/>
        <v>0</v>
      </c>
      <c r="AM709" s="166">
        <f t="shared" si="221"/>
        <v>0</v>
      </c>
      <c r="AN709" s="166">
        <f t="shared" si="221"/>
        <v>0</v>
      </c>
      <c r="AO709" s="166">
        <f t="shared" si="221"/>
        <v>0</v>
      </c>
      <c r="AP709" s="166">
        <f t="shared" si="221"/>
        <v>0</v>
      </c>
      <c r="AQ709" s="166">
        <f t="shared" si="221"/>
        <v>0</v>
      </c>
      <c r="AR709" s="166">
        <f t="shared" si="221"/>
        <v>0</v>
      </c>
    </row>
    <row r="710" spans="1:44" s="262" customFormat="1" ht="15.75" hidden="1" outlineLevel="2">
      <c r="A710" s="194"/>
      <c r="B710" s="162" t="s">
        <v>52</v>
      </c>
      <c r="C710" s="160" t="s">
        <v>73</v>
      </c>
      <c r="D710" s="166">
        <f t="shared" si="221"/>
        <v>0</v>
      </c>
      <c r="E710" s="166">
        <f t="shared" si="221"/>
        <v>0</v>
      </c>
      <c r="F710" s="166">
        <f t="shared" si="221"/>
        <v>0</v>
      </c>
      <c r="G710" s="166">
        <f t="shared" si="221"/>
        <v>0</v>
      </c>
      <c r="H710" s="166">
        <f t="shared" si="221"/>
        <v>0</v>
      </c>
      <c r="I710" s="166">
        <f t="shared" si="221"/>
        <v>0</v>
      </c>
      <c r="J710" s="166">
        <f t="shared" si="221"/>
        <v>0</v>
      </c>
      <c r="K710" s="166">
        <f t="shared" si="221"/>
        <v>0</v>
      </c>
      <c r="L710" s="166">
        <f t="shared" si="221"/>
        <v>0</v>
      </c>
      <c r="M710" s="166">
        <f t="shared" si="221"/>
        <v>0</v>
      </c>
      <c r="N710" s="166">
        <f t="shared" si="221"/>
        <v>0</v>
      </c>
      <c r="O710" s="166">
        <f t="shared" si="221"/>
        <v>0</v>
      </c>
      <c r="P710" s="166">
        <f t="shared" si="221"/>
        <v>0</v>
      </c>
      <c r="Q710" s="166">
        <f t="shared" si="221"/>
        <v>0</v>
      </c>
      <c r="R710" s="166">
        <f t="shared" si="221"/>
        <v>0</v>
      </c>
      <c r="S710" s="166">
        <f t="shared" si="221"/>
        <v>0</v>
      </c>
      <c r="T710" s="166">
        <f t="shared" si="221"/>
        <v>0</v>
      </c>
      <c r="U710" s="166">
        <f t="shared" si="221"/>
        <v>0</v>
      </c>
      <c r="V710" s="166">
        <f t="shared" si="221"/>
        <v>0</v>
      </c>
      <c r="W710" s="166">
        <f t="shared" si="221"/>
        <v>0</v>
      </c>
      <c r="X710" s="166">
        <f t="shared" si="221"/>
        <v>0</v>
      </c>
      <c r="Y710" s="166">
        <f t="shared" si="221"/>
        <v>0</v>
      </c>
      <c r="Z710" s="166">
        <f t="shared" si="221"/>
        <v>0</v>
      </c>
      <c r="AA710" s="166">
        <f t="shared" si="221"/>
        <v>0</v>
      </c>
      <c r="AB710" s="166">
        <f t="shared" si="221"/>
        <v>0</v>
      </c>
      <c r="AC710" s="166">
        <f t="shared" si="221"/>
        <v>0</v>
      </c>
      <c r="AD710" s="166">
        <f t="shared" si="221"/>
        <v>0</v>
      </c>
      <c r="AE710" s="166">
        <f t="shared" si="221"/>
        <v>0</v>
      </c>
      <c r="AF710" s="166">
        <f t="shared" si="221"/>
        <v>0</v>
      </c>
      <c r="AG710" s="166">
        <f t="shared" si="221"/>
        <v>0</v>
      </c>
      <c r="AH710" s="166">
        <f t="shared" si="221"/>
        <v>0</v>
      </c>
      <c r="AI710" s="166">
        <f t="shared" si="221"/>
        <v>0</v>
      </c>
      <c r="AJ710" s="166">
        <f t="shared" si="221"/>
        <v>0</v>
      </c>
      <c r="AK710" s="166">
        <f t="shared" si="221"/>
        <v>0</v>
      </c>
      <c r="AL710" s="166">
        <f t="shared" si="221"/>
        <v>0</v>
      </c>
      <c r="AM710" s="166">
        <f t="shared" si="221"/>
        <v>0</v>
      </c>
      <c r="AN710" s="166">
        <f t="shared" si="221"/>
        <v>0</v>
      </c>
      <c r="AO710" s="166">
        <f t="shared" si="221"/>
        <v>0</v>
      </c>
      <c r="AP710" s="166">
        <f t="shared" si="221"/>
        <v>0</v>
      </c>
      <c r="AQ710" s="166">
        <f t="shared" si="221"/>
        <v>0</v>
      </c>
      <c r="AR710" s="166">
        <f t="shared" si="221"/>
        <v>0</v>
      </c>
    </row>
    <row r="711" spans="1:44" s="262" customFormat="1" ht="15.75" hidden="1" outlineLevel="2">
      <c r="A711" s="194"/>
      <c r="B711" s="162" t="s">
        <v>53</v>
      </c>
      <c r="C711" s="160" t="s">
        <v>73</v>
      </c>
      <c r="D711" s="166">
        <f t="shared" si="221"/>
        <v>0</v>
      </c>
      <c r="E711" s="166">
        <f t="shared" si="221"/>
        <v>0</v>
      </c>
      <c r="F711" s="166">
        <f t="shared" si="221"/>
        <v>0</v>
      </c>
      <c r="G711" s="166">
        <f t="shared" si="221"/>
        <v>0</v>
      </c>
      <c r="H711" s="166">
        <f t="shared" si="221"/>
        <v>0</v>
      </c>
      <c r="I711" s="166">
        <f t="shared" si="221"/>
        <v>0</v>
      </c>
      <c r="J711" s="166">
        <f t="shared" si="221"/>
        <v>0</v>
      </c>
      <c r="K711" s="166">
        <f t="shared" si="221"/>
        <v>0</v>
      </c>
      <c r="L711" s="166">
        <f t="shared" si="221"/>
        <v>0</v>
      </c>
      <c r="M711" s="166">
        <f t="shared" si="221"/>
        <v>0</v>
      </c>
      <c r="N711" s="166">
        <f t="shared" si="221"/>
        <v>0</v>
      </c>
      <c r="O711" s="166">
        <f t="shared" si="221"/>
        <v>0</v>
      </c>
      <c r="P711" s="166">
        <f t="shared" si="221"/>
        <v>0</v>
      </c>
      <c r="Q711" s="166">
        <f t="shared" si="221"/>
        <v>0</v>
      </c>
      <c r="R711" s="166">
        <f t="shared" si="221"/>
        <v>0</v>
      </c>
      <c r="S711" s="166">
        <f t="shared" si="221"/>
        <v>0</v>
      </c>
      <c r="T711" s="166">
        <f t="shared" si="221"/>
        <v>0</v>
      </c>
      <c r="U711" s="166">
        <f t="shared" si="221"/>
        <v>0</v>
      </c>
      <c r="V711" s="166">
        <f t="shared" si="221"/>
        <v>0</v>
      </c>
      <c r="W711" s="166">
        <f t="shared" si="221"/>
        <v>0</v>
      </c>
      <c r="X711" s="166">
        <f t="shared" si="221"/>
        <v>0</v>
      </c>
      <c r="Y711" s="166">
        <f t="shared" si="221"/>
        <v>0</v>
      </c>
      <c r="Z711" s="166">
        <f t="shared" si="221"/>
        <v>0</v>
      </c>
      <c r="AA711" s="166">
        <f t="shared" si="221"/>
        <v>0</v>
      </c>
      <c r="AB711" s="166">
        <f t="shared" si="221"/>
        <v>0</v>
      </c>
      <c r="AC711" s="166">
        <f t="shared" si="221"/>
        <v>0</v>
      </c>
      <c r="AD711" s="166">
        <f t="shared" si="221"/>
        <v>0</v>
      </c>
      <c r="AE711" s="166">
        <f t="shared" si="221"/>
        <v>0</v>
      </c>
      <c r="AF711" s="166">
        <f t="shared" si="221"/>
        <v>0</v>
      </c>
      <c r="AG711" s="166">
        <f t="shared" si="221"/>
        <v>0</v>
      </c>
      <c r="AH711" s="166">
        <f t="shared" si="221"/>
        <v>0</v>
      </c>
      <c r="AI711" s="166">
        <f t="shared" si="221"/>
        <v>0</v>
      </c>
      <c r="AJ711" s="166">
        <f t="shared" si="221"/>
        <v>0</v>
      </c>
      <c r="AK711" s="166">
        <f t="shared" si="221"/>
        <v>0</v>
      </c>
      <c r="AL711" s="166">
        <f t="shared" si="221"/>
        <v>0</v>
      </c>
      <c r="AM711" s="166">
        <f t="shared" si="221"/>
        <v>0</v>
      </c>
      <c r="AN711" s="166">
        <f t="shared" si="221"/>
        <v>0</v>
      </c>
      <c r="AO711" s="166">
        <f t="shared" si="221"/>
        <v>0</v>
      </c>
      <c r="AP711" s="166">
        <f t="shared" si="221"/>
        <v>0</v>
      </c>
      <c r="AQ711" s="166">
        <f t="shared" si="221"/>
        <v>0</v>
      </c>
      <c r="AR711" s="166">
        <f t="shared" si="221"/>
        <v>0</v>
      </c>
    </row>
    <row r="712" spans="1:44" s="262" customFormat="1" ht="15.75" hidden="1" outlineLevel="2">
      <c r="A712" s="194"/>
      <c r="B712" s="162" t="s">
        <v>54</v>
      </c>
      <c r="C712" s="160" t="s">
        <v>73</v>
      </c>
      <c r="D712" s="166">
        <f t="shared" si="221"/>
        <v>0</v>
      </c>
      <c r="E712" s="166">
        <f t="shared" si="221"/>
        <v>0</v>
      </c>
      <c r="F712" s="166">
        <f t="shared" si="221"/>
        <v>0</v>
      </c>
      <c r="G712" s="166">
        <f t="shared" si="221"/>
        <v>0</v>
      </c>
      <c r="H712" s="166">
        <f t="shared" si="221"/>
        <v>0</v>
      </c>
      <c r="I712" s="166">
        <f t="shared" si="221"/>
        <v>0</v>
      </c>
      <c r="J712" s="166">
        <f t="shared" si="221"/>
        <v>0</v>
      </c>
      <c r="K712" s="166">
        <f t="shared" si="221"/>
        <v>0</v>
      </c>
      <c r="L712" s="166">
        <f t="shared" si="221"/>
        <v>0</v>
      </c>
      <c r="M712" s="166">
        <f t="shared" si="221"/>
        <v>0</v>
      </c>
      <c r="N712" s="166">
        <f t="shared" si="221"/>
        <v>0</v>
      </c>
      <c r="O712" s="166">
        <f t="shared" si="221"/>
        <v>0</v>
      </c>
      <c r="P712" s="166">
        <f t="shared" si="221"/>
        <v>0</v>
      </c>
      <c r="Q712" s="166">
        <f t="shared" si="221"/>
        <v>0</v>
      </c>
      <c r="R712" s="166">
        <f t="shared" si="221"/>
        <v>0</v>
      </c>
      <c r="S712" s="166">
        <f t="shared" si="221"/>
        <v>0</v>
      </c>
      <c r="T712" s="166">
        <f t="shared" si="221"/>
        <v>0</v>
      </c>
      <c r="U712" s="166">
        <f t="shared" si="221"/>
        <v>0</v>
      </c>
      <c r="V712" s="166">
        <f t="shared" si="221"/>
        <v>0</v>
      </c>
      <c r="W712" s="166">
        <f t="shared" si="221"/>
        <v>0</v>
      </c>
      <c r="X712" s="166">
        <f t="shared" si="221"/>
        <v>0</v>
      </c>
      <c r="Y712" s="166">
        <f t="shared" si="221"/>
        <v>0</v>
      </c>
      <c r="Z712" s="166">
        <f t="shared" si="221"/>
        <v>0</v>
      </c>
      <c r="AA712" s="166">
        <f t="shared" si="221"/>
        <v>0</v>
      </c>
      <c r="AB712" s="166">
        <f t="shared" si="221"/>
        <v>0</v>
      </c>
      <c r="AC712" s="166">
        <f t="shared" si="221"/>
        <v>0</v>
      </c>
      <c r="AD712" s="166">
        <f t="shared" si="221"/>
        <v>0</v>
      </c>
      <c r="AE712" s="166">
        <f t="shared" si="221"/>
        <v>0</v>
      </c>
      <c r="AF712" s="166">
        <f t="shared" si="221"/>
        <v>0</v>
      </c>
      <c r="AG712" s="166">
        <f t="shared" si="221"/>
        <v>0</v>
      </c>
      <c r="AH712" s="166">
        <f t="shared" si="221"/>
        <v>0</v>
      </c>
      <c r="AI712" s="166">
        <f t="shared" si="221"/>
        <v>0</v>
      </c>
      <c r="AJ712" s="166">
        <f t="shared" si="221"/>
        <v>0</v>
      </c>
      <c r="AK712" s="166">
        <f t="shared" si="221"/>
        <v>0</v>
      </c>
      <c r="AL712" s="166">
        <f t="shared" si="221"/>
        <v>0</v>
      </c>
      <c r="AM712" s="166">
        <f t="shared" si="221"/>
        <v>0</v>
      </c>
      <c r="AN712" s="166">
        <f t="shared" si="221"/>
        <v>0</v>
      </c>
      <c r="AO712" s="166">
        <f t="shared" si="221"/>
        <v>0</v>
      </c>
      <c r="AP712" s="166">
        <f t="shared" si="221"/>
        <v>0</v>
      </c>
      <c r="AQ712" s="166">
        <f t="shared" si="221"/>
        <v>0</v>
      </c>
      <c r="AR712" s="166">
        <f t="shared" si="221"/>
        <v>0</v>
      </c>
    </row>
    <row r="713" spans="1:44" s="262" customFormat="1" ht="15.75" hidden="1" outlineLevel="2">
      <c r="A713" s="194"/>
      <c r="B713" s="162" t="s">
        <v>55</v>
      </c>
      <c r="C713" s="160" t="s">
        <v>73</v>
      </c>
      <c r="D713" s="165">
        <f>1-SUM(D700:D712)</f>
        <v>1</v>
      </c>
      <c r="E713" s="165">
        <f t="shared" ref="E713:AR713" si="222">1-SUM(E700:E712)</f>
        <v>1</v>
      </c>
      <c r="F713" s="165">
        <f t="shared" si="222"/>
        <v>1</v>
      </c>
      <c r="G713" s="165">
        <f t="shared" si="222"/>
        <v>1</v>
      </c>
      <c r="H713" s="165">
        <f t="shared" si="222"/>
        <v>1</v>
      </c>
      <c r="I713" s="165">
        <f t="shared" si="222"/>
        <v>1</v>
      </c>
      <c r="J713" s="165">
        <f t="shared" si="222"/>
        <v>1</v>
      </c>
      <c r="K713" s="165">
        <f t="shared" si="222"/>
        <v>1</v>
      </c>
      <c r="L713" s="165">
        <f t="shared" si="222"/>
        <v>1</v>
      </c>
      <c r="M713" s="165">
        <f t="shared" si="222"/>
        <v>1</v>
      </c>
      <c r="N713" s="165">
        <f t="shared" si="222"/>
        <v>1</v>
      </c>
      <c r="O713" s="165">
        <f t="shared" si="222"/>
        <v>1</v>
      </c>
      <c r="P713" s="165">
        <f t="shared" si="222"/>
        <v>1</v>
      </c>
      <c r="Q713" s="165">
        <f t="shared" si="222"/>
        <v>1</v>
      </c>
      <c r="R713" s="165">
        <f t="shared" si="222"/>
        <v>1</v>
      </c>
      <c r="S713" s="165">
        <f t="shared" si="222"/>
        <v>1</v>
      </c>
      <c r="T713" s="165">
        <f t="shared" si="222"/>
        <v>1</v>
      </c>
      <c r="U713" s="165">
        <f t="shared" si="222"/>
        <v>1</v>
      </c>
      <c r="V713" s="165">
        <f t="shared" si="222"/>
        <v>1</v>
      </c>
      <c r="W713" s="165">
        <f t="shared" si="222"/>
        <v>1</v>
      </c>
      <c r="X713" s="165">
        <f t="shared" si="222"/>
        <v>1</v>
      </c>
      <c r="Y713" s="165">
        <f t="shared" si="222"/>
        <v>1</v>
      </c>
      <c r="Z713" s="165">
        <f t="shared" si="222"/>
        <v>1</v>
      </c>
      <c r="AA713" s="165">
        <f t="shared" si="222"/>
        <v>1</v>
      </c>
      <c r="AB713" s="165">
        <f t="shared" si="222"/>
        <v>1</v>
      </c>
      <c r="AC713" s="165">
        <f t="shared" si="222"/>
        <v>1</v>
      </c>
      <c r="AD713" s="165">
        <f t="shared" si="222"/>
        <v>1</v>
      </c>
      <c r="AE713" s="165">
        <f t="shared" si="222"/>
        <v>1</v>
      </c>
      <c r="AF713" s="165">
        <f t="shared" si="222"/>
        <v>1</v>
      </c>
      <c r="AG713" s="165">
        <f t="shared" si="222"/>
        <v>1</v>
      </c>
      <c r="AH713" s="165">
        <f t="shared" si="222"/>
        <v>1</v>
      </c>
      <c r="AI713" s="165">
        <f t="shared" si="222"/>
        <v>1</v>
      </c>
      <c r="AJ713" s="165">
        <f t="shared" si="222"/>
        <v>1</v>
      </c>
      <c r="AK713" s="165">
        <f t="shared" si="222"/>
        <v>1</v>
      </c>
      <c r="AL713" s="165">
        <f t="shared" si="222"/>
        <v>1</v>
      </c>
      <c r="AM713" s="165">
        <f t="shared" si="222"/>
        <v>1</v>
      </c>
      <c r="AN713" s="165">
        <f t="shared" si="222"/>
        <v>1</v>
      </c>
      <c r="AO713" s="165">
        <f t="shared" si="222"/>
        <v>1</v>
      </c>
      <c r="AP713" s="165">
        <f t="shared" si="222"/>
        <v>1</v>
      </c>
      <c r="AQ713" s="165">
        <f t="shared" si="222"/>
        <v>1</v>
      </c>
      <c r="AR713" s="165">
        <f t="shared" si="222"/>
        <v>1</v>
      </c>
    </row>
    <row r="714" spans="1:44" s="262" customFormat="1" ht="15.75" hidden="1" outlineLevel="2">
      <c r="A714" s="194"/>
      <c r="B714" s="162" t="s">
        <v>56</v>
      </c>
      <c r="C714" s="160" t="s">
        <v>73</v>
      </c>
      <c r="D714" s="166">
        <f>SUM(D700:D713)</f>
        <v>1</v>
      </c>
      <c r="E714" s="166">
        <f t="shared" ref="E714:AR714" si="223">SUM(E700:E713)</f>
        <v>1</v>
      </c>
      <c r="F714" s="166">
        <f t="shared" si="223"/>
        <v>1</v>
      </c>
      <c r="G714" s="166">
        <f t="shared" si="223"/>
        <v>1</v>
      </c>
      <c r="H714" s="166">
        <f t="shared" si="223"/>
        <v>1</v>
      </c>
      <c r="I714" s="166">
        <f t="shared" si="223"/>
        <v>1</v>
      </c>
      <c r="J714" s="166">
        <f t="shared" si="223"/>
        <v>1</v>
      </c>
      <c r="K714" s="166">
        <f t="shared" si="223"/>
        <v>1</v>
      </c>
      <c r="L714" s="166">
        <f t="shared" si="223"/>
        <v>1</v>
      </c>
      <c r="M714" s="166">
        <f t="shared" si="223"/>
        <v>1</v>
      </c>
      <c r="N714" s="166">
        <f t="shared" si="223"/>
        <v>1</v>
      </c>
      <c r="O714" s="166">
        <f t="shared" si="223"/>
        <v>1</v>
      </c>
      <c r="P714" s="166">
        <f t="shared" si="223"/>
        <v>1</v>
      </c>
      <c r="Q714" s="166">
        <f t="shared" si="223"/>
        <v>1</v>
      </c>
      <c r="R714" s="166">
        <f t="shared" si="223"/>
        <v>1</v>
      </c>
      <c r="S714" s="166">
        <f t="shared" si="223"/>
        <v>1</v>
      </c>
      <c r="T714" s="166">
        <f t="shared" si="223"/>
        <v>1</v>
      </c>
      <c r="U714" s="166">
        <f t="shared" si="223"/>
        <v>1</v>
      </c>
      <c r="V714" s="166">
        <f t="shared" si="223"/>
        <v>1</v>
      </c>
      <c r="W714" s="166">
        <f t="shared" si="223"/>
        <v>1</v>
      </c>
      <c r="X714" s="166">
        <f t="shared" si="223"/>
        <v>1</v>
      </c>
      <c r="Y714" s="166">
        <f t="shared" si="223"/>
        <v>1</v>
      </c>
      <c r="Z714" s="166">
        <f t="shared" si="223"/>
        <v>1</v>
      </c>
      <c r="AA714" s="166">
        <f t="shared" si="223"/>
        <v>1</v>
      </c>
      <c r="AB714" s="166">
        <f t="shared" si="223"/>
        <v>1</v>
      </c>
      <c r="AC714" s="166">
        <f t="shared" si="223"/>
        <v>1</v>
      </c>
      <c r="AD714" s="166">
        <f t="shared" si="223"/>
        <v>1</v>
      </c>
      <c r="AE714" s="166">
        <f t="shared" si="223"/>
        <v>1</v>
      </c>
      <c r="AF714" s="166">
        <f t="shared" si="223"/>
        <v>1</v>
      </c>
      <c r="AG714" s="166">
        <f t="shared" si="223"/>
        <v>1</v>
      </c>
      <c r="AH714" s="166">
        <f t="shared" si="223"/>
        <v>1</v>
      </c>
      <c r="AI714" s="166">
        <f t="shared" si="223"/>
        <v>1</v>
      </c>
      <c r="AJ714" s="166">
        <f t="shared" si="223"/>
        <v>1</v>
      </c>
      <c r="AK714" s="166">
        <f t="shared" si="223"/>
        <v>1</v>
      </c>
      <c r="AL714" s="166">
        <f t="shared" si="223"/>
        <v>1</v>
      </c>
      <c r="AM714" s="166">
        <f t="shared" si="223"/>
        <v>1</v>
      </c>
      <c r="AN714" s="166">
        <f t="shared" si="223"/>
        <v>1</v>
      </c>
      <c r="AO714" s="166">
        <f t="shared" si="223"/>
        <v>1</v>
      </c>
      <c r="AP714" s="166">
        <f t="shared" si="223"/>
        <v>1</v>
      </c>
      <c r="AQ714" s="166">
        <f t="shared" si="223"/>
        <v>1</v>
      </c>
      <c r="AR714" s="166">
        <f t="shared" si="223"/>
        <v>1</v>
      </c>
    </row>
    <row r="715" spans="1:44" s="260" customFormat="1" ht="15.75" hidden="1" outlineLevel="1">
      <c r="A715" s="195"/>
      <c r="B715" s="84" t="s">
        <v>169</v>
      </c>
      <c r="C715" s="80" t="s">
        <v>129</v>
      </c>
      <c r="D715" s="157">
        <f>IF($A$697="SIM",D698*'[7]5. Var. Index. Performance RTs'!$D$85,0)</f>
        <v>0</v>
      </c>
      <c r="E715" s="157">
        <f>IF($A$697="SIM",E698*'[7]5. Var. Index. Performance RTs'!$D$85,0)</f>
        <v>0</v>
      </c>
      <c r="F715" s="157">
        <f>IF($A$697="SIM",F698*'[7]5. Var. Index. Performance RTs'!$D$85,0)</f>
        <v>0</v>
      </c>
      <c r="G715" s="157">
        <f>IF($A$697="SIM",G698*'[7]5. Var. Index. Performance RTs'!$D$85,0)</f>
        <v>0</v>
      </c>
      <c r="H715" s="157">
        <f>IF($A$697="SIM",H698*'[7]5. Var. Index. Performance RTs'!$D$85,0)</f>
        <v>0</v>
      </c>
      <c r="I715" s="157">
        <f>IF($A$697="SIM",I698*'[7]5. Var. Index. Performance RTs'!$D$85,0)</f>
        <v>0</v>
      </c>
      <c r="J715" s="157">
        <f>IF($A$697="SIM",J698*'[7]5. Var. Index. Performance RTs'!$D$85,0)</f>
        <v>0</v>
      </c>
      <c r="K715" s="157">
        <f>IF($A$697="SIM",K698*'[7]5. Var. Index. Performance RTs'!$D$85,0)</f>
        <v>0</v>
      </c>
      <c r="L715" s="157">
        <f>IF($A$697="SIM",L698*'[7]5. Var. Index. Performance RTs'!$D$85,0)</f>
        <v>0</v>
      </c>
      <c r="M715" s="157">
        <f>IF($A$697="SIM",M698*'[7]5. Var. Index. Performance RTs'!$D$85,0)</f>
        <v>0</v>
      </c>
      <c r="N715" s="157">
        <f>IF($A$697="SIM",N698*'[7]5. Var. Index. Performance RTs'!$D$85,0)</f>
        <v>0</v>
      </c>
      <c r="O715" s="157">
        <f>IF($A$697="SIM",O698*'[7]5. Var. Index. Performance RTs'!$D$85,0)</f>
        <v>0</v>
      </c>
      <c r="P715" s="157">
        <f>IF($A$697="SIM",P698*'[7]5. Var. Index. Performance RTs'!$D$85,0)</f>
        <v>0</v>
      </c>
      <c r="Q715" s="157">
        <f>IF($A$697="SIM",Q698*'[7]5. Var. Index. Performance RTs'!$D$85,0)</f>
        <v>0</v>
      </c>
      <c r="R715" s="157">
        <f>IF($A$697="SIM",R698*'[7]5. Var. Index. Performance RTs'!$D$85,0)</f>
        <v>0</v>
      </c>
      <c r="S715" s="157">
        <f>IF($A$697="SIM",S698*'[7]5. Var. Index. Performance RTs'!$D$85,0)</f>
        <v>0</v>
      </c>
      <c r="T715" s="157">
        <f>IF($A$697="SIM",T698*'[7]5. Var. Index. Performance RTs'!$D$85,0)</f>
        <v>0</v>
      </c>
      <c r="U715" s="157">
        <f>IF($A$697="SIM",U698*'[7]5. Var. Index. Performance RTs'!$D$85,0)</f>
        <v>0</v>
      </c>
      <c r="V715" s="157">
        <f>IF($A$697="SIM",V698*'[7]5. Var. Index. Performance RTs'!$D$85,0)</f>
        <v>0</v>
      </c>
      <c r="W715" s="157">
        <f>IF($A$697="SIM",W698*'[7]5. Var. Index. Performance RTs'!$D$85,0)</f>
        <v>0</v>
      </c>
      <c r="X715" s="157">
        <f>IF($A$697="SIM",X698*'[7]5. Var. Index. Performance RTs'!$D$85,0)</f>
        <v>0</v>
      </c>
      <c r="Y715" s="157">
        <f>IF($A$697="SIM",Y698*'[7]5. Var. Index. Performance RTs'!$D$85,0)</f>
        <v>0</v>
      </c>
      <c r="Z715" s="157">
        <f>IF($A$697="SIM",Z698*'[7]5. Var. Index. Performance RTs'!$D$85,0)</f>
        <v>0</v>
      </c>
      <c r="AA715" s="157">
        <f>IF($A$697="SIM",AA698*'[7]5. Var. Index. Performance RTs'!$D$85,0)</f>
        <v>0</v>
      </c>
      <c r="AB715" s="157">
        <f>IF($A$697="SIM",AB698*'[7]5. Var. Index. Performance RTs'!$D$85,0)</f>
        <v>0</v>
      </c>
      <c r="AC715" s="157">
        <f>IF($A$697="SIM",AC698*'[7]5. Var. Index. Performance RTs'!$D$85,0)</f>
        <v>0</v>
      </c>
      <c r="AD715" s="157">
        <f>IF($A$697="SIM",AD698*'[7]5. Var. Index. Performance RTs'!$D$85,0)</f>
        <v>0</v>
      </c>
      <c r="AE715" s="157">
        <f>IF($A$697="SIM",AE698*'[7]5. Var. Index. Performance RTs'!$D$85,0)</f>
        <v>0</v>
      </c>
      <c r="AF715" s="157">
        <f>IF($A$697="SIM",AF698*'[7]5. Var. Index. Performance RTs'!$D$85,0)</f>
        <v>0</v>
      </c>
      <c r="AG715" s="157">
        <f>IF($A$697="SIM",AG698*'[7]5. Var. Index. Performance RTs'!$D$85,0)</f>
        <v>0</v>
      </c>
      <c r="AH715" s="157">
        <f>IF($A$697="SIM",AH698*'[7]5. Var. Index. Performance RTs'!$D$85,0)</f>
        <v>0</v>
      </c>
      <c r="AI715" s="157">
        <f>IF($A$697="SIM",AI698*'[7]5. Var. Index. Performance RTs'!$D$85,0)</f>
        <v>0</v>
      </c>
      <c r="AJ715" s="157">
        <f>IF($A$697="SIM",AJ698*'[7]5. Var. Index. Performance RTs'!$D$85,0)</f>
        <v>0</v>
      </c>
      <c r="AK715" s="157">
        <f>IF($A$697="SIM",AK698*'[7]5. Var. Index. Performance RTs'!$D$85,0)</f>
        <v>0</v>
      </c>
      <c r="AL715" s="157">
        <f>IF($A$697="SIM",AL698*'[7]5. Var. Index. Performance RTs'!$D$85,0)</f>
        <v>0</v>
      </c>
      <c r="AM715" s="157">
        <f>IF($A$697="SIM",AM698*'[7]5. Var. Index. Performance RTs'!$D$85,0)</f>
        <v>0</v>
      </c>
      <c r="AN715" s="157">
        <f>IF($A$697="SIM",AN698*'[7]5. Var. Index. Performance RTs'!$D$85,0)</f>
        <v>0</v>
      </c>
      <c r="AO715" s="157">
        <f>IF($A$697="SIM",AO698*'[7]5. Var. Index. Performance RTs'!$D$85,0)</f>
        <v>0</v>
      </c>
      <c r="AP715" s="157">
        <f>IF($A$697="SIM",AP698*'[7]5. Var. Index. Performance RTs'!$D$85,0)</f>
        <v>0</v>
      </c>
      <c r="AQ715" s="157">
        <f>IF($A$697="SIM",AQ698*'[7]5. Var. Index. Performance RTs'!$D$85,0)</f>
        <v>0</v>
      </c>
      <c r="AR715" s="157">
        <f>IF($A$697="SIM",AR698*'[7]5. Var. Index. Performance RTs'!$D$85,0)</f>
        <v>0</v>
      </c>
    </row>
    <row r="716" spans="1:44" s="260" customFormat="1" ht="15.75" hidden="1" outlineLevel="1">
      <c r="A716" s="195"/>
      <c r="B716" s="84" t="s">
        <v>175</v>
      </c>
      <c r="C716" s="80" t="s">
        <v>174</v>
      </c>
      <c r="D716" s="157">
        <f>IF($A$697="SIM",(D698)*('[7]5. Var. Index. Performance RTs'!$D$88)*('[7]5. Var. Index. Performance RTs'!$D$87)*('[7]5. Var. Index. Performance RTs'!$D$86)*('[7]5. Var. Index. Performance RTs'!$D$89)/1000,0)</f>
        <v>0</v>
      </c>
      <c r="E716" s="157">
        <f>IF($A$697="SIM",(E698)*('[7]5. Var. Index. Performance RTs'!$D$88)*('[7]5. Var. Index. Performance RTs'!$D$87)*('[7]5. Var. Index. Performance RTs'!$D$86)*('[7]5. Var. Index. Performance RTs'!$D$89)/1000,0)</f>
        <v>0</v>
      </c>
      <c r="F716" s="157">
        <f>IF($A$697="SIM",(F698)*('[7]5. Var. Index. Performance RTs'!$D$88)*('[7]5. Var. Index. Performance RTs'!$D$87)*('[7]5. Var. Index. Performance RTs'!$D$86)*('[7]5. Var. Index. Performance RTs'!$D$89)/1000,0)</f>
        <v>0</v>
      </c>
      <c r="G716" s="157">
        <f>IF($A$697="SIM",(G698)*('[7]5. Var. Index. Performance RTs'!$D$88)*('[7]5. Var. Index. Performance RTs'!$D$87)*('[7]5. Var. Index. Performance RTs'!$D$86)*('[7]5. Var. Index. Performance RTs'!$D$89)/1000,0)</f>
        <v>0</v>
      </c>
      <c r="H716" s="157">
        <f>IF($A$697="SIM",(H698)*('[7]5. Var. Index. Performance RTs'!$D$88)*('[7]5. Var. Index. Performance RTs'!$D$87)*('[7]5. Var. Index. Performance RTs'!$D$86)*('[7]5. Var. Index. Performance RTs'!$D$89)/1000,0)</f>
        <v>0</v>
      </c>
      <c r="I716" s="157">
        <f>IF($A$697="SIM",(I698)*('[7]5. Var. Index. Performance RTs'!$D$88)*('[7]5. Var. Index. Performance RTs'!$D$87)*('[7]5. Var. Index. Performance RTs'!$D$86)*('[7]5. Var. Index. Performance RTs'!$D$89)/1000,0)</f>
        <v>0</v>
      </c>
      <c r="J716" s="157">
        <f>IF($A$697="SIM",(J698)*('[7]5. Var. Index. Performance RTs'!$D$88)*('[7]5. Var. Index. Performance RTs'!$D$87)*('[7]5. Var. Index. Performance RTs'!$D$86)*('[7]5. Var. Index. Performance RTs'!$D$89)/1000,0)</f>
        <v>0</v>
      </c>
      <c r="K716" s="157">
        <f>IF($A$697="SIM",(K698)*('[7]5. Var. Index. Performance RTs'!$D$88)*('[7]5. Var. Index. Performance RTs'!$D$87)*('[7]5. Var. Index. Performance RTs'!$D$86)*('[7]5. Var. Index. Performance RTs'!$D$89)/1000,0)</f>
        <v>0</v>
      </c>
      <c r="L716" s="157">
        <f>IF($A$697="SIM",(L698)*('[7]5. Var. Index. Performance RTs'!$D$88)*('[7]5. Var. Index. Performance RTs'!$D$87)*('[7]5. Var. Index. Performance RTs'!$D$86)*('[7]5. Var. Index. Performance RTs'!$D$89)/1000,0)</f>
        <v>0</v>
      </c>
      <c r="M716" s="157">
        <f>IF($A$697="SIM",(M698)*('[7]5. Var. Index. Performance RTs'!$D$88)*('[7]5. Var. Index. Performance RTs'!$D$87)*('[7]5. Var. Index. Performance RTs'!$D$86)*('[7]5. Var. Index. Performance RTs'!$D$89)/1000,0)</f>
        <v>0</v>
      </c>
      <c r="N716" s="157">
        <f>IF($A$697="SIM",(N698)*('[7]5. Var. Index. Performance RTs'!$D$88)*('[7]5. Var. Index. Performance RTs'!$D$87)*('[7]5. Var. Index. Performance RTs'!$D$86)*('[7]5. Var. Index. Performance RTs'!$D$89)/1000,0)</f>
        <v>0</v>
      </c>
      <c r="O716" s="157">
        <f>IF($A$697="SIM",(O698)*('[7]5. Var. Index. Performance RTs'!$D$88)*('[7]5. Var. Index. Performance RTs'!$D$87)*('[7]5. Var. Index. Performance RTs'!$D$86)*('[7]5. Var. Index. Performance RTs'!$D$89)/1000,0)</f>
        <v>0</v>
      </c>
      <c r="P716" s="157">
        <f>IF($A$697="SIM",(P698)*('[7]5. Var. Index. Performance RTs'!$D$88)*('[7]5. Var. Index. Performance RTs'!$D$87)*('[7]5. Var. Index. Performance RTs'!$D$86)*('[7]5. Var. Index. Performance RTs'!$D$89)/1000,0)</f>
        <v>0</v>
      </c>
      <c r="Q716" s="157">
        <f>IF($A$697="SIM",(Q698)*('[7]5. Var. Index. Performance RTs'!$D$88)*('[7]5. Var. Index. Performance RTs'!$D$87)*('[7]5. Var. Index. Performance RTs'!$D$86)*('[7]5. Var. Index. Performance RTs'!$D$89)/1000,0)</f>
        <v>0</v>
      </c>
      <c r="R716" s="157">
        <f>IF($A$697="SIM",(R698)*('[7]5. Var. Index. Performance RTs'!$D$88)*('[7]5. Var. Index. Performance RTs'!$D$87)*('[7]5. Var. Index. Performance RTs'!$D$86)*('[7]5. Var. Index. Performance RTs'!$D$89)/1000,0)</f>
        <v>0</v>
      </c>
      <c r="S716" s="157">
        <f>IF($A$697="SIM",(S698)*('[7]5. Var. Index. Performance RTs'!$D$88)*('[7]5. Var. Index. Performance RTs'!$D$87)*('[7]5. Var. Index. Performance RTs'!$D$86)*('[7]5. Var. Index. Performance RTs'!$D$89)/1000,0)</f>
        <v>0</v>
      </c>
      <c r="T716" s="157">
        <f>IF($A$697="SIM",(T698)*('[7]5. Var. Index. Performance RTs'!$D$88)*('[7]5. Var. Index. Performance RTs'!$D$87)*('[7]5. Var. Index. Performance RTs'!$D$86)*('[7]5. Var. Index. Performance RTs'!$D$89)/1000,0)</f>
        <v>0</v>
      </c>
      <c r="U716" s="157">
        <f>IF($A$697="SIM",(U698)*('[7]5. Var. Index. Performance RTs'!$D$88)*('[7]5. Var. Index. Performance RTs'!$D$87)*('[7]5. Var. Index. Performance RTs'!$D$86)*('[7]5. Var. Index. Performance RTs'!$D$89)/1000,0)</f>
        <v>0</v>
      </c>
      <c r="V716" s="157">
        <f>IF($A$697="SIM",(V698)*('[7]5. Var. Index. Performance RTs'!$D$88)*('[7]5. Var. Index. Performance RTs'!$D$87)*('[7]5. Var. Index. Performance RTs'!$D$86)*('[7]5. Var. Index. Performance RTs'!$D$89)/1000,0)</f>
        <v>0</v>
      </c>
      <c r="W716" s="157">
        <f>IF($A$697="SIM",(W698)*('[7]5. Var. Index. Performance RTs'!$D$88)*('[7]5. Var. Index. Performance RTs'!$D$87)*('[7]5. Var. Index. Performance RTs'!$D$86)*('[7]5. Var. Index. Performance RTs'!$D$89)/1000,0)</f>
        <v>0</v>
      </c>
      <c r="X716" s="157">
        <f>IF($A$697="SIM",(X698)*('[7]5. Var. Index. Performance RTs'!$D$88)*('[7]5. Var. Index. Performance RTs'!$D$87)*('[7]5. Var. Index. Performance RTs'!$D$86)*('[7]5. Var. Index. Performance RTs'!$D$89)/1000,0)</f>
        <v>0</v>
      </c>
      <c r="Y716" s="157">
        <f>IF($A$697="SIM",(Y698)*('[7]5. Var. Index. Performance RTs'!$D$88)*('[7]5. Var. Index. Performance RTs'!$D$87)*('[7]5. Var. Index. Performance RTs'!$D$86)*('[7]5. Var. Index. Performance RTs'!$D$89)/1000,0)</f>
        <v>0</v>
      </c>
      <c r="Z716" s="157">
        <f>IF($A$697="SIM",(Z698)*('[7]5. Var. Index. Performance RTs'!$D$88)*('[7]5. Var. Index. Performance RTs'!$D$87)*('[7]5. Var. Index. Performance RTs'!$D$86)*('[7]5. Var. Index. Performance RTs'!$D$89)/1000,0)</f>
        <v>0</v>
      </c>
      <c r="AA716" s="157">
        <f>IF($A$697="SIM",(AA698)*('[7]5. Var. Index. Performance RTs'!$D$88)*('[7]5. Var. Index. Performance RTs'!$D$87)*('[7]5. Var. Index. Performance RTs'!$D$86)*('[7]5. Var. Index. Performance RTs'!$D$89)/1000,0)</f>
        <v>0</v>
      </c>
      <c r="AB716" s="157">
        <f>IF($A$697="SIM",(AB698)*('[7]5. Var. Index. Performance RTs'!$D$88)*('[7]5. Var. Index. Performance RTs'!$D$87)*('[7]5. Var. Index. Performance RTs'!$D$86)*('[7]5. Var. Index. Performance RTs'!$D$89)/1000,0)</f>
        <v>0</v>
      </c>
      <c r="AC716" s="157">
        <f>IF($A$697="SIM",(AC698)*('[7]5. Var. Index. Performance RTs'!$D$88)*('[7]5. Var. Index. Performance RTs'!$D$87)*('[7]5. Var. Index. Performance RTs'!$D$86)*('[7]5. Var. Index. Performance RTs'!$D$89)/1000,0)</f>
        <v>0</v>
      </c>
      <c r="AD716" s="157">
        <f>IF($A$697="SIM",(AD698)*('[7]5. Var. Index. Performance RTs'!$D$88)*('[7]5. Var. Index. Performance RTs'!$D$87)*('[7]5. Var. Index. Performance RTs'!$D$86)*('[7]5. Var. Index. Performance RTs'!$D$89)/1000,0)</f>
        <v>0</v>
      </c>
      <c r="AE716" s="157">
        <f>IF($A$697="SIM",(AE698)*('[7]5. Var. Index. Performance RTs'!$D$88)*('[7]5. Var. Index. Performance RTs'!$D$87)*('[7]5. Var. Index. Performance RTs'!$D$86)*('[7]5. Var. Index. Performance RTs'!$D$89)/1000,0)</f>
        <v>0</v>
      </c>
      <c r="AF716" s="157">
        <f>IF($A$697="SIM",(AF698)*('[7]5. Var. Index. Performance RTs'!$D$88)*('[7]5. Var. Index. Performance RTs'!$D$87)*('[7]5. Var. Index. Performance RTs'!$D$86)*('[7]5. Var. Index. Performance RTs'!$D$89)/1000,0)</f>
        <v>0</v>
      </c>
      <c r="AG716" s="157">
        <f>IF($A$697="SIM",(AG698)*('[7]5. Var. Index. Performance RTs'!$D$88)*('[7]5. Var. Index. Performance RTs'!$D$87)*('[7]5. Var. Index. Performance RTs'!$D$86)*('[7]5. Var. Index. Performance RTs'!$D$89)/1000,0)</f>
        <v>0</v>
      </c>
      <c r="AH716" s="157">
        <f>IF($A$697="SIM",(AH698)*('[7]5. Var. Index. Performance RTs'!$D$88)*('[7]5. Var. Index. Performance RTs'!$D$87)*('[7]5. Var. Index. Performance RTs'!$D$86)*('[7]5. Var. Index. Performance RTs'!$D$89)/1000,0)</f>
        <v>0</v>
      </c>
      <c r="AI716" s="157">
        <f>IF($A$697="SIM",(AI698)*('[7]5. Var. Index. Performance RTs'!$D$88)*('[7]5. Var. Index. Performance RTs'!$D$87)*('[7]5. Var. Index. Performance RTs'!$D$86)*('[7]5. Var. Index. Performance RTs'!$D$89)/1000,0)</f>
        <v>0</v>
      </c>
      <c r="AJ716" s="157">
        <f>IF($A$697="SIM",(AJ698)*('[7]5. Var. Index. Performance RTs'!$D$88)*('[7]5. Var. Index. Performance RTs'!$D$87)*('[7]5. Var. Index. Performance RTs'!$D$86)*('[7]5. Var. Index. Performance RTs'!$D$89)/1000,0)</f>
        <v>0</v>
      </c>
      <c r="AK716" s="157">
        <f>IF($A$697="SIM",(AK698)*('[7]5. Var. Index. Performance RTs'!$D$88)*('[7]5. Var. Index. Performance RTs'!$D$87)*('[7]5. Var. Index. Performance RTs'!$D$86)*('[7]5. Var. Index. Performance RTs'!$D$89)/1000,0)</f>
        <v>0</v>
      </c>
      <c r="AL716" s="157">
        <f>IF($A$697="SIM",(AL698)*('[7]5. Var. Index. Performance RTs'!$D$88)*('[7]5. Var. Index. Performance RTs'!$D$87)*('[7]5. Var. Index. Performance RTs'!$D$86)*('[7]5. Var. Index. Performance RTs'!$D$89)/1000,0)</f>
        <v>0</v>
      </c>
      <c r="AM716" s="157">
        <f>IF($A$697="SIM",(AM698)*('[7]5. Var. Index. Performance RTs'!$D$88)*('[7]5. Var. Index. Performance RTs'!$D$87)*('[7]5. Var. Index. Performance RTs'!$D$86)*('[7]5. Var. Index. Performance RTs'!$D$89)/1000,0)</f>
        <v>0</v>
      </c>
      <c r="AN716" s="157">
        <f>IF($A$697="SIM",(AN698)*('[7]5. Var. Index. Performance RTs'!$D$88)*('[7]5. Var. Index. Performance RTs'!$D$87)*('[7]5. Var. Index. Performance RTs'!$D$86)*('[7]5. Var. Index. Performance RTs'!$D$89)/1000,0)</f>
        <v>0</v>
      </c>
      <c r="AO716" s="157">
        <f>IF($A$697="SIM",(AO698)*('[7]5. Var. Index. Performance RTs'!$D$88)*('[7]5. Var. Index. Performance RTs'!$D$87)*('[7]5. Var. Index. Performance RTs'!$D$86)*('[7]5. Var. Index. Performance RTs'!$D$89)/1000,0)</f>
        <v>0</v>
      </c>
      <c r="AP716" s="157">
        <f>IF($A$697="SIM",(AP698)*('[7]5. Var. Index. Performance RTs'!$D$88)*('[7]5. Var. Index. Performance RTs'!$D$87)*('[7]5. Var. Index. Performance RTs'!$D$86)*('[7]5. Var. Index. Performance RTs'!$D$89)/1000,0)</f>
        <v>0</v>
      </c>
      <c r="AQ716" s="157">
        <f>IF($A$697="SIM",(AQ698)*('[7]5. Var. Index. Performance RTs'!$D$88)*('[7]5. Var. Index. Performance RTs'!$D$87)*('[7]5. Var. Index. Performance RTs'!$D$86)*('[7]5. Var. Index. Performance RTs'!$D$89)/1000,0)</f>
        <v>0</v>
      </c>
      <c r="AR716" s="157">
        <f>IF($A$697="SIM",(AR698)*('[7]5. Var. Index. Performance RTs'!$D$88)*('[7]5. Var. Index. Performance RTs'!$D$87)*('[7]5. Var. Index. Performance RTs'!$D$86)*('[7]5. Var. Index. Performance RTs'!$D$89)/1000,0)</f>
        <v>0</v>
      </c>
    </row>
    <row r="717" spans="1:44" s="260" customFormat="1" ht="15.75" hidden="1" outlineLevel="1">
      <c r="A717" s="195"/>
      <c r="B717" s="84" t="s">
        <v>176</v>
      </c>
      <c r="C717" s="80" t="s">
        <v>129</v>
      </c>
      <c r="D717" s="157">
        <f>IF($A$697="SIM",(D698-D715),0)</f>
        <v>0</v>
      </c>
      <c r="E717" s="157">
        <f t="shared" ref="E717:AR717" si="224">IF($A$697="SIM",(E698-E715),0)</f>
        <v>0</v>
      </c>
      <c r="F717" s="157">
        <f t="shared" si="224"/>
        <v>0</v>
      </c>
      <c r="G717" s="157">
        <f t="shared" si="224"/>
        <v>0</v>
      </c>
      <c r="H717" s="157">
        <f t="shared" si="224"/>
        <v>0</v>
      </c>
      <c r="I717" s="157">
        <f t="shared" si="224"/>
        <v>0</v>
      </c>
      <c r="J717" s="157">
        <f t="shared" si="224"/>
        <v>0</v>
      </c>
      <c r="K717" s="157">
        <f t="shared" si="224"/>
        <v>0</v>
      </c>
      <c r="L717" s="157">
        <f t="shared" si="224"/>
        <v>0</v>
      </c>
      <c r="M717" s="157">
        <f t="shared" si="224"/>
        <v>0</v>
      </c>
      <c r="N717" s="157">
        <f t="shared" si="224"/>
        <v>0</v>
      </c>
      <c r="O717" s="157">
        <f t="shared" si="224"/>
        <v>0</v>
      </c>
      <c r="P717" s="157">
        <f t="shared" si="224"/>
        <v>0</v>
      </c>
      <c r="Q717" s="157">
        <f t="shared" si="224"/>
        <v>0</v>
      </c>
      <c r="R717" s="157">
        <f t="shared" si="224"/>
        <v>0</v>
      </c>
      <c r="S717" s="157">
        <f t="shared" si="224"/>
        <v>0</v>
      </c>
      <c r="T717" s="157">
        <f t="shared" si="224"/>
        <v>0</v>
      </c>
      <c r="U717" s="157">
        <f t="shared" si="224"/>
        <v>0</v>
      </c>
      <c r="V717" s="157">
        <f t="shared" si="224"/>
        <v>0</v>
      </c>
      <c r="W717" s="157">
        <f t="shared" si="224"/>
        <v>0</v>
      </c>
      <c r="X717" s="157">
        <f t="shared" si="224"/>
        <v>0</v>
      </c>
      <c r="Y717" s="157">
        <f t="shared" si="224"/>
        <v>0</v>
      </c>
      <c r="Z717" s="157">
        <f t="shared" si="224"/>
        <v>0</v>
      </c>
      <c r="AA717" s="157">
        <f t="shared" si="224"/>
        <v>0</v>
      </c>
      <c r="AB717" s="157">
        <f t="shared" si="224"/>
        <v>0</v>
      </c>
      <c r="AC717" s="157">
        <f t="shared" si="224"/>
        <v>0</v>
      </c>
      <c r="AD717" s="157">
        <f t="shared" si="224"/>
        <v>0</v>
      </c>
      <c r="AE717" s="157">
        <f t="shared" si="224"/>
        <v>0</v>
      </c>
      <c r="AF717" s="157">
        <f t="shared" si="224"/>
        <v>0</v>
      </c>
      <c r="AG717" s="157">
        <f t="shared" si="224"/>
        <v>0</v>
      </c>
      <c r="AH717" s="157">
        <f t="shared" si="224"/>
        <v>0</v>
      </c>
      <c r="AI717" s="157">
        <f t="shared" si="224"/>
        <v>0</v>
      </c>
      <c r="AJ717" s="157">
        <f t="shared" si="224"/>
        <v>0</v>
      </c>
      <c r="AK717" s="157">
        <f t="shared" si="224"/>
        <v>0</v>
      </c>
      <c r="AL717" s="157">
        <f t="shared" si="224"/>
        <v>0</v>
      </c>
      <c r="AM717" s="157">
        <f t="shared" si="224"/>
        <v>0</v>
      </c>
      <c r="AN717" s="157">
        <f t="shared" si="224"/>
        <v>0</v>
      </c>
      <c r="AO717" s="157">
        <f t="shared" si="224"/>
        <v>0</v>
      </c>
      <c r="AP717" s="157">
        <f t="shared" si="224"/>
        <v>0</v>
      </c>
      <c r="AQ717" s="157">
        <f t="shared" si="224"/>
        <v>0</v>
      </c>
      <c r="AR717" s="157">
        <f t="shared" si="224"/>
        <v>0</v>
      </c>
    </row>
    <row r="718" spans="1:44" s="262" customFormat="1" ht="15.75" hidden="1" outlineLevel="2">
      <c r="A718" s="194"/>
      <c r="B718" s="162" t="s">
        <v>133</v>
      </c>
      <c r="C718" s="160"/>
      <c r="D718" s="160"/>
      <c r="E718" s="160"/>
      <c r="F718" s="160"/>
      <c r="G718" s="160"/>
      <c r="H718" s="160"/>
      <c r="I718" s="160"/>
      <c r="J718" s="160"/>
      <c r="K718" s="160"/>
      <c r="L718" s="160"/>
      <c r="M718" s="160"/>
      <c r="N718" s="160"/>
      <c r="O718" s="160"/>
      <c r="P718" s="160"/>
      <c r="Q718" s="160"/>
      <c r="R718" s="160"/>
      <c r="S718" s="160"/>
      <c r="T718" s="160"/>
      <c r="U718" s="160"/>
      <c r="V718" s="160"/>
      <c r="W718" s="160"/>
      <c r="X718" s="160"/>
      <c r="Y718" s="160"/>
      <c r="Z718" s="160"/>
      <c r="AA718" s="160"/>
      <c r="AB718" s="160"/>
      <c r="AC718" s="160"/>
      <c r="AD718" s="160"/>
      <c r="AE718" s="160"/>
      <c r="AF718" s="160"/>
      <c r="AG718" s="160"/>
      <c r="AH718" s="160"/>
      <c r="AI718" s="160"/>
      <c r="AJ718" s="160"/>
      <c r="AK718" s="160"/>
      <c r="AL718" s="160"/>
      <c r="AM718" s="160"/>
      <c r="AN718" s="160"/>
      <c r="AO718" s="160"/>
      <c r="AP718" s="160"/>
      <c r="AQ718" s="160"/>
      <c r="AR718" s="160"/>
    </row>
    <row r="719" spans="1:44" s="262" customFormat="1" ht="15.75" hidden="1" outlineLevel="2">
      <c r="A719" s="194"/>
      <c r="B719" s="162" t="s">
        <v>42</v>
      </c>
      <c r="C719" s="160" t="s">
        <v>73</v>
      </c>
      <c r="D719" s="166">
        <f>D700</f>
        <v>0</v>
      </c>
      <c r="E719" s="166">
        <f t="shared" ref="E719:AR725" si="225">E700</f>
        <v>0</v>
      </c>
      <c r="F719" s="166">
        <f t="shared" si="225"/>
        <v>0</v>
      </c>
      <c r="G719" s="166">
        <f t="shared" si="225"/>
        <v>0</v>
      </c>
      <c r="H719" s="166">
        <f t="shared" si="225"/>
        <v>0</v>
      </c>
      <c r="I719" s="166">
        <f t="shared" si="225"/>
        <v>0</v>
      </c>
      <c r="J719" s="166">
        <f t="shared" si="225"/>
        <v>0</v>
      </c>
      <c r="K719" s="166">
        <f t="shared" si="225"/>
        <v>0</v>
      </c>
      <c r="L719" s="166">
        <f t="shared" si="225"/>
        <v>0</v>
      </c>
      <c r="M719" s="166">
        <f t="shared" si="225"/>
        <v>0</v>
      </c>
      <c r="N719" s="166">
        <f t="shared" si="225"/>
        <v>0</v>
      </c>
      <c r="O719" s="166">
        <f t="shared" si="225"/>
        <v>0</v>
      </c>
      <c r="P719" s="166">
        <f t="shared" si="225"/>
        <v>0</v>
      </c>
      <c r="Q719" s="166">
        <f t="shared" si="225"/>
        <v>0</v>
      </c>
      <c r="R719" s="166">
        <f t="shared" si="225"/>
        <v>0</v>
      </c>
      <c r="S719" s="166">
        <f t="shared" si="225"/>
        <v>0</v>
      </c>
      <c r="T719" s="166">
        <f t="shared" si="225"/>
        <v>0</v>
      </c>
      <c r="U719" s="166">
        <f t="shared" si="225"/>
        <v>0</v>
      </c>
      <c r="V719" s="166">
        <f t="shared" si="225"/>
        <v>0</v>
      </c>
      <c r="W719" s="166">
        <f t="shared" si="225"/>
        <v>0</v>
      </c>
      <c r="X719" s="166">
        <f t="shared" si="225"/>
        <v>0</v>
      </c>
      <c r="Y719" s="166">
        <f t="shared" si="225"/>
        <v>0</v>
      </c>
      <c r="Z719" s="166">
        <f t="shared" si="225"/>
        <v>0</v>
      </c>
      <c r="AA719" s="166">
        <f t="shared" si="225"/>
        <v>0</v>
      </c>
      <c r="AB719" s="166">
        <f t="shared" si="225"/>
        <v>0</v>
      </c>
      <c r="AC719" s="166">
        <f t="shared" si="225"/>
        <v>0</v>
      </c>
      <c r="AD719" s="166">
        <f t="shared" si="225"/>
        <v>0</v>
      </c>
      <c r="AE719" s="166">
        <f t="shared" si="225"/>
        <v>0</v>
      </c>
      <c r="AF719" s="166">
        <f t="shared" si="225"/>
        <v>0</v>
      </c>
      <c r="AG719" s="166">
        <f t="shared" si="225"/>
        <v>0</v>
      </c>
      <c r="AH719" s="166">
        <f t="shared" si="225"/>
        <v>0</v>
      </c>
      <c r="AI719" s="166">
        <f t="shared" si="225"/>
        <v>0</v>
      </c>
      <c r="AJ719" s="166">
        <f t="shared" si="225"/>
        <v>0</v>
      </c>
      <c r="AK719" s="166">
        <f t="shared" si="225"/>
        <v>0</v>
      </c>
      <c r="AL719" s="166">
        <f t="shared" si="225"/>
        <v>0</v>
      </c>
      <c r="AM719" s="166">
        <f t="shared" si="225"/>
        <v>0</v>
      </c>
      <c r="AN719" s="166">
        <f t="shared" si="225"/>
        <v>0</v>
      </c>
      <c r="AO719" s="166">
        <f t="shared" si="225"/>
        <v>0</v>
      </c>
      <c r="AP719" s="166">
        <f t="shared" si="225"/>
        <v>0</v>
      </c>
      <c r="AQ719" s="166">
        <f t="shared" si="225"/>
        <v>0</v>
      </c>
      <c r="AR719" s="166">
        <f t="shared" si="225"/>
        <v>0</v>
      </c>
    </row>
    <row r="720" spans="1:44" s="262" customFormat="1" ht="15.75" hidden="1" outlineLevel="2">
      <c r="A720" s="194"/>
      <c r="B720" s="162" t="s">
        <v>43</v>
      </c>
      <c r="C720" s="160" t="s">
        <v>73</v>
      </c>
      <c r="D720" s="166">
        <f t="shared" ref="D720:S731" si="226">D701</f>
        <v>0</v>
      </c>
      <c r="E720" s="166">
        <f t="shared" si="225"/>
        <v>0</v>
      </c>
      <c r="F720" s="166">
        <f t="shared" si="225"/>
        <v>0</v>
      </c>
      <c r="G720" s="166">
        <f t="shared" si="225"/>
        <v>0</v>
      </c>
      <c r="H720" s="166">
        <f t="shared" si="225"/>
        <v>0</v>
      </c>
      <c r="I720" s="166">
        <f t="shared" si="225"/>
        <v>0</v>
      </c>
      <c r="J720" s="166">
        <f t="shared" si="225"/>
        <v>0</v>
      </c>
      <c r="K720" s="166">
        <f t="shared" si="225"/>
        <v>0</v>
      </c>
      <c r="L720" s="166">
        <f t="shared" si="225"/>
        <v>0</v>
      </c>
      <c r="M720" s="166">
        <f t="shared" si="225"/>
        <v>0</v>
      </c>
      <c r="N720" s="166">
        <f t="shared" si="225"/>
        <v>0</v>
      </c>
      <c r="O720" s="166">
        <f t="shared" si="225"/>
        <v>0</v>
      </c>
      <c r="P720" s="166">
        <f t="shared" si="225"/>
        <v>0</v>
      </c>
      <c r="Q720" s="166">
        <f t="shared" si="225"/>
        <v>0</v>
      </c>
      <c r="R720" s="166">
        <f t="shared" si="225"/>
        <v>0</v>
      </c>
      <c r="S720" s="166">
        <f t="shared" si="225"/>
        <v>0</v>
      </c>
      <c r="T720" s="166">
        <f t="shared" si="225"/>
        <v>0</v>
      </c>
      <c r="U720" s="166">
        <f t="shared" si="225"/>
        <v>0</v>
      </c>
      <c r="V720" s="166">
        <f t="shared" si="225"/>
        <v>0</v>
      </c>
      <c r="W720" s="166">
        <f t="shared" si="225"/>
        <v>0</v>
      </c>
      <c r="X720" s="166">
        <f t="shared" si="225"/>
        <v>0</v>
      </c>
      <c r="Y720" s="166">
        <f t="shared" si="225"/>
        <v>0</v>
      </c>
      <c r="Z720" s="166">
        <f t="shared" si="225"/>
        <v>0</v>
      </c>
      <c r="AA720" s="166">
        <f t="shared" si="225"/>
        <v>0</v>
      </c>
      <c r="AB720" s="166">
        <f t="shared" si="225"/>
        <v>0</v>
      </c>
      <c r="AC720" s="166">
        <f t="shared" si="225"/>
        <v>0</v>
      </c>
      <c r="AD720" s="166">
        <f t="shared" si="225"/>
        <v>0</v>
      </c>
      <c r="AE720" s="166">
        <f t="shared" si="225"/>
        <v>0</v>
      </c>
      <c r="AF720" s="166">
        <f t="shared" si="225"/>
        <v>0</v>
      </c>
      <c r="AG720" s="166">
        <f t="shared" si="225"/>
        <v>0</v>
      </c>
      <c r="AH720" s="166">
        <f t="shared" si="225"/>
        <v>0</v>
      </c>
      <c r="AI720" s="166">
        <f t="shared" si="225"/>
        <v>0</v>
      </c>
      <c r="AJ720" s="166">
        <f t="shared" si="225"/>
        <v>0</v>
      </c>
      <c r="AK720" s="166">
        <f t="shared" si="225"/>
        <v>0</v>
      </c>
      <c r="AL720" s="166">
        <f t="shared" si="225"/>
        <v>0</v>
      </c>
      <c r="AM720" s="166">
        <f t="shared" si="225"/>
        <v>0</v>
      </c>
      <c r="AN720" s="166">
        <f t="shared" si="225"/>
        <v>0</v>
      </c>
      <c r="AO720" s="166">
        <f t="shared" si="225"/>
        <v>0</v>
      </c>
      <c r="AP720" s="166">
        <f t="shared" si="225"/>
        <v>0</v>
      </c>
      <c r="AQ720" s="166">
        <f t="shared" si="225"/>
        <v>0</v>
      </c>
      <c r="AR720" s="166">
        <f t="shared" si="225"/>
        <v>0</v>
      </c>
    </row>
    <row r="721" spans="1:44" s="262" customFormat="1" ht="15.75" hidden="1" outlineLevel="2">
      <c r="A721" s="194"/>
      <c r="B721" s="162" t="s">
        <v>44</v>
      </c>
      <c r="C721" s="160" t="s">
        <v>73</v>
      </c>
      <c r="D721" s="166">
        <f t="shared" si="226"/>
        <v>0</v>
      </c>
      <c r="E721" s="166">
        <f t="shared" si="225"/>
        <v>0</v>
      </c>
      <c r="F721" s="166">
        <f t="shared" si="225"/>
        <v>0</v>
      </c>
      <c r="G721" s="166">
        <f t="shared" si="225"/>
        <v>0</v>
      </c>
      <c r="H721" s="166">
        <f t="shared" si="225"/>
        <v>0</v>
      </c>
      <c r="I721" s="166">
        <f t="shared" si="225"/>
        <v>0</v>
      </c>
      <c r="J721" s="166">
        <f t="shared" si="225"/>
        <v>0</v>
      </c>
      <c r="K721" s="166">
        <f t="shared" si="225"/>
        <v>0</v>
      </c>
      <c r="L721" s="166">
        <f t="shared" si="225"/>
        <v>0</v>
      </c>
      <c r="M721" s="166">
        <f t="shared" si="225"/>
        <v>0</v>
      </c>
      <c r="N721" s="166">
        <f t="shared" si="225"/>
        <v>0</v>
      </c>
      <c r="O721" s="166">
        <f t="shared" si="225"/>
        <v>0</v>
      </c>
      <c r="P721" s="166">
        <f t="shared" si="225"/>
        <v>0</v>
      </c>
      <c r="Q721" s="166">
        <f t="shared" si="225"/>
        <v>0</v>
      </c>
      <c r="R721" s="166">
        <f t="shared" si="225"/>
        <v>0</v>
      </c>
      <c r="S721" s="166">
        <f t="shared" si="225"/>
        <v>0</v>
      </c>
      <c r="T721" s="166">
        <f t="shared" si="225"/>
        <v>0</v>
      </c>
      <c r="U721" s="166">
        <f t="shared" si="225"/>
        <v>0</v>
      </c>
      <c r="V721" s="166">
        <f t="shared" si="225"/>
        <v>0</v>
      </c>
      <c r="W721" s="166">
        <f t="shared" si="225"/>
        <v>0</v>
      </c>
      <c r="X721" s="166">
        <f t="shared" si="225"/>
        <v>0</v>
      </c>
      <c r="Y721" s="166">
        <f t="shared" si="225"/>
        <v>0</v>
      </c>
      <c r="Z721" s="166">
        <f t="shared" si="225"/>
        <v>0</v>
      </c>
      <c r="AA721" s="166">
        <f t="shared" si="225"/>
        <v>0</v>
      </c>
      <c r="AB721" s="166">
        <f t="shared" si="225"/>
        <v>0</v>
      </c>
      <c r="AC721" s="166">
        <f t="shared" si="225"/>
        <v>0</v>
      </c>
      <c r="AD721" s="166">
        <f t="shared" si="225"/>
        <v>0</v>
      </c>
      <c r="AE721" s="166">
        <f t="shared" si="225"/>
        <v>0</v>
      </c>
      <c r="AF721" s="166">
        <f t="shared" si="225"/>
        <v>0</v>
      </c>
      <c r="AG721" s="166">
        <f t="shared" si="225"/>
        <v>0</v>
      </c>
      <c r="AH721" s="166">
        <f t="shared" si="225"/>
        <v>0</v>
      </c>
      <c r="AI721" s="166">
        <f t="shared" si="225"/>
        <v>0</v>
      </c>
      <c r="AJ721" s="166">
        <f t="shared" si="225"/>
        <v>0</v>
      </c>
      <c r="AK721" s="166">
        <f t="shared" si="225"/>
        <v>0</v>
      </c>
      <c r="AL721" s="166">
        <f t="shared" si="225"/>
        <v>0</v>
      </c>
      <c r="AM721" s="166">
        <f t="shared" si="225"/>
        <v>0</v>
      </c>
      <c r="AN721" s="166">
        <f t="shared" si="225"/>
        <v>0</v>
      </c>
      <c r="AO721" s="166">
        <f t="shared" si="225"/>
        <v>0</v>
      </c>
      <c r="AP721" s="166">
        <f t="shared" si="225"/>
        <v>0</v>
      </c>
      <c r="AQ721" s="166">
        <f t="shared" si="225"/>
        <v>0</v>
      </c>
      <c r="AR721" s="166">
        <f t="shared" si="225"/>
        <v>0</v>
      </c>
    </row>
    <row r="722" spans="1:44" s="262" customFormat="1" ht="15.75" hidden="1" outlineLevel="2">
      <c r="A722" s="194"/>
      <c r="B722" s="162" t="s">
        <v>45</v>
      </c>
      <c r="C722" s="160" t="s">
        <v>73</v>
      </c>
      <c r="D722" s="166">
        <f t="shared" si="226"/>
        <v>0</v>
      </c>
      <c r="E722" s="166">
        <f t="shared" si="225"/>
        <v>0</v>
      </c>
      <c r="F722" s="166">
        <f t="shared" si="225"/>
        <v>0</v>
      </c>
      <c r="G722" s="166">
        <f t="shared" si="225"/>
        <v>0</v>
      </c>
      <c r="H722" s="166">
        <f t="shared" si="225"/>
        <v>0</v>
      </c>
      <c r="I722" s="166">
        <f t="shared" si="225"/>
        <v>0</v>
      </c>
      <c r="J722" s="166">
        <f t="shared" si="225"/>
        <v>0</v>
      </c>
      <c r="K722" s="166">
        <f t="shared" si="225"/>
        <v>0</v>
      </c>
      <c r="L722" s="166">
        <f t="shared" si="225"/>
        <v>0</v>
      </c>
      <c r="M722" s="166">
        <f t="shared" si="225"/>
        <v>0</v>
      </c>
      <c r="N722" s="166">
        <f t="shared" si="225"/>
        <v>0</v>
      </c>
      <c r="O722" s="166">
        <f t="shared" si="225"/>
        <v>0</v>
      </c>
      <c r="P722" s="166">
        <f t="shared" si="225"/>
        <v>0</v>
      </c>
      <c r="Q722" s="166">
        <f t="shared" si="225"/>
        <v>0</v>
      </c>
      <c r="R722" s="166">
        <f t="shared" si="225"/>
        <v>0</v>
      </c>
      <c r="S722" s="166">
        <f t="shared" si="225"/>
        <v>0</v>
      </c>
      <c r="T722" s="166">
        <f t="shared" si="225"/>
        <v>0</v>
      </c>
      <c r="U722" s="166">
        <f t="shared" si="225"/>
        <v>0</v>
      </c>
      <c r="V722" s="166">
        <f t="shared" si="225"/>
        <v>0</v>
      </c>
      <c r="W722" s="166">
        <f t="shared" si="225"/>
        <v>0</v>
      </c>
      <c r="X722" s="166">
        <f t="shared" si="225"/>
        <v>0</v>
      </c>
      <c r="Y722" s="166">
        <f t="shared" si="225"/>
        <v>0</v>
      </c>
      <c r="Z722" s="166">
        <f t="shared" si="225"/>
        <v>0</v>
      </c>
      <c r="AA722" s="166">
        <f t="shared" si="225"/>
        <v>0</v>
      </c>
      <c r="AB722" s="166">
        <f t="shared" si="225"/>
        <v>0</v>
      </c>
      <c r="AC722" s="166">
        <f t="shared" si="225"/>
        <v>0</v>
      </c>
      <c r="AD722" s="166">
        <f t="shared" si="225"/>
        <v>0</v>
      </c>
      <c r="AE722" s="166">
        <f t="shared" si="225"/>
        <v>0</v>
      </c>
      <c r="AF722" s="166">
        <f t="shared" si="225"/>
        <v>0</v>
      </c>
      <c r="AG722" s="166">
        <f t="shared" si="225"/>
        <v>0</v>
      </c>
      <c r="AH722" s="166">
        <f t="shared" si="225"/>
        <v>0</v>
      </c>
      <c r="AI722" s="166">
        <f t="shared" si="225"/>
        <v>0</v>
      </c>
      <c r="AJ722" s="166">
        <f t="shared" si="225"/>
        <v>0</v>
      </c>
      <c r="AK722" s="166">
        <f t="shared" si="225"/>
        <v>0</v>
      </c>
      <c r="AL722" s="166">
        <f t="shared" si="225"/>
        <v>0</v>
      </c>
      <c r="AM722" s="166">
        <f t="shared" si="225"/>
        <v>0</v>
      </c>
      <c r="AN722" s="166">
        <f t="shared" si="225"/>
        <v>0</v>
      </c>
      <c r="AO722" s="166">
        <f t="shared" si="225"/>
        <v>0</v>
      </c>
      <c r="AP722" s="166">
        <f t="shared" si="225"/>
        <v>0</v>
      </c>
      <c r="AQ722" s="166">
        <f t="shared" si="225"/>
        <v>0</v>
      </c>
      <c r="AR722" s="166">
        <f t="shared" si="225"/>
        <v>0</v>
      </c>
    </row>
    <row r="723" spans="1:44" s="262" customFormat="1" ht="15.75" hidden="1" outlineLevel="2">
      <c r="A723" s="194"/>
      <c r="B723" s="162" t="s">
        <v>46</v>
      </c>
      <c r="C723" s="160" t="s">
        <v>73</v>
      </c>
      <c r="D723" s="166">
        <f t="shared" si="226"/>
        <v>0</v>
      </c>
      <c r="E723" s="166">
        <f t="shared" si="225"/>
        <v>0</v>
      </c>
      <c r="F723" s="166">
        <f t="shared" si="225"/>
        <v>0</v>
      </c>
      <c r="G723" s="166">
        <f t="shared" si="225"/>
        <v>0</v>
      </c>
      <c r="H723" s="166">
        <f t="shared" si="225"/>
        <v>0</v>
      </c>
      <c r="I723" s="166">
        <f t="shared" si="225"/>
        <v>0</v>
      </c>
      <c r="J723" s="166">
        <f t="shared" si="225"/>
        <v>0</v>
      </c>
      <c r="K723" s="166">
        <f t="shared" si="225"/>
        <v>0</v>
      </c>
      <c r="L723" s="166">
        <f t="shared" si="225"/>
        <v>0</v>
      </c>
      <c r="M723" s="166">
        <f t="shared" si="225"/>
        <v>0</v>
      </c>
      <c r="N723" s="166">
        <f t="shared" si="225"/>
        <v>0</v>
      </c>
      <c r="O723" s="166">
        <f t="shared" si="225"/>
        <v>0</v>
      </c>
      <c r="P723" s="166">
        <f t="shared" si="225"/>
        <v>0</v>
      </c>
      <c r="Q723" s="166">
        <f t="shared" si="225"/>
        <v>0</v>
      </c>
      <c r="R723" s="166">
        <f t="shared" si="225"/>
        <v>0</v>
      </c>
      <c r="S723" s="166">
        <f t="shared" si="225"/>
        <v>0</v>
      </c>
      <c r="T723" s="166">
        <f t="shared" si="225"/>
        <v>0</v>
      </c>
      <c r="U723" s="166">
        <f t="shared" si="225"/>
        <v>0</v>
      </c>
      <c r="V723" s="166">
        <f t="shared" si="225"/>
        <v>0</v>
      </c>
      <c r="W723" s="166">
        <f t="shared" si="225"/>
        <v>0</v>
      </c>
      <c r="X723" s="166">
        <f t="shared" si="225"/>
        <v>0</v>
      </c>
      <c r="Y723" s="166">
        <f t="shared" si="225"/>
        <v>0</v>
      </c>
      <c r="Z723" s="166">
        <f t="shared" si="225"/>
        <v>0</v>
      </c>
      <c r="AA723" s="166">
        <f t="shared" si="225"/>
        <v>0</v>
      </c>
      <c r="AB723" s="166">
        <f t="shared" si="225"/>
        <v>0</v>
      </c>
      <c r="AC723" s="166">
        <f t="shared" si="225"/>
        <v>0</v>
      </c>
      <c r="AD723" s="166">
        <f t="shared" si="225"/>
        <v>0</v>
      </c>
      <c r="AE723" s="166">
        <f t="shared" si="225"/>
        <v>0</v>
      </c>
      <c r="AF723" s="166">
        <f t="shared" si="225"/>
        <v>0</v>
      </c>
      <c r="AG723" s="166">
        <f t="shared" si="225"/>
        <v>0</v>
      </c>
      <c r="AH723" s="166">
        <f t="shared" si="225"/>
        <v>0</v>
      </c>
      <c r="AI723" s="166">
        <f t="shared" si="225"/>
        <v>0</v>
      </c>
      <c r="AJ723" s="166">
        <f t="shared" si="225"/>
        <v>0</v>
      </c>
      <c r="AK723" s="166">
        <f t="shared" si="225"/>
        <v>0</v>
      </c>
      <c r="AL723" s="166">
        <f t="shared" si="225"/>
        <v>0</v>
      </c>
      <c r="AM723" s="166">
        <f t="shared" si="225"/>
        <v>0</v>
      </c>
      <c r="AN723" s="166">
        <f t="shared" si="225"/>
        <v>0</v>
      </c>
      <c r="AO723" s="166">
        <f t="shared" si="225"/>
        <v>0</v>
      </c>
      <c r="AP723" s="166">
        <f t="shared" si="225"/>
        <v>0</v>
      </c>
      <c r="AQ723" s="166">
        <f t="shared" si="225"/>
        <v>0</v>
      </c>
      <c r="AR723" s="166">
        <f t="shared" si="225"/>
        <v>0</v>
      </c>
    </row>
    <row r="724" spans="1:44" s="262" customFormat="1" ht="15.75" hidden="1" outlineLevel="2">
      <c r="A724" s="194"/>
      <c r="B724" s="162" t="s">
        <v>47</v>
      </c>
      <c r="C724" s="160" t="s">
        <v>73</v>
      </c>
      <c r="D724" s="166">
        <f t="shared" si="226"/>
        <v>0</v>
      </c>
      <c r="E724" s="166">
        <f t="shared" si="225"/>
        <v>0</v>
      </c>
      <c r="F724" s="166">
        <f t="shared" si="225"/>
        <v>0</v>
      </c>
      <c r="G724" s="166">
        <f t="shared" si="225"/>
        <v>0</v>
      </c>
      <c r="H724" s="166">
        <f t="shared" si="225"/>
        <v>0</v>
      </c>
      <c r="I724" s="166">
        <f t="shared" si="225"/>
        <v>0</v>
      </c>
      <c r="J724" s="166">
        <f t="shared" si="225"/>
        <v>0</v>
      </c>
      <c r="K724" s="166">
        <f t="shared" si="225"/>
        <v>0</v>
      </c>
      <c r="L724" s="166">
        <f t="shared" si="225"/>
        <v>0</v>
      </c>
      <c r="M724" s="166">
        <f t="shared" si="225"/>
        <v>0</v>
      </c>
      <c r="N724" s="166">
        <f t="shared" si="225"/>
        <v>0</v>
      </c>
      <c r="O724" s="166">
        <f t="shared" si="225"/>
        <v>0</v>
      </c>
      <c r="P724" s="166">
        <f t="shared" si="225"/>
        <v>0</v>
      </c>
      <c r="Q724" s="166">
        <f t="shared" si="225"/>
        <v>0</v>
      </c>
      <c r="R724" s="166">
        <f t="shared" si="225"/>
        <v>0</v>
      </c>
      <c r="S724" s="166">
        <f t="shared" si="225"/>
        <v>0</v>
      </c>
      <c r="T724" s="166">
        <f t="shared" si="225"/>
        <v>0</v>
      </c>
      <c r="U724" s="166">
        <f t="shared" si="225"/>
        <v>0</v>
      </c>
      <c r="V724" s="166">
        <f t="shared" si="225"/>
        <v>0</v>
      </c>
      <c r="W724" s="166">
        <f t="shared" si="225"/>
        <v>0</v>
      </c>
      <c r="X724" s="166">
        <f t="shared" si="225"/>
        <v>0</v>
      </c>
      <c r="Y724" s="166">
        <f t="shared" si="225"/>
        <v>0</v>
      </c>
      <c r="Z724" s="166">
        <f t="shared" si="225"/>
        <v>0</v>
      </c>
      <c r="AA724" s="166">
        <f t="shared" si="225"/>
        <v>0</v>
      </c>
      <c r="AB724" s="166">
        <f t="shared" si="225"/>
        <v>0</v>
      </c>
      <c r="AC724" s="166">
        <f t="shared" si="225"/>
        <v>0</v>
      </c>
      <c r="AD724" s="166">
        <f t="shared" si="225"/>
        <v>0</v>
      </c>
      <c r="AE724" s="166">
        <f t="shared" si="225"/>
        <v>0</v>
      </c>
      <c r="AF724" s="166">
        <f t="shared" si="225"/>
        <v>0</v>
      </c>
      <c r="AG724" s="166">
        <f t="shared" si="225"/>
        <v>0</v>
      </c>
      <c r="AH724" s="166">
        <f t="shared" si="225"/>
        <v>0</v>
      </c>
      <c r="AI724" s="166">
        <f t="shared" si="225"/>
        <v>0</v>
      </c>
      <c r="AJ724" s="166">
        <f t="shared" si="225"/>
        <v>0</v>
      </c>
      <c r="AK724" s="166">
        <f t="shared" si="225"/>
        <v>0</v>
      </c>
      <c r="AL724" s="166">
        <f t="shared" si="225"/>
        <v>0</v>
      </c>
      <c r="AM724" s="166">
        <f t="shared" si="225"/>
        <v>0</v>
      </c>
      <c r="AN724" s="166">
        <f t="shared" si="225"/>
        <v>0</v>
      </c>
      <c r="AO724" s="166">
        <f t="shared" si="225"/>
        <v>0</v>
      </c>
      <c r="AP724" s="166">
        <f t="shared" si="225"/>
        <v>0</v>
      </c>
      <c r="AQ724" s="166">
        <f t="shared" si="225"/>
        <v>0</v>
      </c>
      <c r="AR724" s="166">
        <f t="shared" si="225"/>
        <v>0</v>
      </c>
    </row>
    <row r="725" spans="1:44" s="262" customFormat="1" ht="15.75" hidden="1" outlineLevel="2">
      <c r="A725" s="194"/>
      <c r="B725" s="162" t="s">
        <v>48</v>
      </c>
      <c r="C725" s="160" t="s">
        <v>73</v>
      </c>
      <c r="D725" s="166">
        <f t="shared" si="226"/>
        <v>0</v>
      </c>
      <c r="E725" s="166">
        <f t="shared" si="225"/>
        <v>0</v>
      </c>
      <c r="F725" s="166">
        <f t="shared" si="225"/>
        <v>0</v>
      </c>
      <c r="G725" s="166">
        <f t="shared" si="225"/>
        <v>0</v>
      </c>
      <c r="H725" s="166">
        <f t="shared" si="225"/>
        <v>0</v>
      </c>
      <c r="I725" s="166">
        <f t="shared" si="225"/>
        <v>0</v>
      </c>
      <c r="J725" s="166">
        <f t="shared" si="225"/>
        <v>0</v>
      </c>
      <c r="K725" s="166">
        <f t="shared" si="225"/>
        <v>0</v>
      </c>
      <c r="L725" s="166">
        <f t="shared" si="225"/>
        <v>0</v>
      </c>
      <c r="M725" s="166">
        <f t="shared" si="225"/>
        <v>0</v>
      </c>
      <c r="N725" s="166">
        <f t="shared" si="225"/>
        <v>0</v>
      </c>
      <c r="O725" s="166">
        <f t="shared" si="225"/>
        <v>0</v>
      </c>
      <c r="P725" s="166">
        <f t="shared" si="225"/>
        <v>0</v>
      </c>
      <c r="Q725" s="166">
        <f t="shared" si="225"/>
        <v>0</v>
      </c>
      <c r="R725" s="166">
        <f t="shared" si="225"/>
        <v>0</v>
      </c>
      <c r="S725" s="166">
        <f t="shared" si="225"/>
        <v>0</v>
      </c>
      <c r="T725" s="166">
        <f t="shared" ref="T725:AR731" si="227">T706</f>
        <v>0</v>
      </c>
      <c r="U725" s="166">
        <f t="shared" si="227"/>
        <v>0</v>
      </c>
      <c r="V725" s="166">
        <f t="shared" si="227"/>
        <v>0</v>
      </c>
      <c r="W725" s="166">
        <f t="shared" si="227"/>
        <v>0</v>
      </c>
      <c r="X725" s="166">
        <f t="shared" si="227"/>
        <v>0</v>
      </c>
      <c r="Y725" s="166">
        <f t="shared" si="227"/>
        <v>0</v>
      </c>
      <c r="Z725" s="166">
        <f t="shared" si="227"/>
        <v>0</v>
      </c>
      <c r="AA725" s="166">
        <f t="shared" si="227"/>
        <v>0</v>
      </c>
      <c r="AB725" s="166">
        <f t="shared" si="227"/>
        <v>0</v>
      </c>
      <c r="AC725" s="166">
        <f t="shared" si="227"/>
        <v>0</v>
      </c>
      <c r="AD725" s="166">
        <f t="shared" si="227"/>
        <v>0</v>
      </c>
      <c r="AE725" s="166">
        <f t="shared" si="227"/>
        <v>0</v>
      </c>
      <c r="AF725" s="166">
        <f t="shared" si="227"/>
        <v>0</v>
      </c>
      <c r="AG725" s="166">
        <f t="shared" si="227"/>
        <v>0</v>
      </c>
      <c r="AH725" s="166">
        <f t="shared" si="227"/>
        <v>0</v>
      </c>
      <c r="AI725" s="166">
        <f t="shared" si="227"/>
        <v>0</v>
      </c>
      <c r="AJ725" s="166">
        <f t="shared" si="227"/>
        <v>0</v>
      </c>
      <c r="AK725" s="166">
        <f t="shared" si="227"/>
        <v>0</v>
      </c>
      <c r="AL725" s="166">
        <f t="shared" si="227"/>
        <v>0</v>
      </c>
      <c r="AM725" s="166">
        <f t="shared" si="227"/>
        <v>0</v>
      </c>
      <c r="AN725" s="166">
        <f t="shared" si="227"/>
        <v>0</v>
      </c>
      <c r="AO725" s="166">
        <f t="shared" si="227"/>
        <v>0</v>
      </c>
      <c r="AP725" s="166">
        <f t="shared" si="227"/>
        <v>0</v>
      </c>
      <c r="AQ725" s="166">
        <f t="shared" si="227"/>
        <v>0</v>
      </c>
      <c r="AR725" s="166">
        <f t="shared" si="227"/>
        <v>0</v>
      </c>
    </row>
    <row r="726" spans="1:44" s="262" customFormat="1" ht="15.75" hidden="1" outlineLevel="2">
      <c r="A726" s="194"/>
      <c r="B726" s="162" t="s">
        <v>49</v>
      </c>
      <c r="C726" s="160" t="s">
        <v>73</v>
      </c>
      <c r="D726" s="166">
        <f t="shared" si="226"/>
        <v>0</v>
      </c>
      <c r="E726" s="166">
        <f t="shared" si="226"/>
        <v>0</v>
      </c>
      <c r="F726" s="166">
        <f t="shared" si="226"/>
        <v>0</v>
      </c>
      <c r="G726" s="166">
        <f t="shared" si="226"/>
        <v>0</v>
      </c>
      <c r="H726" s="166">
        <f t="shared" si="226"/>
        <v>0</v>
      </c>
      <c r="I726" s="166">
        <f t="shared" si="226"/>
        <v>0</v>
      </c>
      <c r="J726" s="166">
        <f t="shared" si="226"/>
        <v>0</v>
      </c>
      <c r="K726" s="166">
        <f t="shared" si="226"/>
        <v>0</v>
      </c>
      <c r="L726" s="166">
        <f t="shared" si="226"/>
        <v>0</v>
      </c>
      <c r="M726" s="166">
        <f t="shared" si="226"/>
        <v>0</v>
      </c>
      <c r="N726" s="166">
        <f t="shared" si="226"/>
        <v>0</v>
      </c>
      <c r="O726" s="166">
        <f t="shared" si="226"/>
        <v>0</v>
      </c>
      <c r="P726" s="166">
        <f t="shared" si="226"/>
        <v>0</v>
      </c>
      <c r="Q726" s="166">
        <f t="shared" si="226"/>
        <v>0</v>
      </c>
      <c r="R726" s="166">
        <f t="shared" si="226"/>
        <v>0</v>
      </c>
      <c r="S726" s="166">
        <f t="shared" si="226"/>
        <v>0</v>
      </c>
      <c r="T726" s="166">
        <f t="shared" si="227"/>
        <v>0</v>
      </c>
      <c r="U726" s="166">
        <f t="shared" si="227"/>
        <v>0</v>
      </c>
      <c r="V726" s="166">
        <f t="shared" si="227"/>
        <v>0</v>
      </c>
      <c r="W726" s="166">
        <f t="shared" si="227"/>
        <v>0</v>
      </c>
      <c r="X726" s="166">
        <f t="shared" si="227"/>
        <v>0</v>
      </c>
      <c r="Y726" s="166">
        <f t="shared" si="227"/>
        <v>0</v>
      </c>
      <c r="Z726" s="166">
        <f t="shared" si="227"/>
        <v>0</v>
      </c>
      <c r="AA726" s="166">
        <f t="shared" si="227"/>
        <v>0</v>
      </c>
      <c r="AB726" s="166">
        <f t="shared" si="227"/>
        <v>0</v>
      </c>
      <c r="AC726" s="166">
        <f t="shared" si="227"/>
        <v>0</v>
      </c>
      <c r="AD726" s="166">
        <f t="shared" si="227"/>
        <v>0</v>
      </c>
      <c r="AE726" s="166">
        <f t="shared" si="227"/>
        <v>0</v>
      </c>
      <c r="AF726" s="166">
        <f t="shared" si="227"/>
        <v>0</v>
      </c>
      <c r="AG726" s="166">
        <f t="shared" si="227"/>
        <v>0</v>
      </c>
      <c r="AH726" s="166">
        <f t="shared" si="227"/>
        <v>0</v>
      </c>
      <c r="AI726" s="166">
        <f t="shared" si="227"/>
        <v>0</v>
      </c>
      <c r="AJ726" s="166">
        <f t="shared" si="227"/>
        <v>0</v>
      </c>
      <c r="AK726" s="166">
        <f t="shared" si="227"/>
        <v>0</v>
      </c>
      <c r="AL726" s="166">
        <f t="shared" si="227"/>
        <v>0</v>
      </c>
      <c r="AM726" s="166">
        <f t="shared" si="227"/>
        <v>0</v>
      </c>
      <c r="AN726" s="166">
        <f t="shared" si="227"/>
        <v>0</v>
      </c>
      <c r="AO726" s="166">
        <f t="shared" si="227"/>
        <v>0</v>
      </c>
      <c r="AP726" s="166">
        <f t="shared" si="227"/>
        <v>0</v>
      </c>
      <c r="AQ726" s="166">
        <f t="shared" si="227"/>
        <v>0</v>
      </c>
      <c r="AR726" s="166">
        <f t="shared" si="227"/>
        <v>0</v>
      </c>
    </row>
    <row r="727" spans="1:44" s="262" customFormat="1" ht="15.75" hidden="1" outlineLevel="2">
      <c r="A727" s="194"/>
      <c r="B727" s="162" t="s">
        <v>50</v>
      </c>
      <c r="C727" s="160" t="s">
        <v>73</v>
      </c>
      <c r="D727" s="166">
        <f t="shared" si="226"/>
        <v>0</v>
      </c>
      <c r="E727" s="166">
        <f t="shared" si="226"/>
        <v>0</v>
      </c>
      <c r="F727" s="166">
        <f t="shared" si="226"/>
        <v>0</v>
      </c>
      <c r="G727" s="166">
        <f t="shared" si="226"/>
        <v>0</v>
      </c>
      <c r="H727" s="166">
        <f t="shared" si="226"/>
        <v>0</v>
      </c>
      <c r="I727" s="166">
        <f t="shared" si="226"/>
        <v>0</v>
      </c>
      <c r="J727" s="166">
        <f t="shared" si="226"/>
        <v>0</v>
      </c>
      <c r="K727" s="166">
        <f t="shared" si="226"/>
        <v>0</v>
      </c>
      <c r="L727" s="166">
        <f t="shared" si="226"/>
        <v>0</v>
      </c>
      <c r="M727" s="166">
        <f t="shared" si="226"/>
        <v>0</v>
      </c>
      <c r="N727" s="166">
        <f t="shared" si="226"/>
        <v>0</v>
      </c>
      <c r="O727" s="166">
        <f t="shared" si="226"/>
        <v>0</v>
      </c>
      <c r="P727" s="166">
        <f t="shared" si="226"/>
        <v>0</v>
      </c>
      <c r="Q727" s="166">
        <f t="shared" si="226"/>
        <v>0</v>
      </c>
      <c r="R727" s="166">
        <f t="shared" si="226"/>
        <v>0</v>
      </c>
      <c r="S727" s="166">
        <f t="shared" si="226"/>
        <v>0</v>
      </c>
      <c r="T727" s="166">
        <f t="shared" si="227"/>
        <v>0</v>
      </c>
      <c r="U727" s="166">
        <f t="shared" si="227"/>
        <v>0</v>
      </c>
      <c r="V727" s="166">
        <f t="shared" si="227"/>
        <v>0</v>
      </c>
      <c r="W727" s="166">
        <f t="shared" si="227"/>
        <v>0</v>
      </c>
      <c r="X727" s="166">
        <f t="shared" si="227"/>
        <v>0</v>
      </c>
      <c r="Y727" s="166">
        <f t="shared" si="227"/>
        <v>0</v>
      </c>
      <c r="Z727" s="166">
        <f t="shared" si="227"/>
        <v>0</v>
      </c>
      <c r="AA727" s="166">
        <f t="shared" si="227"/>
        <v>0</v>
      </c>
      <c r="AB727" s="166">
        <f t="shared" si="227"/>
        <v>0</v>
      </c>
      <c r="AC727" s="166">
        <f t="shared" si="227"/>
        <v>0</v>
      </c>
      <c r="AD727" s="166">
        <f t="shared" si="227"/>
        <v>0</v>
      </c>
      <c r="AE727" s="166">
        <f t="shared" si="227"/>
        <v>0</v>
      </c>
      <c r="AF727" s="166">
        <f t="shared" si="227"/>
        <v>0</v>
      </c>
      <c r="AG727" s="166">
        <f t="shared" si="227"/>
        <v>0</v>
      </c>
      <c r="AH727" s="166">
        <f t="shared" si="227"/>
        <v>0</v>
      </c>
      <c r="AI727" s="166">
        <f t="shared" si="227"/>
        <v>0</v>
      </c>
      <c r="AJ727" s="166">
        <f t="shared" si="227"/>
        <v>0</v>
      </c>
      <c r="AK727" s="166">
        <f t="shared" si="227"/>
        <v>0</v>
      </c>
      <c r="AL727" s="166">
        <f t="shared" si="227"/>
        <v>0</v>
      </c>
      <c r="AM727" s="166">
        <f t="shared" si="227"/>
        <v>0</v>
      </c>
      <c r="AN727" s="166">
        <f t="shared" si="227"/>
        <v>0</v>
      </c>
      <c r="AO727" s="166">
        <f t="shared" si="227"/>
        <v>0</v>
      </c>
      <c r="AP727" s="166">
        <f t="shared" si="227"/>
        <v>0</v>
      </c>
      <c r="AQ727" s="166">
        <f t="shared" si="227"/>
        <v>0</v>
      </c>
      <c r="AR727" s="166">
        <f t="shared" si="227"/>
        <v>0</v>
      </c>
    </row>
    <row r="728" spans="1:44" s="262" customFormat="1" ht="15.75" hidden="1" outlineLevel="2">
      <c r="A728" s="194"/>
      <c r="B728" s="162" t="s">
        <v>51</v>
      </c>
      <c r="C728" s="160" t="s">
        <v>73</v>
      </c>
      <c r="D728" s="166">
        <f t="shared" si="226"/>
        <v>0</v>
      </c>
      <c r="E728" s="166">
        <f t="shared" si="226"/>
        <v>0</v>
      </c>
      <c r="F728" s="166">
        <f t="shared" si="226"/>
        <v>0</v>
      </c>
      <c r="G728" s="166">
        <f t="shared" si="226"/>
        <v>0</v>
      </c>
      <c r="H728" s="166">
        <f t="shared" si="226"/>
        <v>0</v>
      </c>
      <c r="I728" s="166">
        <f t="shared" si="226"/>
        <v>0</v>
      </c>
      <c r="J728" s="166">
        <f t="shared" si="226"/>
        <v>0</v>
      </c>
      <c r="K728" s="166">
        <f t="shared" si="226"/>
        <v>0</v>
      </c>
      <c r="L728" s="166">
        <f t="shared" si="226"/>
        <v>0</v>
      </c>
      <c r="M728" s="166">
        <f t="shared" si="226"/>
        <v>0</v>
      </c>
      <c r="N728" s="166">
        <f t="shared" si="226"/>
        <v>0</v>
      </c>
      <c r="O728" s="166">
        <f t="shared" si="226"/>
        <v>0</v>
      </c>
      <c r="P728" s="166">
        <f t="shared" si="226"/>
        <v>0</v>
      </c>
      <c r="Q728" s="166">
        <f t="shared" si="226"/>
        <v>0</v>
      </c>
      <c r="R728" s="166">
        <f t="shared" si="226"/>
        <v>0</v>
      </c>
      <c r="S728" s="166">
        <f t="shared" si="226"/>
        <v>0</v>
      </c>
      <c r="T728" s="166">
        <f t="shared" si="227"/>
        <v>0</v>
      </c>
      <c r="U728" s="166">
        <f t="shared" si="227"/>
        <v>0</v>
      </c>
      <c r="V728" s="166">
        <f t="shared" si="227"/>
        <v>0</v>
      </c>
      <c r="W728" s="166">
        <f t="shared" si="227"/>
        <v>0</v>
      </c>
      <c r="X728" s="166">
        <f t="shared" si="227"/>
        <v>0</v>
      </c>
      <c r="Y728" s="166">
        <f t="shared" si="227"/>
        <v>0</v>
      </c>
      <c r="Z728" s="166">
        <f t="shared" si="227"/>
        <v>0</v>
      </c>
      <c r="AA728" s="166">
        <f t="shared" si="227"/>
        <v>0</v>
      </c>
      <c r="AB728" s="166">
        <f t="shared" si="227"/>
        <v>0</v>
      </c>
      <c r="AC728" s="166">
        <f t="shared" si="227"/>
        <v>0</v>
      </c>
      <c r="AD728" s="166">
        <f t="shared" si="227"/>
        <v>0</v>
      </c>
      <c r="AE728" s="166">
        <f t="shared" si="227"/>
        <v>0</v>
      </c>
      <c r="AF728" s="166">
        <f t="shared" si="227"/>
        <v>0</v>
      </c>
      <c r="AG728" s="166">
        <f t="shared" si="227"/>
        <v>0</v>
      </c>
      <c r="AH728" s="166">
        <f t="shared" si="227"/>
        <v>0</v>
      </c>
      <c r="AI728" s="166">
        <f t="shared" si="227"/>
        <v>0</v>
      </c>
      <c r="AJ728" s="166">
        <f t="shared" si="227"/>
        <v>0</v>
      </c>
      <c r="AK728" s="166">
        <f t="shared" si="227"/>
        <v>0</v>
      </c>
      <c r="AL728" s="166">
        <f t="shared" si="227"/>
        <v>0</v>
      </c>
      <c r="AM728" s="166">
        <f t="shared" si="227"/>
        <v>0</v>
      </c>
      <c r="AN728" s="166">
        <f t="shared" si="227"/>
        <v>0</v>
      </c>
      <c r="AO728" s="166">
        <f t="shared" si="227"/>
        <v>0</v>
      </c>
      <c r="AP728" s="166">
        <f t="shared" si="227"/>
        <v>0</v>
      </c>
      <c r="AQ728" s="166">
        <f t="shared" si="227"/>
        <v>0</v>
      </c>
      <c r="AR728" s="166">
        <f t="shared" si="227"/>
        <v>0</v>
      </c>
    </row>
    <row r="729" spans="1:44" s="262" customFormat="1" ht="15.75" hidden="1" outlineLevel="2">
      <c r="A729" s="194"/>
      <c r="B729" s="162" t="s">
        <v>52</v>
      </c>
      <c r="C729" s="160" t="s">
        <v>73</v>
      </c>
      <c r="D729" s="166">
        <f t="shared" si="226"/>
        <v>0</v>
      </c>
      <c r="E729" s="166">
        <f t="shared" si="226"/>
        <v>0</v>
      </c>
      <c r="F729" s="166">
        <f t="shared" si="226"/>
        <v>0</v>
      </c>
      <c r="G729" s="166">
        <f t="shared" si="226"/>
        <v>0</v>
      </c>
      <c r="H729" s="166">
        <f t="shared" si="226"/>
        <v>0</v>
      </c>
      <c r="I729" s="166">
        <f t="shared" si="226"/>
        <v>0</v>
      </c>
      <c r="J729" s="166">
        <f t="shared" si="226"/>
        <v>0</v>
      </c>
      <c r="K729" s="166">
        <f t="shared" si="226"/>
        <v>0</v>
      </c>
      <c r="L729" s="166">
        <f t="shared" si="226"/>
        <v>0</v>
      </c>
      <c r="M729" s="166">
        <f t="shared" si="226"/>
        <v>0</v>
      </c>
      <c r="N729" s="166">
        <f t="shared" si="226"/>
        <v>0</v>
      </c>
      <c r="O729" s="166">
        <f t="shared" si="226"/>
        <v>0</v>
      </c>
      <c r="P729" s="166">
        <f t="shared" si="226"/>
        <v>0</v>
      </c>
      <c r="Q729" s="166">
        <f t="shared" si="226"/>
        <v>0</v>
      </c>
      <c r="R729" s="166">
        <f t="shared" si="226"/>
        <v>0</v>
      </c>
      <c r="S729" s="166">
        <f t="shared" si="226"/>
        <v>0</v>
      </c>
      <c r="T729" s="166">
        <f t="shared" si="227"/>
        <v>0</v>
      </c>
      <c r="U729" s="166">
        <f t="shared" si="227"/>
        <v>0</v>
      </c>
      <c r="V729" s="166">
        <f t="shared" si="227"/>
        <v>0</v>
      </c>
      <c r="W729" s="166">
        <f t="shared" si="227"/>
        <v>0</v>
      </c>
      <c r="X729" s="166">
        <f t="shared" si="227"/>
        <v>0</v>
      </c>
      <c r="Y729" s="166">
        <f t="shared" si="227"/>
        <v>0</v>
      </c>
      <c r="Z729" s="166">
        <f t="shared" si="227"/>
        <v>0</v>
      </c>
      <c r="AA729" s="166">
        <f t="shared" si="227"/>
        <v>0</v>
      </c>
      <c r="AB729" s="166">
        <f t="shared" si="227"/>
        <v>0</v>
      </c>
      <c r="AC729" s="166">
        <f t="shared" si="227"/>
        <v>0</v>
      </c>
      <c r="AD729" s="166">
        <f t="shared" si="227"/>
        <v>0</v>
      </c>
      <c r="AE729" s="166">
        <f t="shared" si="227"/>
        <v>0</v>
      </c>
      <c r="AF729" s="166">
        <f t="shared" si="227"/>
        <v>0</v>
      </c>
      <c r="AG729" s="166">
        <f t="shared" si="227"/>
        <v>0</v>
      </c>
      <c r="AH729" s="166">
        <f t="shared" si="227"/>
        <v>0</v>
      </c>
      <c r="AI729" s="166">
        <f t="shared" si="227"/>
        <v>0</v>
      </c>
      <c r="AJ729" s="166">
        <f t="shared" si="227"/>
        <v>0</v>
      </c>
      <c r="AK729" s="166">
        <f t="shared" si="227"/>
        <v>0</v>
      </c>
      <c r="AL729" s="166">
        <f t="shared" si="227"/>
        <v>0</v>
      </c>
      <c r="AM729" s="166">
        <f t="shared" si="227"/>
        <v>0</v>
      </c>
      <c r="AN729" s="166">
        <f t="shared" si="227"/>
        <v>0</v>
      </c>
      <c r="AO729" s="166">
        <f t="shared" si="227"/>
        <v>0</v>
      </c>
      <c r="AP729" s="166">
        <f t="shared" si="227"/>
        <v>0</v>
      </c>
      <c r="AQ729" s="166">
        <f t="shared" si="227"/>
        <v>0</v>
      </c>
      <c r="AR729" s="166">
        <f t="shared" si="227"/>
        <v>0</v>
      </c>
    </row>
    <row r="730" spans="1:44" s="262" customFormat="1" ht="15.75" hidden="1" outlineLevel="2">
      <c r="A730" s="194"/>
      <c r="B730" s="162" t="s">
        <v>53</v>
      </c>
      <c r="C730" s="160" t="s">
        <v>73</v>
      </c>
      <c r="D730" s="166">
        <f t="shared" si="226"/>
        <v>0</v>
      </c>
      <c r="E730" s="166">
        <f t="shared" si="226"/>
        <v>0</v>
      </c>
      <c r="F730" s="166">
        <f t="shared" si="226"/>
        <v>0</v>
      </c>
      <c r="G730" s="166">
        <f t="shared" si="226"/>
        <v>0</v>
      </c>
      <c r="H730" s="166">
        <f t="shared" si="226"/>
        <v>0</v>
      </c>
      <c r="I730" s="166">
        <f t="shared" si="226"/>
        <v>0</v>
      </c>
      <c r="J730" s="166">
        <f t="shared" si="226"/>
        <v>0</v>
      </c>
      <c r="K730" s="166">
        <f t="shared" si="226"/>
        <v>0</v>
      </c>
      <c r="L730" s="166">
        <f t="shared" si="226"/>
        <v>0</v>
      </c>
      <c r="M730" s="166">
        <f t="shared" si="226"/>
        <v>0</v>
      </c>
      <c r="N730" s="166">
        <f t="shared" si="226"/>
        <v>0</v>
      </c>
      <c r="O730" s="166">
        <f t="shared" si="226"/>
        <v>0</v>
      </c>
      <c r="P730" s="166">
        <f t="shared" si="226"/>
        <v>0</v>
      </c>
      <c r="Q730" s="166">
        <f t="shared" si="226"/>
        <v>0</v>
      </c>
      <c r="R730" s="166">
        <f t="shared" si="226"/>
        <v>0</v>
      </c>
      <c r="S730" s="166">
        <f t="shared" si="226"/>
        <v>0</v>
      </c>
      <c r="T730" s="166">
        <f t="shared" si="227"/>
        <v>0</v>
      </c>
      <c r="U730" s="166">
        <f t="shared" si="227"/>
        <v>0</v>
      </c>
      <c r="V730" s="166">
        <f t="shared" si="227"/>
        <v>0</v>
      </c>
      <c r="W730" s="166">
        <f t="shared" si="227"/>
        <v>0</v>
      </c>
      <c r="X730" s="166">
        <f t="shared" si="227"/>
        <v>0</v>
      </c>
      <c r="Y730" s="166">
        <f t="shared" si="227"/>
        <v>0</v>
      </c>
      <c r="Z730" s="166">
        <f t="shared" si="227"/>
        <v>0</v>
      </c>
      <c r="AA730" s="166">
        <f t="shared" si="227"/>
        <v>0</v>
      </c>
      <c r="AB730" s="166">
        <f t="shared" si="227"/>
        <v>0</v>
      </c>
      <c r="AC730" s="166">
        <f t="shared" si="227"/>
        <v>0</v>
      </c>
      <c r="AD730" s="166">
        <f t="shared" si="227"/>
        <v>0</v>
      </c>
      <c r="AE730" s="166">
        <f t="shared" si="227"/>
        <v>0</v>
      </c>
      <c r="AF730" s="166">
        <f t="shared" si="227"/>
        <v>0</v>
      </c>
      <c r="AG730" s="166">
        <f t="shared" si="227"/>
        <v>0</v>
      </c>
      <c r="AH730" s="166">
        <f t="shared" si="227"/>
        <v>0</v>
      </c>
      <c r="AI730" s="166">
        <f t="shared" si="227"/>
        <v>0</v>
      </c>
      <c r="AJ730" s="166">
        <f t="shared" si="227"/>
        <v>0</v>
      </c>
      <c r="AK730" s="166">
        <f t="shared" si="227"/>
        <v>0</v>
      </c>
      <c r="AL730" s="166">
        <f t="shared" si="227"/>
        <v>0</v>
      </c>
      <c r="AM730" s="166">
        <f t="shared" si="227"/>
        <v>0</v>
      </c>
      <c r="AN730" s="166">
        <f t="shared" si="227"/>
        <v>0</v>
      </c>
      <c r="AO730" s="166">
        <f t="shared" si="227"/>
        <v>0</v>
      </c>
      <c r="AP730" s="166">
        <f t="shared" si="227"/>
        <v>0</v>
      </c>
      <c r="AQ730" s="166">
        <f t="shared" si="227"/>
        <v>0</v>
      </c>
      <c r="AR730" s="166">
        <f t="shared" si="227"/>
        <v>0</v>
      </c>
    </row>
    <row r="731" spans="1:44" s="262" customFormat="1" ht="15.75" hidden="1" outlineLevel="2">
      <c r="A731" s="194"/>
      <c r="B731" s="162" t="s">
        <v>54</v>
      </c>
      <c r="C731" s="160" t="s">
        <v>73</v>
      </c>
      <c r="D731" s="166">
        <f t="shared" si="226"/>
        <v>0</v>
      </c>
      <c r="E731" s="166">
        <f t="shared" si="226"/>
        <v>0</v>
      </c>
      <c r="F731" s="166">
        <f t="shared" si="226"/>
        <v>0</v>
      </c>
      <c r="G731" s="166">
        <f t="shared" si="226"/>
        <v>0</v>
      </c>
      <c r="H731" s="166">
        <f t="shared" si="226"/>
        <v>0</v>
      </c>
      <c r="I731" s="166">
        <f t="shared" si="226"/>
        <v>0</v>
      </c>
      <c r="J731" s="166">
        <f t="shared" si="226"/>
        <v>0</v>
      </c>
      <c r="K731" s="166">
        <f t="shared" si="226"/>
        <v>0</v>
      </c>
      <c r="L731" s="166">
        <f t="shared" si="226"/>
        <v>0</v>
      </c>
      <c r="M731" s="166">
        <f t="shared" si="226"/>
        <v>0</v>
      </c>
      <c r="N731" s="166">
        <f t="shared" si="226"/>
        <v>0</v>
      </c>
      <c r="O731" s="166">
        <f t="shared" si="226"/>
        <v>0</v>
      </c>
      <c r="P731" s="166">
        <f t="shared" si="226"/>
        <v>0</v>
      </c>
      <c r="Q731" s="166">
        <f t="shared" si="226"/>
        <v>0</v>
      </c>
      <c r="R731" s="166">
        <f t="shared" si="226"/>
        <v>0</v>
      </c>
      <c r="S731" s="166">
        <f t="shared" si="226"/>
        <v>0</v>
      </c>
      <c r="T731" s="166">
        <f t="shared" si="227"/>
        <v>0</v>
      </c>
      <c r="U731" s="166">
        <f t="shared" si="227"/>
        <v>0</v>
      </c>
      <c r="V731" s="166">
        <f t="shared" si="227"/>
        <v>0</v>
      </c>
      <c r="W731" s="166">
        <f t="shared" si="227"/>
        <v>0</v>
      </c>
      <c r="X731" s="166">
        <f t="shared" si="227"/>
        <v>0</v>
      </c>
      <c r="Y731" s="166">
        <f t="shared" si="227"/>
        <v>0</v>
      </c>
      <c r="Z731" s="166">
        <f t="shared" si="227"/>
        <v>0</v>
      </c>
      <c r="AA731" s="166">
        <f t="shared" si="227"/>
        <v>0</v>
      </c>
      <c r="AB731" s="166">
        <f t="shared" si="227"/>
        <v>0</v>
      </c>
      <c r="AC731" s="166">
        <f t="shared" si="227"/>
        <v>0</v>
      </c>
      <c r="AD731" s="166">
        <f t="shared" si="227"/>
        <v>0</v>
      </c>
      <c r="AE731" s="166">
        <f t="shared" si="227"/>
        <v>0</v>
      </c>
      <c r="AF731" s="166">
        <f t="shared" si="227"/>
        <v>0</v>
      </c>
      <c r="AG731" s="166">
        <f t="shared" si="227"/>
        <v>0</v>
      </c>
      <c r="AH731" s="166">
        <f t="shared" si="227"/>
        <v>0</v>
      </c>
      <c r="AI731" s="166">
        <f t="shared" si="227"/>
        <v>0</v>
      </c>
      <c r="AJ731" s="166">
        <f t="shared" si="227"/>
        <v>0</v>
      </c>
      <c r="AK731" s="166">
        <f t="shared" si="227"/>
        <v>0</v>
      </c>
      <c r="AL731" s="166">
        <f t="shared" si="227"/>
        <v>0</v>
      </c>
      <c r="AM731" s="166">
        <f t="shared" si="227"/>
        <v>0</v>
      </c>
      <c r="AN731" s="166">
        <f t="shared" si="227"/>
        <v>0</v>
      </c>
      <c r="AO731" s="166">
        <f t="shared" si="227"/>
        <v>0</v>
      </c>
      <c r="AP731" s="166">
        <f t="shared" si="227"/>
        <v>0</v>
      </c>
      <c r="AQ731" s="166">
        <f t="shared" si="227"/>
        <v>0</v>
      </c>
      <c r="AR731" s="166">
        <f t="shared" si="227"/>
        <v>0</v>
      </c>
    </row>
    <row r="732" spans="1:44" s="262" customFormat="1" ht="15.75" hidden="1" outlineLevel="2">
      <c r="A732" s="194"/>
      <c r="B732" s="162" t="s">
        <v>55</v>
      </c>
      <c r="C732" s="160" t="s">
        <v>73</v>
      </c>
      <c r="D732" s="165">
        <f>1-SUM(D719:D731)</f>
        <v>1</v>
      </c>
      <c r="E732" s="165">
        <f t="shared" ref="E732:AR732" si="228">1-SUM(E719:E731)</f>
        <v>1</v>
      </c>
      <c r="F732" s="165">
        <f t="shared" si="228"/>
        <v>1</v>
      </c>
      <c r="G732" s="165">
        <f t="shared" si="228"/>
        <v>1</v>
      </c>
      <c r="H732" s="165">
        <f t="shared" si="228"/>
        <v>1</v>
      </c>
      <c r="I732" s="165">
        <f t="shared" si="228"/>
        <v>1</v>
      </c>
      <c r="J732" s="165">
        <f t="shared" si="228"/>
        <v>1</v>
      </c>
      <c r="K732" s="165">
        <f t="shared" si="228"/>
        <v>1</v>
      </c>
      <c r="L732" s="165">
        <f t="shared" si="228"/>
        <v>1</v>
      </c>
      <c r="M732" s="165">
        <f t="shared" si="228"/>
        <v>1</v>
      </c>
      <c r="N732" s="165">
        <f t="shared" si="228"/>
        <v>1</v>
      </c>
      <c r="O732" s="165">
        <f t="shared" si="228"/>
        <v>1</v>
      </c>
      <c r="P732" s="165">
        <f t="shared" si="228"/>
        <v>1</v>
      </c>
      <c r="Q732" s="165">
        <f t="shared" si="228"/>
        <v>1</v>
      </c>
      <c r="R732" s="165">
        <f t="shared" si="228"/>
        <v>1</v>
      </c>
      <c r="S732" s="165">
        <f t="shared" si="228"/>
        <v>1</v>
      </c>
      <c r="T732" s="165">
        <f t="shared" si="228"/>
        <v>1</v>
      </c>
      <c r="U732" s="165">
        <f t="shared" si="228"/>
        <v>1</v>
      </c>
      <c r="V732" s="165">
        <f t="shared" si="228"/>
        <v>1</v>
      </c>
      <c r="W732" s="165">
        <f t="shared" si="228"/>
        <v>1</v>
      </c>
      <c r="X732" s="165">
        <f t="shared" si="228"/>
        <v>1</v>
      </c>
      <c r="Y732" s="165">
        <f t="shared" si="228"/>
        <v>1</v>
      </c>
      <c r="Z732" s="165">
        <f t="shared" si="228"/>
        <v>1</v>
      </c>
      <c r="AA732" s="165">
        <f t="shared" si="228"/>
        <v>1</v>
      </c>
      <c r="AB732" s="165">
        <f t="shared" si="228"/>
        <v>1</v>
      </c>
      <c r="AC732" s="165">
        <f t="shared" si="228"/>
        <v>1</v>
      </c>
      <c r="AD732" s="165">
        <f t="shared" si="228"/>
        <v>1</v>
      </c>
      <c r="AE732" s="165">
        <f t="shared" si="228"/>
        <v>1</v>
      </c>
      <c r="AF732" s="165">
        <f t="shared" si="228"/>
        <v>1</v>
      </c>
      <c r="AG732" s="165">
        <f t="shared" si="228"/>
        <v>1</v>
      </c>
      <c r="AH732" s="165">
        <f t="shared" si="228"/>
        <v>1</v>
      </c>
      <c r="AI732" s="165">
        <f t="shared" si="228"/>
        <v>1</v>
      </c>
      <c r="AJ732" s="165">
        <f t="shared" si="228"/>
        <v>1</v>
      </c>
      <c r="AK732" s="165">
        <f t="shared" si="228"/>
        <v>1</v>
      </c>
      <c r="AL732" s="165">
        <f t="shared" si="228"/>
        <v>1</v>
      </c>
      <c r="AM732" s="165">
        <f t="shared" si="228"/>
        <v>1</v>
      </c>
      <c r="AN732" s="165">
        <f t="shared" si="228"/>
        <v>1</v>
      </c>
      <c r="AO732" s="165">
        <f t="shared" si="228"/>
        <v>1</v>
      </c>
      <c r="AP732" s="165">
        <f t="shared" si="228"/>
        <v>1</v>
      </c>
      <c r="AQ732" s="165">
        <f t="shared" si="228"/>
        <v>1</v>
      </c>
      <c r="AR732" s="165">
        <f t="shared" si="228"/>
        <v>1</v>
      </c>
    </row>
    <row r="733" spans="1:44" s="262" customFormat="1" ht="15.75" hidden="1" outlineLevel="2">
      <c r="A733" s="194"/>
      <c r="B733" s="162" t="s">
        <v>56</v>
      </c>
      <c r="C733" s="160" t="s">
        <v>73</v>
      </c>
      <c r="D733" s="166">
        <f>SUM(D719:D732)</f>
        <v>1</v>
      </c>
      <c r="E733" s="166">
        <f t="shared" ref="E733:AR733" si="229">SUM(E719:E732)</f>
        <v>1</v>
      </c>
      <c r="F733" s="166">
        <f t="shared" si="229"/>
        <v>1</v>
      </c>
      <c r="G733" s="166">
        <f t="shared" si="229"/>
        <v>1</v>
      </c>
      <c r="H733" s="166">
        <f t="shared" si="229"/>
        <v>1</v>
      </c>
      <c r="I733" s="166">
        <f t="shared" si="229"/>
        <v>1</v>
      </c>
      <c r="J733" s="166">
        <f t="shared" si="229"/>
        <v>1</v>
      </c>
      <c r="K733" s="166">
        <f t="shared" si="229"/>
        <v>1</v>
      </c>
      <c r="L733" s="166">
        <f t="shared" si="229"/>
        <v>1</v>
      </c>
      <c r="M733" s="166">
        <f t="shared" si="229"/>
        <v>1</v>
      </c>
      <c r="N733" s="166">
        <f t="shared" si="229"/>
        <v>1</v>
      </c>
      <c r="O733" s="166">
        <f t="shared" si="229"/>
        <v>1</v>
      </c>
      <c r="P733" s="166">
        <f t="shared" si="229"/>
        <v>1</v>
      </c>
      <c r="Q733" s="166">
        <f t="shared" si="229"/>
        <v>1</v>
      </c>
      <c r="R733" s="166">
        <f t="shared" si="229"/>
        <v>1</v>
      </c>
      <c r="S733" s="166">
        <f t="shared" si="229"/>
        <v>1</v>
      </c>
      <c r="T733" s="166">
        <f t="shared" si="229"/>
        <v>1</v>
      </c>
      <c r="U733" s="166">
        <f t="shared" si="229"/>
        <v>1</v>
      </c>
      <c r="V733" s="166">
        <f t="shared" si="229"/>
        <v>1</v>
      </c>
      <c r="W733" s="166">
        <f t="shared" si="229"/>
        <v>1</v>
      </c>
      <c r="X733" s="166">
        <f t="shared" si="229"/>
        <v>1</v>
      </c>
      <c r="Y733" s="166">
        <f t="shared" si="229"/>
        <v>1</v>
      </c>
      <c r="Z733" s="166">
        <f t="shared" si="229"/>
        <v>1</v>
      </c>
      <c r="AA733" s="166">
        <f t="shared" si="229"/>
        <v>1</v>
      </c>
      <c r="AB733" s="166">
        <f t="shared" si="229"/>
        <v>1</v>
      </c>
      <c r="AC733" s="166">
        <f t="shared" si="229"/>
        <v>1</v>
      </c>
      <c r="AD733" s="166">
        <f t="shared" si="229"/>
        <v>1</v>
      </c>
      <c r="AE733" s="166">
        <f t="shared" si="229"/>
        <v>1</v>
      </c>
      <c r="AF733" s="166">
        <f t="shared" si="229"/>
        <v>1</v>
      </c>
      <c r="AG733" s="166">
        <f t="shared" si="229"/>
        <v>1</v>
      </c>
      <c r="AH733" s="166">
        <f t="shared" si="229"/>
        <v>1</v>
      </c>
      <c r="AI733" s="166">
        <f t="shared" si="229"/>
        <v>1</v>
      </c>
      <c r="AJ733" s="166">
        <f t="shared" si="229"/>
        <v>1</v>
      </c>
      <c r="AK733" s="166">
        <f t="shared" si="229"/>
        <v>1</v>
      </c>
      <c r="AL733" s="166">
        <f t="shared" si="229"/>
        <v>1</v>
      </c>
      <c r="AM733" s="166">
        <f t="shared" si="229"/>
        <v>1</v>
      </c>
      <c r="AN733" s="166">
        <f t="shared" si="229"/>
        <v>1</v>
      </c>
      <c r="AO733" s="166">
        <f t="shared" si="229"/>
        <v>1</v>
      </c>
      <c r="AP733" s="166">
        <f t="shared" si="229"/>
        <v>1</v>
      </c>
      <c r="AQ733" s="166">
        <f t="shared" si="229"/>
        <v>1</v>
      </c>
      <c r="AR733" s="166">
        <f t="shared" si="229"/>
        <v>1</v>
      </c>
    </row>
    <row r="734" spans="1:44" s="78" customFormat="1" ht="15.75" hidden="1" outlineLevel="1">
      <c r="A734" s="195"/>
      <c r="B734" s="82"/>
      <c r="C734" s="196">
        <f>AVERAGE(D698:AR698)/313</f>
        <v>0</v>
      </c>
      <c r="D734" s="191" t="s">
        <v>71</v>
      </c>
      <c r="E734" s="192"/>
      <c r="F734" s="192"/>
      <c r="G734" s="192"/>
      <c r="H734" s="192"/>
      <c r="I734" s="192"/>
      <c r="J734" s="192"/>
      <c r="K734" s="192"/>
      <c r="L734" s="192"/>
      <c r="M734" s="192"/>
      <c r="N734" s="192"/>
      <c r="O734" s="192"/>
      <c r="P734" s="192"/>
      <c r="Q734" s="192"/>
      <c r="R734" s="192"/>
      <c r="S734" s="192"/>
      <c r="T734" s="192"/>
      <c r="U734" s="192"/>
      <c r="V734" s="192"/>
      <c r="W734" s="192"/>
      <c r="X734" s="192"/>
      <c r="Y734" s="192"/>
      <c r="Z734" s="192"/>
      <c r="AA734" s="192"/>
      <c r="AB734" s="192"/>
      <c r="AC734" s="192"/>
      <c r="AD734" s="192"/>
      <c r="AE734" s="192"/>
      <c r="AF734" s="192"/>
      <c r="AG734" s="192"/>
      <c r="AH734" s="192"/>
      <c r="AI734" s="192"/>
      <c r="AJ734" s="192"/>
      <c r="AK734" s="192"/>
      <c r="AL734" s="192"/>
      <c r="AM734" s="192"/>
      <c r="AN734" s="192"/>
      <c r="AO734" s="192"/>
      <c r="AP734" s="192"/>
      <c r="AQ734" s="192"/>
      <c r="AR734" s="192"/>
    </row>
    <row r="735" spans="1:44" s="264" customFormat="1" ht="15.75" hidden="1" outlineLevel="1">
      <c r="A735" s="105" t="str">
        <f>'[7]5. Var. Index. Performance RTs'!D53</f>
        <v>NÃO</v>
      </c>
      <c r="B735" s="175" t="s">
        <v>177</v>
      </c>
      <c r="C735" s="173" t="s">
        <v>174</v>
      </c>
      <c r="D735" s="177">
        <f>IF($A$735="SIM",D824,0)</f>
        <v>0</v>
      </c>
      <c r="E735" s="177">
        <f t="shared" ref="E735:AR735" si="230">IF($A$735="SIM",E824,0)</f>
        <v>0</v>
      </c>
      <c r="F735" s="177">
        <f t="shared" si="230"/>
        <v>0</v>
      </c>
      <c r="G735" s="177">
        <f t="shared" si="230"/>
        <v>0</v>
      </c>
      <c r="H735" s="177">
        <f t="shared" si="230"/>
        <v>0</v>
      </c>
      <c r="I735" s="177">
        <f t="shared" si="230"/>
        <v>0</v>
      </c>
      <c r="J735" s="177">
        <f t="shared" si="230"/>
        <v>0</v>
      </c>
      <c r="K735" s="177">
        <f t="shared" si="230"/>
        <v>0</v>
      </c>
      <c r="L735" s="177">
        <f t="shared" si="230"/>
        <v>0</v>
      </c>
      <c r="M735" s="177">
        <f t="shared" si="230"/>
        <v>0</v>
      </c>
      <c r="N735" s="177">
        <f t="shared" si="230"/>
        <v>0</v>
      </c>
      <c r="O735" s="177">
        <f t="shared" si="230"/>
        <v>0</v>
      </c>
      <c r="P735" s="177">
        <f t="shared" si="230"/>
        <v>0</v>
      </c>
      <c r="Q735" s="177">
        <f t="shared" si="230"/>
        <v>0</v>
      </c>
      <c r="R735" s="177">
        <f t="shared" si="230"/>
        <v>0</v>
      </c>
      <c r="S735" s="177">
        <f t="shared" si="230"/>
        <v>0</v>
      </c>
      <c r="T735" s="177">
        <f t="shared" si="230"/>
        <v>0</v>
      </c>
      <c r="U735" s="177">
        <f t="shared" si="230"/>
        <v>0</v>
      </c>
      <c r="V735" s="177">
        <f t="shared" si="230"/>
        <v>0</v>
      </c>
      <c r="W735" s="177">
        <f t="shared" si="230"/>
        <v>0</v>
      </c>
      <c r="X735" s="177">
        <f t="shared" si="230"/>
        <v>0</v>
      </c>
      <c r="Y735" s="177">
        <f t="shared" si="230"/>
        <v>0</v>
      </c>
      <c r="Z735" s="177">
        <f t="shared" si="230"/>
        <v>0</v>
      </c>
      <c r="AA735" s="177">
        <f t="shared" si="230"/>
        <v>0</v>
      </c>
      <c r="AB735" s="177">
        <f t="shared" si="230"/>
        <v>0</v>
      </c>
      <c r="AC735" s="177">
        <f t="shared" si="230"/>
        <v>0</v>
      </c>
      <c r="AD735" s="177">
        <f t="shared" si="230"/>
        <v>0</v>
      </c>
      <c r="AE735" s="177">
        <f t="shared" si="230"/>
        <v>0</v>
      </c>
      <c r="AF735" s="177">
        <f t="shared" si="230"/>
        <v>0</v>
      </c>
      <c r="AG735" s="177">
        <f t="shared" si="230"/>
        <v>0</v>
      </c>
      <c r="AH735" s="177">
        <f t="shared" si="230"/>
        <v>0</v>
      </c>
      <c r="AI735" s="177">
        <f t="shared" si="230"/>
        <v>0</v>
      </c>
      <c r="AJ735" s="177">
        <f t="shared" si="230"/>
        <v>0</v>
      </c>
      <c r="AK735" s="177">
        <f t="shared" si="230"/>
        <v>0</v>
      </c>
      <c r="AL735" s="177">
        <f t="shared" si="230"/>
        <v>0</v>
      </c>
      <c r="AM735" s="177">
        <f t="shared" si="230"/>
        <v>0</v>
      </c>
      <c r="AN735" s="177">
        <f t="shared" si="230"/>
        <v>0</v>
      </c>
      <c r="AO735" s="177">
        <f t="shared" si="230"/>
        <v>0</v>
      </c>
      <c r="AP735" s="177">
        <f t="shared" si="230"/>
        <v>0</v>
      </c>
      <c r="AQ735" s="177">
        <f t="shared" si="230"/>
        <v>0</v>
      </c>
      <c r="AR735" s="177">
        <f t="shared" si="230"/>
        <v>0</v>
      </c>
    </row>
    <row r="736" spans="1:44" s="260" customFormat="1" ht="15.75" hidden="1" outlineLevel="1">
      <c r="A736" s="195"/>
      <c r="B736" s="84" t="s">
        <v>178</v>
      </c>
      <c r="C736" s="80" t="s">
        <v>129</v>
      </c>
      <c r="D736" s="157">
        <f t="shared" ref="D736:AR736" si="231">IF($A$735="SIM",D212*D213,0)</f>
        <v>0</v>
      </c>
      <c r="E736" s="157">
        <f t="shared" si="231"/>
        <v>0</v>
      </c>
      <c r="F736" s="157">
        <f t="shared" si="231"/>
        <v>0</v>
      </c>
      <c r="G736" s="157">
        <f t="shared" si="231"/>
        <v>0</v>
      </c>
      <c r="H736" s="157">
        <f t="shared" si="231"/>
        <v>0</v>
      </c>
      <c r="I736" s="157">
        <f t="shared" si="231"/>
        <v>0</v>
      </c>
      <c r="J736" s="157">
        <f t="shared" si="231"/>
        <v>0</v>
      </c>
      <c r="K736" s="157">
        <f t="shared" si="231"/>
        <v>0</v>
      </c>
      <c r="L736" s="157">
        <f t="shared" si="231"/>
        <v>0</v>
      </c>
      <c r="M736" s="157">
        <f t="shared" si="231"/>
        <v>0</v>
      </c>
      <c r="N736" s="157">
        <f t="shared" si="231"/>
        <v>0</v>
      </c>
      <c r="O736" s="157">
        <f t="shared" si="231"/>
        <v>0</v>
      </c>
      <c r="P736" s="157">
        <f t="shared" si="231"/>
        <v>0</v>
      </c>
      <c r="Q736" s="157">
        <f t="shared" si="231"/>
        <v>0</v>
      </c>
      <c r="R736" s="157">
        <f t="shared" si="231"/>
        <v>0</v>
      </c>
      <c r="S736" s="157">
        <f t="shared" si="231"/>
        <v>0</v>
      </c>
      <c r="T736" s="157">
        <f t="shared" si="231"/>
        <v>0</v>
      </c>
      <c r="U736" s="157">
        <f t="shared" si="231"/>
        <v>0</v>
      </c>
      <c r="V736" s="157">
        <f t="shared" si="231"/>
        <v>0</v>
      </c>
      <c r="W736" s="157">
        <f t="shared" si="231"/>
        <v>0</v>
      </c>
      <c r="X736" s="157">
        <f t="shared" si="231"/>
        <v>0</v>
      </c>
      <c r="Y736" s="157">
        <f t="shared" si="231"/>
        <v>0</v>
      </c>
      <c r="Z736" s="157">
        <f t="shared" si="231"/>
        <v>0</v>
      </c>
      <c r="AA736" s="157">
        <f t="shared" si="231"/>
        <v>0</v>
      </c>
      <c r="AB736" s="157">
        <f t="shared" si="231"/>
        <v>0</v>
      </c>
      <c r="AC736" s="157">
        <f t="shared" si="231"/>
        <v>0</v>
      </c>
      <c r="AD736" s="157">
        <f t="shared" si="231"/>
        <v>0</v>
      </c>
      <c r="AE736" s="157">
        <f t="shared" si="231"/>
        <v>0</v>
      </c>
      <c r="AF736" s="157">
        <f t="shared" si="231"/>
        <v>0</v>
      </c>
      <c r="AG736" s="157">
        <f t="shared" si="231"/>
        <v>0</v>
      </c>
      <c r="AH736" s="157">
        <f t="shared" si="231"/>
        <v>0</v>
      </c>
      <c r="AI736" s="157">
        <f t="shared" si="231"/>
        <v>0</v>
      </c>
      <c r="AJ736" s="157">
        <f t="shared" si="231"/>
        <v>0</v>
      </c>
      <c r="AK736" s="157">
        <f t="shared" si="231"/>
        <v>0</v>
      </c>
      <c r="AL736" s="157">
        <f t="shared" si="231"/>
        <v>0</v>
      </c>
      <c r="AM736" s="157">
        <f t="shared" si="231"/>
        <v>0</v>
      </c>
      <c r="AN736" s="157">
        <f t="shared" si="231"/>
        <v>0</v>
      </c>
      <c r="AO736" s="157">
        <f t="shared" si="231"/>
        <v>0</v>
      </c>
      <c r="AP736" s="157">
        <f t="shared" si="231"/>
        <v>0</v>
      </c>
      <c r="AQ736" s="157">
        <f t="shared" si="231"/>
        <v>0</v>
      </c>
      <c r="AR736" s="157">
        <f t="shared" si="231"/>
        <v>0</v>
      </c>
    </row>
    <row r="737" spans="1:44" s="262" customFormat="1" ht="15.75" hidden="1" outlineLevel="2">
      <c r="A737" s="195"/>
      <c r="B737" s="162" t="s">
        <v>133</v>
      </c>
      <c r="C737" s="160"/>
      <c r="D737" s="160"/>
      <c r="E737" s="160"/>
      <c r="F737" s="160"/>
      <c r="G737" s="160"/>
      <c r="H737" s="160"/>
      <c r="I737" s="160"/>
      <c r="J737" s="160"/>
      <c r="K737" s="160"/>
      <c r="L737" s="160"/>
      <c r="M737" s="160"/>
      <c r="N737" s="160"/>
      <c r="O737" s="160"/>
      <c r="P737" s="160"/>
      <c r="Q737" s="160"/>
      <c r="R737" s="160"/>
      <c r="S737" s="160"/>
      <c r="T737" s="160"/>
      <c r="U737" s="160"/>
      <c r="V737" s="160"/>
      <c r="W737" s="160"/>
      <c r="X737" s="160"/>
      <c r="Y737" s="160"/>
      <c r="Z737" s="160"/>
      <c r="AA737" s="160"/>
      <c r="AB737" s="160"/>
      <c r="AC737" s="160"/>
      <c r="AD737" s="160"/>
      <c r="AE737" s="160"/>
      <c r="AF737" s="160"/>
      <c r="AG737" s="160"/>
      <c r="AH737" s="160"/>
      <c r="AI737" s="160"/>
      <c r="AJ737" s="160"/>
      <c r="AK737" s="160"/>
      <c r="AL737" s="160"/>
      <c r="AM737" s="160"/>
      <c r="AN737" s="160"/>
      <c r="AO737" s="160"/>
      <c r="AP737" s="160"/>
      <c r="AQ737" s="160"/>
      <c r="AR737" s="160"/>
    </row>
    <row r="738" spans="1:44" s="262" customFormat="1" ht="15.75" hidden="1" outlineLevel="2">
      <c r="A738" s="194"/>
      <c r="B738" s="162" t="s">
        <v>42</v>
      </c>
      <c r="C738" s="160" t="s">
        <v>73</v>
      </c>
      <c r="D738" s="166">
        <f t="shared" ref="D738:AR744" si="232">IF(D$736&gt;0,D216,0)</f>
        <v>0</v>
      </c>
      <c r="E738" s="166">
        <f t="shared" si="232"/>
        <v>0</v>
      </c>
      <c r="F738" s="166">
        <f t="shared" si="232"/>
        <v>0</v>
      </c>
      <c r="G738" s="166">
        <f t="shared" si="232"/>
        <v>0</v>
      </c>
      <c r="H738" s="166">
        <f t="shared" si="232"/>
        <v>0</v>
      </c>
      <c r="I738" s="166">
        <f t="shared" si="232"/>
        <v>0</v>
      </c>
      <c r="J738" s="166">
        <f t="shared" si="232"/>
        <v>0</v>
      </c>
      <c r="K738" s="166">
        <f t="shared" si="232"/>
        <v>0</v>
      </c>
      <c r="L738" s="166">
        <f t="shared" si="232"/>
        <v>0</v>
      </c>
      <c r="M738" s="166">
        <f t="shared" si="232"/>
        <v>0</v>
      </c>
      <c r="N738" s="166">
        <f t="shared" si="232"/>
        <v>0</v>
      </c>
      <c r="O738" s="166">
        <f t="shared" si="232"/>
        <v>0</v>
      </c>
      <c r="P738" s="166">
        <f t="shared" si="232"/>
        <v>0</v>
      </c>
      <c r="Q738" s="166">
        <f t="shared" si="232"/>
        <v>0</v>
      </c>
      <c r="R738" s="166">
        <f t="shared" si="232"/>
        <v>0</v>
      </c>
      <c r="S738" s="166">
        <f t="shared" si="232"/>
        <v>0</v>
      </c>
      <c r="T738" s="166">
        <f t="shared" si="232"/>
        <v>0</v>
      </c>
      <c r="U738" s="166">
        <f t="shared" si="232"/>
        <v>0</v>
      </c>
      <c r="V738" s="166">
        <f t="shared" si="232"/>
        <v>0</v>
      </c>
      <c r="W738" s="166">
        <f t="shared" si="232"/>
        <v>0</v>
      </c>
      <c r="X738" s="166">
        <f t="shared" si="232"/>
        <v>0</v>
      </c>
      <c r="Y738" s="166">
        <f t="shared" si="232"/>
        <v>0</v>
      </c>
      <c r="Z738" s="166">
        <f t="shared" si="232"/>
        <v>0</v>
      </c>
      <c r="AA738" s="166">
        <f t="shared" si="232"/>
        <v>0</v>
      </c>
      <c r="AB738" s="166">
        <f t="shared" si="232"/>
        <v>0</v>
      </c>
      <c r="AC738" s="166">
        <f t="shared" si="232"/>
        <v>0</v>
      </c>
      <c r="AD738" s="166">
        <f t="shared" si="232"/>
        <v>0</v>
      </c>
      <c r="AE738" s="166">
        <f t="shared" si="232"/>
        <v>0</v>
      </c>
      <c r="AF738" s="166">
        <f t="shared" si="232"/>
        <v>0</v>
      </c>
      <c r="AG738" s="166">
        <f t="shared" si="232"/>
        <v>0</v>
      </c>
      <c r="AH738" s="166">
        <f t="shared" si="232"/>
        <v>0</v>
      </c>
      <c r="AI738" s="166">
        <f t="shared" si="232"/>
        <v>0</v>
      </c>
      <c r="AJ738" s="166">
        <f t="shared" si="232"/>
        <v>0</v>
      </c>
      <c r="AK738" s="166">
        <f t="shared" si="232"/>
        <v>0</v>
      </c>
      <c r="AL738" s="166">
        <f t="shared" si="232"/>
        <v>0</v>
      </c>
      <c r="AM738" s="166">
        <f t="shared" si="232"/>
        <v>0</v>
      </c>
      <c r="AN738" s="166">
        <f t="shared" si="232"/>
        <v>0</v>
      </c>
      <c r="AO738" s="166">
        <f t="shared" si="232"/>
        <v>0</v>
      </c>
      <c r="AP738" s="166">
        <f t="shared" si="232"/>
        <v>0</v>
      </c>
      <c r="AQ738" s="166">
        <f t="shared" si="232"/>
        <v>0</v>
      </c>
      <c r="AR738" s="166">
        <f t="shared" si="232"/>
        <v>0</v>
      </c>
    </row>
    <row r="739" spans="1:44" s="262" customFormat="1" ht="15.75" hidden="1" outlineLevel="2">
      <c r="A739" s="194"/>
      <c r="B739" s="162" t="s">
        <v>43</v>
      </c>
      <c r="C739" s="160" t="s">
        <v>73</v>
      </c>
      <c r="D739" s="166">
        <f t="shared" si="232"/>
        <v>0</v>
      </c>
      <c r="E739" s="166">
        <f t="shared" si="232"/>
        <v>0</v>
      </c>
      <c r="F739" s="166">
        <f t="shared" si="232"/>
        <v>0</v>
      </c>
      <c r="G739" s="166">
        <f t="shared" si="232"/>
        <v>0</v>
      </c>
      <c r="H739" s="166">
        <f t="shared" si="232"/>
        <v>0</v>
      </c>
      <c r="I739" s="166">
        <f t="shared" si="232"/>
        <v>0</v>
      </c>
      <c r="J739" s="166">
        <f t="shared" si="232"/>
        <v>0</v>
      </c>
      <c r="K739" s="166">
        <f t="shared" si="232"/>
        <v>0</v>
      </c>
      <c r="L739" s="166">
        <f t="shared" si="232"/>
        <v>0</v>
      </c>
      <c r="M739" s="166">
        <f t="shared" si="232"/>
        <v>0</v>
      </c>
      <c r="N739" s="166">
        <f t="shared" si="232"/>
        <v>0</v>
      </c>
      <c r="O739" s="166">
        <f t="shared" si="232"/>
        <v>0</v>
      </c>
      <c r="P739" s="166">
        <f t="shared" si="232"/>
        <v>0</v>
      </c>
      <c r="Q739" s="166">
        <f t="shared" si="232"/>
        <v>0</v>
      </c>
      <c r="R739" s="166">
        <f t="shared" si="232"/>
        <v>0</v>
      </c>
      <c r="S739" s="166">
        <f t="shared" si="232"/>
        <v>0</v>
      </c>
      <c r="T739" s="166">
        <f t="shared" si="232"/>
        <v>0</v>
      </c>
      <c r="U739" s="166">
        <f t="shared" si="232"/>
        <v>0</v>
      </c>
      <c r="V739" s="166">
        <f t="shared" si="232"/>
        <v>0</v>
      </c>
      <c r="W739" s="166">
        <f t="shared" si="232"/>
        <v>0</v>
      </c>
      <c r="X739" s="166">
        <f t="shared" si="232"/>
        <v>0</v>
      </c>
      <c r="Y739" s="166">
        <f t="shared" si="232"/>
        <v>0</v>
      </c>
      <c r="Z739" s="166">
        <f t="shared" si="232"/>
        <v>0</v>
      </c>
      <c r="AA739" s="166">
        <f t="shared" si="232"/>
        <v>0</v>
      </c>
      <c r="AB739" s="166">
        <f t="shared" si="232"/>
        <v>0</v>
      </c>
      <c r="AC739" s="166">
        <f t="shared" si="232"/>
        <v>0</v>
      </c>
      <c r="AD739" s="166">
        <f t="shared" si="232"/>
        <v>0</v>
      </c>
      <c r="AE739" s="166">
        <f t="shared" si="232"/>
        <v>0</v>
      </c>
      <c r="AF739" s="166">
        <f t="shared" si="232"/>
        <v>0</v>
      </c>
      <c r="AG739" s="166">
        <f t="shared" si="232"/>
        <v>0</v>
      </c>
      <c r="AH739" s="166">
        <f t="shared" si="232"/>
        <v>0</v>
      </c>
      <c r="AI739" s="166">
        <f t="shared" si="232"/>
        <v>0</v>
      </c>
      <c r="AJ739" s="166">
        <f t="shared" si="232"/>
        <v>0</v>
      </c>
      <c r="AK739" s="166">
        <f t="shared" si="232"/>
        <v>0</v>
      </c>
      <c r="AL739" s="166">
        <f t="shared" si="232"/>
        <v>0</v>
      </c>
      <c r="AM739" s="166">
        <f t="shared" si="232"/>
        <v>0</v>
      </c>
      <c r="AN739" s="166">
        <f t="shared" si="232"/>
        <v>0</v>
      </c>
      <c r="AO739" s="166">
        <f t="shared" si="232"/>
        <v>0</v>
      </c>
      <c r="AP739" s="166">
        <f t="shared" si="232"/>
        <v>0</v>
      </c>
      <c r="AQ739" s="166">
        <f t="shared" si="232"/>
        <v>0</v>
      </c>
      <c r="AR739" s="166">
        <f t="shared" si="232"/>
        <v>0</v>
      </c>
    </row>
    <row r="740" spans="1:44" s="262" customFormat="1" ht="15.75" hidden="1" outlineLevel="2">
      <c r="A740" s="194"/>
      <c r="B740" s="162" t="s">
        <v>44</v>
      </c>
      <c r="C740" s="160" t="s">
        <v>73</v>
      </c>
      <c r="D740" s="166">
        <f t="shared" si="232"/>
        <v>0</v>
      </c>
      <c r="E740" s="166">
        <f t="shared" si="232"/>
        <v>0</v>
      </c>
      <c r="F740" s="166">
        <f t="shared" si="232"/>
        <v>0</v>
      </c>
      <c r="G740" s="166">
        <f t="shared" si="232"/>
        <v>0</v>
      </c>
      <c r="H740" s="166">
        <f t="shared" si="232"/>
        <v>0</v>
      </c>
      <c r="I740" s="166">
        <f t="shared" si="232"/>
        <v>0</v>
      </c>
      <c r="J740" s="166">
        <f t="shared" si="232"/>
        <v>0</v>
      </c>
      <c r="K740" s="166">
        <f t="shared" si="232"/>
        <v>0</v>
      </c>
      <c r="L740" s="166">
        <f t="shared" si="232"/>
        <v>0</v>
      </c>
      <c r="M740" s="166">
        <f t="shared" si="232"/>
        <v>0</v>
      </c>
      <c r="N740" s="166">
        <f t="shared" si="232"/>
        <v>0</v>
      </c>
      <c r="O740" s="166">
        <f t="shared" si="232"/>
        <v>0</v>
      </c>
      <c r="P740" s="166">
        <f t="shared" si="232"/>
        <v>0</v>
      </c>
      <c r="Q740" s="166">
        <f t="shared" si="232"/>
        <v>0</v>
      </c>
      <c r="R740" s="166">
        <f t="shared" si="232"/>
        <v>0</v>
      </c>
      <c r="S740" s="166">
        <f t="shared" si="232"/>
        <v>0</v>
      </c>
      <c r="T740" s="166">
        <f t="shared" si="232"/>
        <v>0</v>
      </c>
      <c r="U740" s="166">
        <f t="shared" si="232"/>
        <v>0</v>
      </c>
      <c r="V740" s="166">
        <f t="shared" si="232"/>
        <v>0</v>
      </c>
      <c r="W740" s="166">
        <f t="shared" si="232"/>
        <v>0</v>
      </c>
      <c r="X740" s="166">
        <f t="shared" si="232"/>
        <v>0</v>
      </c>
      <c r="Y740" s="166">
        <f t="shared" si="232"/>
        <v>0</v>
      </c>
      <c r="Z740" s="166">
        <f t="shared" si="232"/>
        <v>0</v>
      </c>
      <c r="AA740" s="166">
        <f t="shared" si="232"/>
        <v>0</v>
      </c>
      <c r="AB740" s="166">
        <f t="shared" si="232"/>
        <v>0</v>
      </c>
      <c r="AC740" s="166">
        <f t="shared" si="232"/>
        <v>0</v>
      </c>
      <c r="AD740" s="166">
        <f t="shared" si="232"/>
        <v>0</v>
      </c>
      <c r="AE740" s="166">
        <f t="shared" si="232"/>
        <v>0</v>
      </c>
      <c r="AF740" s="166">
        <f t="shared" si="232"/>
        <v>0</v>
      </c>
      <c r="AG740" s="166">
        <f t="shared" si="232"/>
        <v>0</v>
      </c>
      <c r="AH740" s="166">
        <f t="shared" si="232"/>
        <v>0</v>
      </c>
      <c r="AI740" s="166">
        <f t="shared" si="232"/>
        <v>0</v>
      </c>
      <c r="AJ740" s="166">
        <f t="shared" si="232"/>
        <v>0</v>
      </c>
      <c r="AK740" s="166">
        <f t="shared" si="232"/>
        <v>0</v>
      </c>
      <c r="AL740" s="166">
        <f t="shared" si="232"/>
        <v>0</v>
      </c>
      <c r="AM740" s="166">
        <f t="shared" si="232"/>
        <v>0</v>
      </c>
      <c r="AN740" s="166">
        <f t="shared" si="232"/>
        <v>0</v>
      </c>
      <c r="AO740" s="166">
        <f t="shared" si="232"/>
        <v>0</v>
      </c>
      <c r="AP740" s="166">
        <f t="shared" si="232"/>
        <v>0</v>
      </c>
      <c r="AQ740" s="166">
        <f t="shared" si="232"/>
        <v>0</v>
      </c>
      <c r="AR740" s="166">
        <f t="shared" si="232"/>
        <v>0</v>
      </c>
    </row>
    <row r="741" spans="1:44" s="262" customFormat="1" ht="15.75" hidden="1" outlineLevel="2">
      <c r="A741" s="194"/>
      <c r="B741" s="162" t="s">
        <v>45</v>
      </c>
      <c r="C741" s="160" t="s">
        <v>73</v>
      </c>
      <c r="D741" s="166">
        <f t="shared" si="232"/>
        <v>0</v>
      </c>
      <c r="E741" s="166">
        <f t="shared" si="232"/>
        <v>0</v>
      </c>
      <c r="F741" s="166">
        <f t="shared" si="232"/>
        <v>0</v>
      </c>
      <c r="G741" s="166">
        <f t="shared" si="232"/>
        <v>0</v>
      </c>
      <c r="H741" s="166">
        <f t="shared" si="232"/>
        <v>0</v>
      </c>
      <c r="I741" s="166">
        <f t="shared" si="232"/>
        <v>0</v>
      </c>
      <c r="J741" s="166">
        <f t="shared" si="232"/>
        <v>0</v>
      </c>
      <c r="K741" s="166">
        <f t="shared" si="232"/>
        <v>0</v>
      </c>
      <c r="L741" s="166">
        <f t="shared" si="232"/>
        <v>0</v>
      </c>
      <c r="M741" s="166">
        <f t="shared" si="232"/>
        <v>0</v>
      </c>
      <c r="N741" s="166">
        <f t="shared" si="232"/>
        <v>0</v>
      </c>
      <c r="O741" s="166">
        <f t="shared" si="232"/>
        <v>0</v>
      </c>
      <c r="P741" s="166">
        <f t="shared" si="232"/>
        <v>0</v>
      </c>
      <c r="Q741" s="166">
        <f t="shared" si="232"/>
        <v>0</v>
      </c>
      <c r="R741" s="166">
        <f t="shared" si="232"/>
        <v>0</v>
      </c>
      <c r="S741" s="166">
        <f t="shared" si="232"/>
        <v>0</v>
      </c>
      <c r="T741" s="166">
        <f t="shared" si="232"/>
        <v>0</v>
      </c>
      <c r="U741" s="166">
        <f t="shared" si="232"/>
        <v>0</v>
      </c>
      <c r="V741" s="166">
        <f t="shared" si="232"/>
        <v>0</v>
      </c>
      <c r="W741" s="166">
        <f t="shared" si="232"/>
        <v>0</v>
      </c>
      <c r="X741" s="166">
        <f t="shared" si="232"/>
        <v>0</v>
      </c>
      <c r="Y741" s="166">
        <f t="shared" si="232"/>
        <v>0</v>
      </c>
      <c r="Z741" s="166">
        <f t="shared" si="232"/>
        <v>0</v>
      </c>
      <c r="AA741" s="166">
        <f t="shared" si="232"/>
        <v>0</v>
      </c>
      <c r="AB741" s="166">
        <f t="shared" si="232"/>
        <v>0</v>
      </c>
      <c r="AC741" s="166">
        <f t="shared" si="232"/>
        <v>0</v>
      </c>
      <c r="AD741" s="166">
        <f t="shared" si="232"/>
        <v>0</v>
      </c>
      <c r="AE741" s="166">
        <f t="shared" si="232"/>
        <v>0</v>
      </c>
      <c r="AF741" s="166">
        <f t="shared" si="232"/>
        <v>0</v>
      </c>
      <c r="AG741" s="166">
        <f t="shared" si="232"/>
        <v>0</v>
      </c>
      <c r="AH741" s="166">
        <f t="shared" si="232"/>
        <v>0</v>
      </c>
      <c r="AI741" s="166">
        <f t="shared" si="232"/>
        <v>0</v>
      </c>
      <c r="AJ741" s="166">
        <f t="shared" si="232"/>
        <v>0</v>
      </c>
      <c r="AK741" s="166">
        <f t="shared" si="232"/>
        <v>0</v>
      </c>
      <c r="AL741" s="166">
        <f t="shared" si="232"/>
        <v>0</v>
      </c>
      <c r="AM741" s="166">
        <f t="shared" si="232"/>
        <v>0</v>
      </c>
      <c r="AN741" s="166">
        <f t="shared" si="232"/>
        <v>0</v>
      </c>
      <c r="AO741" s="166">
        <f t="shared" si="232"/>
        <v>0</v>
      </c>
      <c r="AP741" s="166">
        <f t="shared" si="232"/>
        <v>0</v>
      </c>
      <c r="AQ741" s="166">
        <f t="shared" si="232"/>
        <v>0</v>
      </c>
      <c r="AR741" s="166">
        <f t="shared" si="232"/>
        <v>0</v>
      </c>
    </row>
    <row r="742" spans="1:44" s="262" customFormat="1" ht="15.75" hidden="1" outlineLevel="2">
      <c r="A742" s="194"/>
      <c r="B742" s="162" t="s">
        <v>46</v>
      </c>
      <c r="C742" s="160" t="s">
        <v>73</v>
      </c>
      <c r="D742" s="166">
        <f t="shared" si="232"/>
        <v>0</v>
      </c>
      <c r="E742" s="166">
        <f t="shared" si="232"/>
        <v>0</v>
      </c>
      <c r="F742" s="166">
        <f t="shared" si="232"/>
        <v>0</v>
      </c>
      <c r="G742" s="166">
        <f t="shared" si="232"/>
        <v>0</v>
      </c>
      <c r="H742" s="166">
        <f t="shared" si="232"/>
        <v>0</v>
      </c>
      <c r="I742" s="166">
        <f t="shared" si="232"/>
        <v>0</v>
      </c>
      <c r="J742" s="166">
        <f t="shared" si="232"/>
        <v>0</v>
      </c>
      <c r="K742" s="166">
        <f t="shared" si="232"/>
        <v>0</v>
      </c>
      <c r="L742" s="166">
        <f t="shared" si="232"/>
        <v>0</v>
      </c>
      <c r="M742" s="166">
        <f t="shared" si="232"/>
        <v>0</v>
      </c>
      <c r="N742" s="166">
        <f t="shared" si="232"/>
        <v>0</v>
      </c>
      <c r="O742" s="166">
        <f t="shared" si="232"/>
        <v>0</v>
      </c>
      <c r="P742" s="166">
        <f t="shared" si="232"/>
        <v>0</v>
      </c>
      <c r="Q742" s="166">
        <f t="shared" si="232"/>
        <v>0</v>
      </c>
      <c r="R742" s="166">
        <f t="shared" si="232"/>
        <v>0</v>
      </c>
      <c r="S742" s="166">
        <f t="shared" si="232"/>
        <v>0</v>
      </c>
      <c r="T742" s="166">
        <f t="shared" si="232"/>
        <v>0</v>
      </c>
      <c r="U742" s="166">
        <f t="shared" si="232"/>
        <v>0</v>
      </c>
      <c r="V742" s="166">
        <f t="shared" si="232"/>
        <v>0</v>
      </c>
      <c r="W742" s="166">
        <f t="shared" si="232"/>
        <v>0</v>
      </c>
      <c r="X742" s="166">
        <f t="shared" si="232"/>
        <v>0</v>
      </c>
      <c r="Y742" s="166">
        <f t="shared" si="232"/>
        <v>0</v>
      </c>
      <c r="Z742" s="166">
        <f t="shared" si="232"/>
        <v>0</v>
      </c>
      <c r="AA742" s="166">
        <f t="shared" si="232"/>
        <v>0</v>
      </c>
      <c r="AB742" s="166">
        <f t="shared" si="232"/>
        <v>0</v>
      </c>
      <c r="AC742" s="166">
        <f t="shared" si="232"/>
        <v>0</v>
      </c>
      <c r="AD742" s="166">
        <f t="shared" si="232"/>
        <v>0</v>
      </c>
      <c r="AE742" s="166">
        <f t="shared" si="232"/>
        <v>0</v>
      </c>
      <c r="AF742" s="166">
        <f t="shared" si="232"/>
        <v>0</v>
      </c>
      <c r="AG742" s="166">
        <f t="shared" si="232"/>
        <v>0</v>
      </c>
      <c r="AH742" s="166">
        <f t="shared" si="232"/>
        <v>0</v>
      </c>
      <c r="AI742" s="166">
        <f t="shared" si="232"/>
        <v>0</v>
      </c>
      <c r="AJ742" s="166">
        <f t="shared" si="232"/>
        <v>0</v>
      </c>
      <c r="AK742" s="166">
        <f t="shared" si="232"/>
        <v>0</v>
      </c>
      <c r="AL742" s="166">
        <f t="shared" si="232"/>
        <v>0</v>
      </c>
      <c r="AM742" s="166">
        <f t="shared" si="232"/>
        <v>0</v>
      </c>
      <c r="AN742" s="166">
        <f t="shared" si="232"/>
        <v>0</v>
      </c>
      <c r="AO742" s="166">
        <f t="shared" si="232"/>
        <v>0</v>
      </c>
      <c r="AP742" s="166">
        <f t="shared" si="232"/>
        <v>0</v>
      </c>
      <c r="AQ742" s="166">
        <f t="shared" si="232"/>
        <v>0</v>
      </c>
      <c r="AR742" s="166">
        <f t="shared" si="232"/>
        <v>0</v>
      </c>
    </row>
    <row r="743" spans="1:44" s="262" customFormat="1" ht="15.75" hidden="1" outlineLevel="2">
      <c r="A743" s="194"/>
      <c r="B743" s="162" t="s">
        <v>47</v>
      </c>
      <c r="C743" s="160" t="s">
        <v>73</v>
      </c>
      <c r="D743" s="166">
        <f t="shared" si="232"/>
        <v>0</v>
      </c>
      <c r="E743" s="166">
        <f t="shared" si="232"/>
        <v>0</v>
      </c>
      <c r="F743" s="166">
        <f t="shared" si="232"/>
        <v>0</v>
      </c>
      <c r="G743" s="166">
        <f t="shared" si="232"/>
        <v>0</v>
      </c>
      <c r="H743" s="166">
        <f t="shared" si="232"/>
        <v>0</v>
      </c>
      <c r="I743" s="166">
        <f t="shared" si="232"/>
        <v>0</v>
      </c>
      <c r="J743" s="166">
        <f t="shared" si="232"/>
        <v>0</v>
      </c>
      <c r="K743" s="166">
        <f t="shared" si="232"/>
        <v>0</v>
      </c>
      <c r="L743" s="166">
        <f t="shared" si="232"/>
        <v>0</v>
      </c>
      <c r="M743" s="166">
        <f t="shared" si="232"/>
        <v>0</v>
      </c>
      <c r="N743" s="166">
        <f t="shared" si="232"/>
        <v>0</v>
      </c>
      <c r="O743" s="166">
        <f t="shared" si="232"/>
        <v>0</v>
      </c>
      <c r="P743" s="166">
        <f t="shared" si="232"/>
        <v>0</v>
      </c>
      <c r="Q743" s="166">
        <f t="shared" si="232"/>
        <v>0</v>
      </c>
      <c r="R743" s="166">
        <f t="shared" si="232"/>
        <v>0</v>
      </c>
      <c r="S743" s="166">
        <f t="shared" si="232"/>
        <v>0</v>
      </c>
      <c r="T743" s="166">
        <f t="shared" si="232"/>
        <v>0</v>
      </c>
      <c r="U743" s="166">
        <f t="shared" si="232"/>
        <v>0</v>
      </c>
      <c r="V743" s="166">
        <f t="shared" si="232"/>
        <v>0</v>
      </c>
      <c r="W743" s="166">
        <f t="shared" si="232"/>
        <v>0</v>
      </c>
      <c r="X743" s="166">
        <f t="shared" si="232"/>
        <v>0</v>
      </c>
      <c r="Y743" s="166">
        <f t="shared" si="232"/>
        <v>0</v>
      </c>
      <c r="Z743" s="166">
        <f t="shared" si="232"/>
        <v>0</v>
      </c>
      <c r="AA743" s="166">
        <f t="shared" si="232"/>
        <v>0</v>
      </c>
      <c r="AB743" s="166">
        <f t="shared" si="232"/>
        <v>0</v>
      </c>
      <c r="AC743" s="166">
        <f t="shared" si="232"/>
        <v>0</v>
      </c>
      <c r="AD743" s="166">
        <f t="shared" si="232"/>
        <v>0</v>
      </c>
      <c r="AE743" s="166">
        <f t="shared" si="232"/>
        <v>0</v>
      </c>
      <c r="AF743" s="166">
        <f t="shared" si="232"/>
        <v>0</v>
      </c>
      <c r="AG743" s="166">
        <f t="shared" si="232"/>
        <v>0</v>
      </c>
      <c r="AH743" s="166">
        <f t="shared" si="232"/>
        <v>0</v>
      </c>
      <c r="AI743" s="166">
        <f t="shared" si="232"/>
        <v>0</v>
      </c>
      <c r="AJ743" s="166">
        <f t="shared" si="232"/>
        <v>0</v>
      </c>
      <c r="AK743" s="166">
        <f t="shared" si="232"/>
        <v>0</v>
      </c>
      <c r="AL743" s="166">
        <f t="shared" si="232"/>
        <v>0</v>
      </c>
      <c r="AM743" s="166">
        <f t="shared" si="232"/>
        <v>0</v>
      </c>
      <c r="AN743" s="166">
        <f t="shared" si="232"/>
        <v>0</v>
      </c>
      <c r="AO743" s="166">
        <f t="shared" si="232"/>
        <v>0</v>
      </c>
      <c r="AP743" s="166">
        <f t="shared" si="232"/>
        <v>0</v>
      </c>
      <c r="AQ743" s="166">
        <f t="shared" si="232"/>
        <v>0</v>
      </c>
      <c r="AR743" s="166">
        <f t="shared" si="232"/>
        <v>0</v>
      </c>
    </row>
    <row r="744" spans="1:44" s="262" customFormat="1" ht="15.75" hidden="1" outlineLevel="2">
      <c r="A744" s="194"/>
      <c r="B744" s="162" t="s">
        <v>48</v>
      </c>
      <c r="C744" s="160" t="s">
        <v>73</v>
      </c>
      <c r="D744" s="166">
        <f t="shared" si="232"/>
        <v>0</v>
      </c>
      <c r="E744" s="166">
        <f t="shared" si="232"/>
        <v>0</v>
      </c>
      <c r="F744" s="166">
        <f t="shared" si="232"/>
        <v>0</v>
      </c>
      <c r="G744" s="166">
        <f t="shared" si="232"/>
        <v>0</v>
      </c>
      <c r="H744" s="166">
        <f t="shared" si="232"/>
        <v>0</v>
      </c>
      <c r="I744" s="166">
        <f t="shared" si="232"/>
        <v>0</v>
      </c>
      <c r="J744" s="166">
        <f t="shared" si="232"/>
        <v>0</v>
      </c>
      <c r="K744" s="166">
        <f t="shared" si="232"/>
        <v>0</v>
      </c>
      <c r="L744" s="166">
        <f t="shared" si="232"/>
        <v>0</v>
      </c>
      <c r="M744" s="166">
        <f t="shared" ref="M744:AR744" si="233">IF(M$736&gt;0,M222,0)</f>
        <v>0</v>
      </c>
      <c r="N744" s="166">
        <f t="shared" si="233"/>
        <v>0</v>
      </c>
      <c r="O744" s="166">
        <f t="shared" si="233"/>
        <v>0</v>
      </c>
      <c r="P744" s="166">
        <f t="shared" si="233"/>
        <v>0</v>
      </c>
      <c r="Q744" s="166">
        <f t="shared" si="233"/>
        <v>0</v>
      </c>
      <c r="R744" s="166">
        <f t="shared" si="233"/>
        <v>0</v>
      </c>
      <c r="S744" s="166">
        <f t="shared" si="233"/>
        <v>0</v>
      </c>
      <c r="T744" s="166">
        <f t="shared" si="233"/>
        <v>0</v>
      </c>
      <c r="U744" s="166">
        <f t="shared" si="233"/>
        <v>0</v>
      </c>
      <c r="V744" s="166">
        <f t="shared" si="233"/>
        <v>0</v>
      </c>
      <c r="W744" s="166">
        <f t="shared" si="233"/>
        <v>0</v>
      </c>
      <c r="X744" s="166">
        <f t="shared" si="233"/>
        <v>0</v>
      </c>
      <c r="Y744" s="166">
        <f t="shared" si="233"/>
        <v>0</v>
      </c>
      <c r="Z744" s="166">
        <f t="shared" si="233"/>
        <v>0</v>
      </c>
      <c r="AA744" s="166">
        <f t="shared" si="233"/>
        <v>0</v>
      </c>
      <c r="AB744" s="166">
        <f t="shared" si="233"/>
        <v>0</v>
      </c>
      <c r="AC744" s="166">
        <f t="shared" si="233"/>
        <v>0</v>
      </c>
      <c r="AD744" s="166">
        <f t="shared" si="233"/>
        <v>0</v>
      </c>
      <c r="AE744" s="166">
        <f t="shared" si="233"/>
        <v>0</v>
      </c>
      <c r="AF744" s="166">
        <f t="shared" si="233"/>
        <v>0</v>
      </c>
      <c r="AG744" s="166">
        <f t="shared" si="233"/>
        <v>0</v>
      </c>
      <c r="AH744" s="166">
        <f t="shared" si="233"/>
        <v>0</v>
      </c>
      <c r="AI744" s="166">
        <f t="shared" si="233"/>
        <v>0</v>
      </c>
      <c r="AJ744" s="166">
        <f t="shared" si="233"/>
        <v>0</v>
      </c>
      <c r="AK744" s="166">
        <f t="shared" si="233"/>
        <v>0</v>
      </c>
      <c r="AL744" s="166">
        <f t="shared" si="233"/>
        <v>0</v>
      </c>
      <c r="AM744" s="166">
        <f t="shared" si="233"/>
        <v>0</v>
      </c>
      <c r="AN744" s="166">
        <f t="shared" si="233"/>
        <v>0</v>
      </c>
      <c r="AO744" s="166">
        <f t="shared" si="233"/>
        <v>0</v>
      </c>
      <c r="AP744" s="166">
        <f t="shared" si="233"/>
        <v>0</v>
      </c>
      <c r="AQ744" s="166">
        <f t="shared" si="233"/>
        <v>0</v>
      </c>
      <c r="AR744" s="166">
        <f t="shared" si="233"/>
        <v>0</v>
      </c>
    </row>
    <row r="745" spans="1:44" s="262" customFormat="1" ht="15.75" hidden="1" outlineLevel="2">
      <c r="A745" s="194"/>
      <c r="B745" s="162" t="s">
        <v>49</v>
      </c>
      <c r="C745" s="160" t="s">
        <v>73</v>
      </c>
      <c r="D745" s="166">
        <f t="shared" ref="D745:AR750" si="234">IF(D$736&gt;0,D223,0)</f>
        <v>0</v>
      </c>
      <c r="E745" s="166">
        <f t="shared" si="234"/>
        <v>0</v>
      </c>
      <c r="F745" s="166">
        <f t="shared" si="234"/>
        <v>0</v>
      </c>
      <c r="G745" s="166">
        <f t="shared" si="234"/>
        <v>0</v>
      </c>
      <c r="H745" s="166">
        <f t="shared" si="234"/>
        <v>0</v>
      </c>
      <c r="I745" s="166">
        <f t="shared" si="234"/>
        <v>0</v>
      </c>
      <c r="J745" s="166">
        <f t="shared" si="234"/>
        <v>0</v>
      </c>
      <c r="K745" s="166">
        <f t="shared" si="234"/>
        <v>0</v>
      </c>
      <c r="L745" s="166">
        <f t="shared" si="234"/>
        <v>0</v>
      </c>
      <c r="M745" s="166">
        <f t="shared" si="234"/>
        <v>0</v>
      </c>
      <c r="N745" s="166">
        <f t="shared" si="234"/>
        <v>0</v>
      </c>
      <c r="O745" s="166">
        <f t="shared" si="234"/>
        <v>0</v>
      </c>
      <c r="P745" s="166">
        <f t="shared" si="234"/>
        <v>0</v>
      </c>
      <c r="Q745" s="166">
        <f t="shared" si="234"/>
        <v>0</v>
      </c>
      <c r="R745" s="166">
        <f t="shared" si="234"/>
        <v>0</v>
      </c>
      <c r="S745" s="166">
        <f t="shared" si="234"/>
        <v>0</v>
      </c>
      <c r="T745" s="166">
        <f t="shared" si="234"/>
        <v>0</v>
      </c>
      <c r="U745" s="166">
        <f t="shared" si="234"/>
        <v>0</v>
      </c>
      <c r="V745" s="166">
        <f t="shared" si="234"/>
        <v>0</v>
      </c>
      <c r="W745" s="166">
        <f t="shared" si="234"/>
        <v>0</v>
      </c>
      <c r="X745" s="166">
        <f t="shared" si="234"/>
        <v>0</v>
      </c>
      <c r="Y745" s="166">
        <f t="shared" si="234"/>
        <v>0</v>
      </c>
      <c r="Z745" s="166">
        <f t="shared" si="234"/>
        <v>0</v>
      </c>
      <c r="AA745" s="166">
        <f t="shared" si="234"/>
        <v>0</v>
      </c>
      <c r="AB745" s="166">
        <f t="shared" si="234"/>
        <v>0</v>
      </c>
      <c r="AC745" s="166">
        <f t="shared" si="234"/>
        <v>0</v>
      </c>
      <c r="AD745" s="166">
        <f t="shared" si="234"/>
        <v>0</v>
      </c>
      <c r="AE745" s="166">
        <f t="shared" si="234"/>
        <v>0</v>
      </c>
      <c r="AF745" s="166">
        <f t="shared" si="234"/>
        <v>0</v>
      </c>
      <c r="AG745" s="166">
        <f t="shared" si="234"/>
        <v>0</v>
      </c>
      <c r="AH745" s="166">
        <f t="shared" si="234"/>
        <v>0</v>
      </c>
      <c r="AI745" s="166">
        <f t="shared" si="234"/>
        <v>0</v>
      </c>
      <c r="AJ745" s="166">
        <f t="shared" si="234"/>
        <v>0</v>
      </c>
      <c r="AK745" s="166">
        <f t="shared" si="234"/>
        <v>0</v>
      </c>
      <c r="AL745" s="166">
        <f t="shared" si="234"/>
        <v>0</v>
      </c>
      <c r="AM745" s="166">
        <f t="shared" si="234"/>
        <v>0</v>
      </c>
      <c r="AN745" s="166">
        <f t="shared" si="234"/>
        <v>0</v>
      </c>
      <c r="AO745" s="166">
        <f t="shared" si="234"/>
        <v>0</v>
      </c>
      <c r="AP745" s="166">
        <f t="shared" si="234"/>
        <v>0</v>
      </c>
      <c r="AQ745" s="166">
        <f t="shared" si="234"/>
        <v>0</v>
      </c>
      <c r="AR745" s="166">
        <f t="shared" si="234"/>
        <v>0</v>
      </c>
    </row>
    <row r="746" spans="1:44" s="262" customFormat="1" ht="15.75" hidden="1" outlineLevel="2">
      <c r="A746" s="194"/>
      <c r="B746" s="162" t="s">
        <v>50</v>
      </c>
      <c r="C746" s="160" t="s">
        <v>73</v>
      </c>
      <c r="D746" s="166">
        <f t="shared" si="234"/>
        <v>0</v>
      </c>
      <c r="E746" s="166">
        <f t="shared" si="234"/>
        <v>0</v>
      </c>
      <c r="F746" s="166">
        <f t="shared" si="234"/>
        <v>0</v>
      </c>
      <c r="G746" s="166">
        <f t="shared" si="234"/>
        <v>0</v>
      </c>
      <c r="H746" s="166">
        <f t="shared" si="234"/>
        <v>0</v>
      </c>
      <c r="I746" s="166">
        <f t="shared" si="234"/>
        <v>0</v>
      </c>
      <c r="J746" s="166">
        <f t="shared" si="234"/>
        <v>0</v>
      </c>
      <c r="K746" s="166">
        <f t="shared" si="234"/>
        <v>0</v>
      </c>
      <c r="L746" s="166">
        <f t="shared" si="234"/>
        <v>0</v>
      </c>
      <c r="M746" s="166">
        <f t="shared" si="234"/>
        <v>0</v>
      </c>
      <c r="N746" s="166">
        <f t="shared" si="234"/>
        <v>0</v>
      </c>
      <c r="O746" s="166">
        <f t="shared" si="234"/>
        <v>0</v>
      </c>
      <c r="P746" s="166">
        <f t="shared" si="234"/>
        <v>0</v>
      </c>
      <c r="Q746" s="166">
        <f t="shared" si="234"/>
        <v>0</v>
      </c>
      <c r="R746" s="166">
        <f t="shared" si="234"/>
        <v>0</v>
      </c>
      <c r="S746" s="166">
        <f t="shared" si="234"/>
        <v>0</v>
      </c>
      <c r="T746" s="166">
        <f t="shared" si="234"/>
        <v>0</v>
      </c>
      <c r="U746" s="166">
        <f t="shared" si="234"/>
        <v>0</v>
      </c>
      <c r="V746" s="166">
        <f t="shared" si="234"/>
        <v>0</v>
      </c>
      <c r="W746" s="166">
        <f t="shared" si="234"/>
        <v>0</v>
      </c>
      <c r="X746" s="166">
        <f t="shared" si="234"/>
        <v>0</v>
      </c>
      <c r="Y746" s="166">
        <f t="shared" si="234"/>
        <v>0</v>
      </c>
      <c r="Z746" s="166">
        <f t="shared" si="234"/>
        <v>0</v>
      </c>
      <c r="AA746" s="166">
        <f t="shared" si="234"/>
        <v>0</v>
      </c>
      <c r="AB746" s="166">
        <f t="shared" si="234"/>
        <v>0</v>
      </c>
      <c r="AC746" s="166">
        <f t="shared" si="234"/>
        <v>0</v>
      </c>
      <c r="AD746" s="166">
        <f t="shared" si="234"/>
        <v>0</v>
      </c>
      <c r="AE746" s="166">
        <f t="shared" si="234"/>
        <v>0</v>
      </c>
      <c r="AF746" s="166">
        <f t="shared" si="234"/>
        <v>0</v>
      </c>
      <c r="AG746" s="166">
        <f t="shared" si="234"/>
        <v>0</v>
      </c>
      <c r="AH746" s="166">
        <f t="shared" si="234"/>
        <v>0</v>
      </c>
      <c r="AI746" s="166">
        <f t="shared" si="234"/>
        <v>0</v>
      </c>
      <c r="AJ746" s="166">
        <f t="shared" si="234"/>
        <v>0</v>
      </c>
      <c r="AK746" s="166">
        <f t="shared" si="234"/>
        <v>0</v>
      </c>
      <c r="AL746" s="166">
        <f t="shared" si="234"/>
        <v>0</v>
      </c>
      <c r="AM746" s="166">
        <f t="shared" si="234"/>
        <v>0</v>
      </c>
      <c r="AN746" s="166">
        <f t="shared" si="234"/>
        <v>0</v>
      </c>
      <c r="AO746" s="166">
        <f t="shared" si="234"/>
        <v>0</v>
      </c>
      <c r="AP746" s="166">
        <f t="shared" si="234"/>
        <v>0</v>
      </c>
      <c r="AQ746" s="166">
        <f t="shared" si="234"/>
        <v>0</v>
      </c>
      <c r="AR746" s="166">
        <f t="shared" si="234"/>
        <v>0</v>
      </c>
    </row>
    <row r="747" spans="1:44" s="262" customFormat="1" ht="15.75" hidden="1" outlineLevel="2">
      <c r="A747" s="194"/>
      <c r="B747" s="162" t="s">
        <v>51</v>
      </c>
      <c r="C747" s="160" t="s">
        <v>73</v>
      </c>
      <c r="D747" s="166">
        <f t="shared" si="234"/>
        <v>0</v>
      </c>
      <c r="E747" s="166">
        <f t="shared" si="234"/>
        <v>0</v>
      </c>
      <c r="F747" s="166">
        <f t="shared" si="234"/>
        <v>0</v>
      </c>
      <c r="G747" s="166">
        <f t="shared" si="234"/>
        <v>0</v>
      </c>
      <c r="H747" s="166">
        <f t="shared" si="234"/>
        <v>0</v>
      </c>
      <c r="I747" s="166">
        <f t="shared" si="234"/>
        <v>0</v>
      </c>
      <c r="J747" s="166">
        <f t="shared" si="234"/>
        <v>0</v>
      </c>
      <c r="K747" s="166">
        <f t="shared" si="234"/>
        <v>0</v>
      </c>
      <c r="L747" s="166">
        <f t="shared" si="234"/>
        <v>0</v>
      </c>
      <c r="M747" s="166">
        <f t="shared" si="234"/>
        <v>0</v>
      </c>
      <c r="N747" s="166">
        <f t="shared" si="234"/>
        <v>0</v>
      </c>
      <c r="O747" s="166">
        <f t="shared" si="234"/>
        <v>0</v>
      </c>
      <c r="P747" s="166">
        <f t="shared" si="234"/>
        <v>0</v>
      </c>
      <c r="Q747" s="166">
        <f t="shared" si="234"/>
        <v>0</v>
      </c>
      <c r="R747" s="166">
        <f t="shared" si="234"/>
        <v>0</v>
      </c>
      <c r="S747" s="166">
        <f t="shared" si="234"/>
        <v>0</v>
      </c>
      <c r="T747" s="166">
        <f t="shared" si="234"/>
        <v>0</v>
      </c>
      <c r="U747" s="166">
        <f t="shared" si="234"/>
        <v>0</v>
      </c>
      <c r="V747" s="166">
        <f t="shared" si="234"/>
        <v>0</v>
      </c>
      <c r="W747" s="166">
        <f t="shared" si="234"/>
        <v>0</v>
      </c>
      <c r="X747" s="166">
        <f t="shared" si="234"/>
        <v>0</v>
      </c>
      <c r="Y747" s="166">
        <f t="shared" si="234"/>
        <v>0</v>
      </c>
      <c r="Z747" s="166">
        <f t="shared" si="234"/>
        <v>0</v>
      </c>
      <c r="AA747" s="166">
        <f t="shared" si="234"/>
        <v>0</v>
      </c>
      <c r="AB747" s="166">
        <f t="shared" si="234"/>
        <v>0</v>
      </c>
      <c r="AC747" s="166">
        <f t="shared" si="234"/>
        <v>0</v>
      </c>
      <c r="AD747" s="166">
        <f t="shared" si="234"/>
        <v>0</v>
      </c>
      <c r="AE747" s="166">
        <f t="shared" si="234"/>
        <v>0</v>
      </c>
      <c r="AF747" s="166">
        <f t="shared" si="234"/>
        <v>0</v>
      </c>
      <c r="AG747" s="166">
        <f t="shared" si="234"/>
        <v>0</v>
      </c>
      <c r="AH747" s="166">
        <f t="shared" si="234"/>
        <v>0</v>
      </c>
      <c r="AI747" s="166">
        <f t="shared" si="234"/>
        <v>0</v>
      </c>
      <c r="AJ747" s="166">
        <f t="shared" si="234"/>
        <v>0</v>
      </c>
      <c r="AK747" s="166">
        <f t="shared" si="234"/>
        <v>0</v>
      </c>
      <c r="AL747" s="166">
        <f t="shared" si="234"/>
        <v>0</v>
      </c>
      <c r="AM747" s="166">
        <f t="shared" si="234"/>
        <v>0</v>
      </c>
      <c r="AN747" s="166">
        <f t="shared" si="234"/>
        <v>0</v>
      </c>
      <c r="AO747" s="166">
        <f t="shared" si="234"/>
        <v>0</v>
      </c>
      <c r="AP747" s="166">
        <f t="shared" si="234"/>
        <v>0</v>
      </c>
      <c r="AQ747" s="166">
        <f t="shared" si="234"/>
        <v>0</v>
      </c>
      <c r="AR747" s="166">
        <f t="shared" si="234"/>
        <v>0</v>
      </c>
    </row>
    <row r="748" spans="1:44" s="262" customFormat="1" ht="15.75" hidden="1" outlineLevel="2">
      <c r="A748" s="194"/>
      <c r="B748" s="162" t="s">
        <v>52</v>
      </c>
      <c r="C748" s="160" t="s">
        <v>73</v>
      </c>
      <c r="D748" s="166">
        <f t="shared" si="234"/>
        <v>0</v>
      </c>
      <c r="E748" s="166">
        <f t="shared" si="234"/>
        <v>0</v>
      </c>
      <c r="F748" s="166">
        <f t="shared" si="234"/>
        <v>0</v>
      </c>
      <c r="G748" s="166">
        <f t="shared" si="234"/>
        <v>0</v>
      </c>
      <c r="H748" s="166">
        <f t="shared" si="234"/>
        <v>0</v>
      </c>
      <c r="I748" s="166">
        <f t="shared" si="234"/>
        <v>0</v>
      </c>
      <c r="J748" s="166">
        <f t="shared" si="234"/>
        <v>0</v>
      </c>
      <c r="K748" s="166">
        <f t="shared" si="234"/>
        <v>0</v>
      </c>
      <c r="L748" s="166">
        <f t="shared" si="234"/>
        <v>0</v>
      </c>
      <c r="M748" s="166">
        <f t="shared" si="234"/>
        <v>0</v>
      </c>
      <c r="N748" s="166">
        <f t="shared" si="234"/>
        <v>0</v>
      </c>
      <c r="O748" s="166">
        <f t="shared" si="234"/>
        <v>0</v>
      </c>
      <c r="P748" s="166">
        <f t="shared" si="234"/>
        <v>0</v>
      </c>
      <c r="Q748" s="166">
        <f t="shared" si="234"/>
        <v>0</v>
      </c>
      <c r="R748" s="166">
        <f t="shared" si="234"/>
        <v>0</v>
      </c>
      <c r="S748" s="166">
        <f t="shared" si="234"/>
        <v>0</v>
      </c>
      <c r="T748" s="166">
        <f t="shared" si="234"/>
        <v>0</v>
      </c>
      <c r="U748" s="166">
        <f t="shared" si="234"/>
        <v>0</v>
      </c>
      <c r="V748" s="166">
        <f t="shared" si="234"/>
        <v>0</v>
      </c>
      <c r="W748" s="166">
        <f t="shared" si="234"/>
        <v>0</v>
      </c>
      <c r="X748" s="166">
        <f t="shared" si="234"/>
        <v>0</v>
      </c>
      <c r="Y748" s="166">
        <f t="shared" si="234"/>
        <v>0</v>
      </c>
      <c r="Z748" s="166">
        <f t="shared" si="234"/>
        <v>0</v>
      </c>
      <c r="AA748" s="166">
        <f t="shared" si="234"/>
        <v>0</v>
      </c>
      <c r="AB748" s="166">
        <f t="shared" si="234"/>
        <v>0</v>
      </c>
      <c r="AC748" s="166">
        <f t="shared" si="234"/>
        <v>0</v>
      </c>
      <c r="AD748" s="166">
        <f t="shared" si="234"/>
        <v>0</v>
      </c>
      <c r="AE748" s="166">
        <f t="shared" si="234"/>
        <v>0</v>
      </c>
      <c r="AF748" s="166">
        <f t="shared" si="234"/>
        <v>0</v>
      </c>
      <c r="AG748" s="166">
        <f t="shared" si="234"/>
        <v>0</v>
      </c>
      <c r="AH748" s="166">
        <f t="shared" si="234"/>
        <v>0</v>
      </c>
      <c r="AI748" s="166">
        <f t="shared" si="234"/>
        <v>0</v>
      </c>
      <c r="AJ748" s="166">
        <f t="shared" si="234"/>
        <v>0</v>
      </c>
      <c r="AK748" s="166">
        <f t="shared" si="234"/>
        <v>0</v>
      </c>
      <c r="AL748" s="166">
        <f t="shared" si="234"/>
        <v>0</v>
      </c>
      <c r="AM748" s="166">
        <f t="shared" si="234"/>
        <v>0</v>
      </c>
      <c r="AN748" s="166">
        <f t="shared" si="234"/>
        <v>0</v>
      </c>
      <c r="AO748" s="166">
        <f t="shared" si="234"/>
        <v>0</v>
      </c>
      <c r="AP748" s="166">
        <f t="shared" si="234"/>
        <v>0</v>
      </c>
      <c r="AQ748" s="166">
        <f t="shared" si="234"/>
        <v>0</v>
      </c>
      <c r="AR748" s="166">
        <f t="shared" si="234"/>
        <v>0</v>
      </c>
    </row>
    <row r="749" spans="1:44" s="262" customFormat="1" ht="15.75" hidden="1" outlineLevel="2">
      <c r="A749" s="194"/>
      <c r="B749" s="162" t="s">
        <v>53</v>
      </c>
      <c r="C749" s="160" t="s">
        <v>73</v>
      </c>
      <c r="D749" s="166">
        <f t="shared" si="234"/>
        <v>0</v>
      </c>
      <c r="E749" s="166">
        <f t="shared" si="234"/>
        <v>0</v>
      </c>
      <c r="F749" s="166">
        <f t="shared" si="234"/>
        <v>0</v>
      </c>
      <c r="G749" s="166">
        <f t="shared" si="234"/>
        <v>0</v>
      </c>
      <c r="H749" s="166">
        <f t="shared" si="234"/>
        <v>0</v>
      </c>
      <c r="I749" s="166">
        <f t="shared" si="234"/>
        <v>0</v>
      </c>
      <c r="J749" s="166">
        <f t="shared" si="234"/>
        <v>0</v>
      </c>
      <c r="K749" s="166">
        <f t="shared" si="234"/>
        <v>0</v>
      </c>
      <c r="L749" s="166">
        <f t="shared" si="234"/>
        <v>0</v>
      </c>
      <c r="M749" s="166">
        <f t="shared" si="234"/>
        <v>0</v>
      </c>
      <c r="N749" s="166">
        <f t="shared" si="234"/>
        <v>0</v>
      </c>
      <c r="O749" s="166">
        <f t="shared" si="234"/>
        <v>0</v>
      </c>
      <c r="P749" s="166">
        <f t="shared" si="234"/>
        <v>0</v>
      </c>
      <c r="Q749" s="166">
        <f t="shared" si="234"/>
        <v>0</v>
      </c>
      <c r="R749" s="166">
        <f t="shared" si="234"/>
        <v>0</v>
      </c>
      <c r="S749" s="166">
        <f t="shared" si="234"/>
        <v>0</v>
      </c>
      <c r="T749" s="166">
        <f t="shared" si="234"/>
        <v>0</v>
      </c>
      <c r="U749" s="166">
        <f t="shared" si="234"/>
        <v>0</v>
      </c>
      <c r="V749" s="166">
        <f t="shared" si="234"/>
        <v>0</v>
      </c>
      <c r="W749" s="166">
        <f t="shared" si="234"/>
        <v>0</v>
      </c>
      <c r="X749" s="166">
        <f t="shared" si="234"/>
        <v>0</v>
      </c>
      <c r="Y749" s="166">
        <f t="shared" si="234"/>
        <v>0</v>
      </c>
      <c r="Z749" s="166">
        <f t="shared" si="234"/>
        <v>0</v>
      </c>
      <c r="AA749" s="166">
        <f t="shared" si="234"/>
        <v>0</v>
      </c>
      <c r="AB749" s="166">
        <f t="shared" si="234"/>
        <v>0</v>
      </c>
      <c r="AC749" s="166">
        <f t="shared" si="234"/>
        <v>0</v>
      </c>
      <c r="AD749" s="166">
        <f t="shared" si="234"/>
        <v>0</v>
      </c>
      <c r="AE749" s="166">
        <f t="shared" si="234"/>
        <v>0</v>
      </c>
      <c r="AF749" s="166">
        <f t="shared" si="234"/>
        <v>0</v>
      </c>
      <c r="AG749" s="166">
        <f t="shared" si="234"/>
        <v>0</v>
      </c>
      <c r="AH749" s="166">
        <f t="shared" si="234"/>
        <v>0</v>
      </c>
      <c r="AI749" s="166">
        <f t="shared" si="234"/>
        <v>0</v>
      </c>
      <c r="AJ749" s="166">
        <f t="shared" si="234"/>
        <v>0</v>
      </c>
      <c r="AK749" s="166">
        <f t="shared" si="234"/>
        <v>0</v>
      </c>
      <c r="AL749" s="166">
        <f t="shared" si="234"/>
        <v>0</v>
      </c>
      <c r="AM749" s="166">
        <f t="shared" si="234"/>
        <v>0</v>
      </c>
      <c r="AN749" s="166">
        <f t="shared" si="234"/>
        <v>0</v>
      </c>
      <c r="AO749" s="166">
        <f t="shared" si="234"/>
        <v>0</v>
      </c>
      <c r="AP749" s="166">
        <f t="shared" si="234"/>
        <v>0</v>
      </c>
      <c r="AQ749" s="166">
        <f t="shared" si="234"/>
        <v>0</v>
      </c>
      <c r="AR749" s="166">
        <f t="shared" si="234"/>
        <v>0</v>
      </c>
    </row>
    <row r="750" spans="1:44" s="262" customFormat="1" ht="15.75" hidden="1" outlineLevel="2">
      <c r="A750" s="194"/>
      <c r="B750" s="162" t="s">
        <v>54</v>
      </c>
      <c r="C750" s="160" t="s">
        <v>73</v>
      </c>
      <c r="D750" s="166">
        <f t="shared" si="234"/>
        <v>0</v>
      </c>
      <c r="E750" s="166">
        <f t="shared" si="234"/>
        <v>0</v>
      </c>
      <c r="F750" s="166">
        <f t="shared" si="234"/>
        <v>0</v>
      </c>
      <c r="G750" s="166">
        <f t="shared" si="234"/>
        <v>0</v>
      </c>
      <c r="H750" s="166">
        <f t="shared" si="234"/>
        <v>0</v>
      </c>
      <c r="I750" s="166">
        <f t="shared" si="234"/>
        <v>0</v>
      </c>
      <c r="J750" s="166">
        <f t="shared" si="234"/>
        <v>0</v>
      </c>
      <c r="K750" s="166">
        <f t="shared" si="234"/>
        <v>0</v>
      </c>
      <c r="L750" s="166">
        <f t="shared" si="234"/>
        <v>0</v>
      </c>
      <c r="M750" s="166">
        <f t="shared" si="234"/>
        <v>0</v>
      </c>
      <c r="N750" s="166">
        <f t="shared" si="234"/>
        <v>0</v>
      </c>
      <c r="O750" s="166">
        <f t="shared" si="234"/>
        <v>0</v>
      </c>
      <c r="P750" s="166">
        <f t="shared" si="234"/>
        <v>0</v>
      </c>
      <c r="Q750" s="166">
        <f t="shared" si="234"/>
        <v>0</v>
      </c>
      <c r="R750" s="166">
        <f t="shared" si="234"/>
        <v>0</v>
      </c>
      <c r="S750" s="166">
        <f t="shared" si="234"/>
        <v>0</v>
      </c>
      <c r="T750" s="166">
        <f t="shared" si="234"/>
        <v>0</v>
      </c>
      <c r="U750" s="166">
        <f t="shared" si="234"/>
        <v>0</v>
      </c>
      <c r="V750" s="166">
        <f t="shared" si="234"/>
        <v>0</v>
      </c>
      <c r="W750" s="166">
        <f t="shared" si="234"/>
        <v>0</v>
      </c>
      <c r="X750" s="166">
        <f t="shared" si="234"/>
        <v>0</v>
      </c>
      <c r="Y750" s="166">
        <f t="shared" si="234"/>
        <v>0</v>
      </c>
      <c r="Z750" s="166">
        <f t="shared" si="234"/>
        <v>0</v>
      </c>
      <c r="AA750" s="166">
        <f t="shared" si="234"/>
        <v>0</v>
      </c>
      <c r="AB750" s="166">
        <f t="shared" si="234"/>
        <v>0</v>
      </c>
      <c r="AC750" s="166">
        <f t="shared" si="234"/>
        <v>0</v>
      </c>
      <c r="AD750" s="166">
        <f t="shared" si="234"/>
        <v>0</v>
      </c>
      <c r="AE750" s="166">
        <f t="shared" si="234"/>
        <v>0</v>
      </c>
      <c r="AF750" s="166">
        <f t="shared" si="234"/>
        <v>0</v>
      </c>
      <c r="AG750" s="166">
        <f t="shared" si="234"/>
        <v>0</v>
      </c>
      <c r="AH750" s="166">
        <f t="shared" si="234"/>
        <v>0</v>
      </c>
      <c r="AI750" s="166">
        <f t="shared" si="234"/>
        <v>0</v>
      </c>
      <c r="AJ750" s="166">
        <f t="shared" si="234"/>
        <v>0</v>
      </c>
      <c r="AK750" s="166">
        <f t="shared" si="234"/>
        <v>0</v>
      </c>
      <c r="AL750" s="166">
        <f t="shared" si="234"/>
        <v>0</v>
      </c>
      <c r="AM750" s="166">
        <f t="shared" si="234"/>
        <v>0</v>
      </c>
      <c r="AN750" s="166">
        <f t="shared" si="234"/>
        <v>0</v>
      </c>
      <c r="AO750" s="166">
        <f t="shared" si="234"/>
        <v>0</v>
      </c>
      <c r="AP750" s="166">
        <f t="shared" si="234"/>
        <v>0</v>
      </c>
      <c r="AQ750" s="166">
        <f t="shared" si="234"/>
        <v>0</v>
      </c>
      <c r="AR750" s="166">
        <f t="shared" si="234"/>
        <v>0</v>
      </c>
    </row>
    <row r="751" spans="1:44" s="262" customFormat="1" ht="15.75" hidden="1" outlineLevel="2">
      <c r="A751" s="194"/>
      <c r="B751" s="162" t="s">
        <v>55</v>
      </c>
      <c r="C751" s="160" t="s">
        <v>73</v>
      </c>
      <c r="D751" s="165">
        <f>1-SUM(D738:D750)</f>
        <v>1</v>
      </c>
      <c r="E751" s="165">
        <f t="shared" ref="E751:AR751" si="235">1-SUM(E738:E750)</f>
        <v>1</v>
      </c>
      <c r="F751" s="165">
        <f t="shared" si="235"/>
        <v>1</v>
      </c>
      <c r="G751" s="165">
        <f t="shared" si="235"/>
        <v>1</v>
      </c>
      <c r="H751" s="165">
        <f t="shared" si="235"/>
        <v>1</v>
      </c>
      <c r="I751" s="165">
        <f t="shared" si="235"/>
        <v>1</v>
      </c>
      <c r="J751" s="165">
        <f t="shared" si="235"/>
        <v>1</v>
      </c>
      <c r="K751" s="165">
        <f t="shared" si="235"/>
        <v>1</v>
      </c>
      <c r="L751" s="165">
        <f t="shared" si="235"/>
        <v>1</v>
      </c>
      <c r="M751" s="165">
        <f t="shared" si="235"/>
        <v>1</v>
      </c>
      <c r="N751" s="165">
        <f t="shared" si="235"/>
        <v>1</v>
      </c>
      <c r="O751" s="165">
        <f t="shared" si="235"/>
        <v>1</v>
      </c>
      <c r="P751" s="165">
        <f t="shared" si="235"/>
        <v>1</v>
      </c>
      <c r="Q751" s="165">
        <f t="shared" si="235"/>
        <v>1</v>
      </c>
      <c r="R751" s="165">
        <f t="shared" si="235"/>
        <v>1</v>
      </c>
      <c r="S751" s="165">
        <f t="shared" si="235"/>
        <v>1</v>
      </c>
      <c r="T751" s="165">
        <f t="shared" si="235"/>
        <v>1</v>
      </c>
      <c r="U751" s="165">
        <f t="shared" si="235"/>
        <v>1</v>
      </c>
      <c r="V751" s="165">
        <f t="shared" si="235"/>
        <v>1</v>
      </c>
      <c r="W751" s="165">
        <f t="shared" si="235"/>
        <v>1</v>
      </c>
      <c r="X751" s="165">
        <f t="shared" si="235"/>
        <v>1</v>
      </c>
      <c r="Y751" s="165">
        <f t="shared" si="235"/>
        <v>1</v>
      </c>
      <c r="Z751" s="165">
        <f t="shared" si="235"/>
        <v>1</v>
      </c>
      <c r="AA751" s="165">
        <f t="shared" si="235"/>
        <v>1</v>
      </c>
      <c r="AB751" s="165">
        <f t="shared" si="235"/>
        <v>1</v>
      </c>
      <c r="AC751" s="165">
        <f t="shared" si="235"/>
        <v>1</v>
      </c>
      <c r="AD751" s="165">
        <f t="shared" si="235"/>
        <v>1</v>
      </c>
      <c r="AE751" s="165">
        <f t="shared" si="235"/>
        <v>1</v>
      </c>
      <c r="AF751" s="165">
        <f t="shared" si="235"/>
        <v>1</v>
      </c>
      <c r="AG751" s="165">
        <f t="shared" si="235"/>
        <v>1</v>
      </c>
      <c r="AH751" s="165">
        <f t="shared" si="235"/>
        <v>1</v>
      </c>
      <c r="AI751" s="165">
        <f t="shared" si="235"/>
        <v>1</v>
      </c>
      <c r="AJ751" s="165">
        <f t="shared" si="235"/>
        <v>1</v>
      </c>
      <c r="AK751" s="165">
        <f t="shared" si="235"/>
        <v>1</v>
      </c>
      <c r="AL751" s="165">
        <f t="shared" si="235"/>
        <v>1</v>
      </c>
      <c r="AM751" s="165">
        <f t="shared" si="235"/>
        <v>1</v>
      </c>
      <c r="AN751" s="165">
        <f t="shared" si="235"/>
        <v>1</v>
      </c>
      <c r="AO751" s="165">
        <f t="shared" si="235"/>
        <v>1</v>
      </c>
      <c r="AP751" s="165">
        <f t="shared" si="235"/>
        <v>1</v>
      </c>
      <c r="AQ751" s="165">
        <f t="shared" si="235"/>
        <v>1</v>
      </c>
      <c r="AR751" s="165">
        <f t="shared" si="235"/>
        <v>1</v>
      </c>
    </row>
    <row r="752" spans="1:44" s="262" customFormat="1" ht="15.75" hidden="1" outlineLevel="2">
      <c r="A752" s="194"/>
      <c r="B752" s="162" t="s">
        <v>56</v>
      </c>
      <c r="C752" s="160" t="s">
        <v>73</v>
      </c>
      <c r="D752" s="166">
        <f>SUM(D738:D751)</f>
        <v>1</v>
      </c>
      <c r="E752" s="166">
        <f t="shared" ref="E752:AR752" si="236">SUM(E738:E751)</f>
        <v>1</v>
      </c>
      <c r="F752" s="166">
        <f t="shared" si="236"/>
        <v>1</v>
      </c>
      <c r="G752" s="166">
        <f t="shared" si="236"/>
        <v>1</v>
      </c>
      <c r="H752" s="166">
        <f t="shared" si="236"/>
        <v>1</v>
      </c>
      <c r="I752" s="166">
        <f t="shared" si="236"/>
        <v>1</v>
      </c>
      <c r="J752" s="166">
        <f t="shared" si="236"/>
        <v>1</v>
      </c>
      <c r="K752" s="166">
        <f t="shared" si="236"/>
        <v>1</v>
      </c>
      <c r="L752" s="166">
        <f t="shared" si="236"/>
        <v>1</v>
      </c>
      <c r="M752" s="166">
        <f t="shared" si="236"/>
        <v>1</v>
      </c>
      <c r="N752" s="166">
        <f t="shared" si="236"/>
        <v>1</v>
      </c>
      <c r="O752" s="166">
        <f t="shared" si="236"/>
        <v>1</v>
      </c>
      <c r="P752" s="166">
        <f t="shared" si="236"/>
        <v>1</v>
      </c>
      <c r="Q752" s="166">
        <f t="shared" si="236"/>
        <v>1</v>
      </c>
      <c r="R752" s="166">
        <f t="shared" si="236"/>
        <v>1</v>
      </c>
      <c r="S752" s="166">
        <f t="shared" si="236"/>
        <v>1</v>
      </c>
      <c r="T752" s="166">
        <f t="shared" si="236"/>
        <v>1</v>
      </c>
      <c r="U752" s="166">
        <f t="shared" si="236"/>
        <v>1</v>
      </c>
      <c r="V752" s="166">
        <f t="shared" si="236"/>
        <v>1</v>
      </c>
      <c r="W752" s="166">
        <f t="shared" si="236"/>
        <v>1</v>
      </c>
      <c r="X752" s="166">
        <f t="shared" si="236"/>
        <v>1</v>
      </c>
      <c r="Y752" s="166">
        <f t="shared" si="236"/>
        <v>1</v>
      </c>
      <c r="Z752" s="166">
        <f t="shared" si="236"/>
        <v>1</v>
      </c>
      <c r="AA752" s="166">
        <f t="shared" si="236"/>
        <v>1</v>
      </c>
      <c r="AB752" s="166">
        <f t="shared" si="236"/>
        <v>1</v>
      </c>
      <c r="AC752" s="166">
        <f t="shared" si="236"/>
        <v>1</v>
      </c>
      <c r="AD752" s="166">
        <f t="shared" si="236"/>
        <v>1</v>
      </c>
      <c r="AE752" s="166">
        <f t="shared" si="236"/>
        <v>1</v>
      </c>
      <c r="AF752" s="166">
        <f t="shared" si="236"/>
        <v>1</v>
      </c>
      <c r="AG752" s="166">
        <f t="shared" si="236"/>
        <v>1</v>
      </c>
      <c r="AH752" s="166">
        <f t="shared" si="236"/>
        <v>1</v>
      </c>
      <c r="AI752" s="166">
        <f t="shared" si="236"/>
        <v>1</v>
      </c>
      <c r="AJ752" s="166">
        <f t="shared" si="236"/>
        <v>1</v>
      </c>
      <c r="AK752" s="166">
        <f t="shared" si="236"/>
        <v>1</v>
      </c>
      <c r="AL752" s="166">
        <f t="shared" si="236"/>
        <v>1</v>
      </c>
      <c r="AM752" s="166">
        <f t="shared" si="236"/>
        <v>1</v>
      </c>
      <c r="AN752" s="166">
        <f t="shared" si="236"/>
        <v>1</v>
      </c>
      <c r="AO752" s="166">
        <f t="shared" si="236"/>
        <v>1</v>
      </c>
      <c r="AP752" s="166">
        <f t="shared" si="236"/>
        <v>1</v>
      </c>
      <c r="AQ752" s="166">
        <f t="shared" si="236"/>
        <v>1</v>
      </c>
      <c r="AR752" s="166">
        <f t="shared" si="236"/>
        <v>1</v>
      </c>
    </row>
    <row r="753" spans="1:44" s="260" customFormat="1" ht="15.75" hidden="1" outlineLevel="1">
      <c r="A753" s="195"/>
      <c r="B753" s="84" t="s">
        <v>179</v>
      </c>
      <c r="C753" s="80" t="s">
        <v>129</v>
      </c>
      <c r="D753" s="157">
        <f t="shared" ref="D753:AR753" si="237">IF($A$735="SIM",D344,0)</f>
        <v>0</v>
      </c>
      <c r="E753" s="157">
        <f t="shared" si="237"/>
        <v>0</v>
      </c>
      <c r="F753" s="157">
        <f t="shared" si="237"/>
        <v>0</v>
      </c>
      <c r="G753" s="157">
        <f t="shared" si="237"/>
        <v>0</v>
      </c>
      <c r="H753" s="157">
        <f t="shared" si="237"/>
        <v>0</v>
      </c>
      <c r="I753" s="157">
        <f t="shared" si="237"/>
        <v>0</v>
      </c>
      <c r="J753" s="157">
        <f t="shared" si="237"/>
        <v>0</v>
      </c>
      <c r="K753" s="157">
        <f t="shared" si="237"/>
        <v>0</v>
      </c>
      <c r="L753" s="157">
        <f t="shared" si="237"/>
        <v>0</v>
      </c>
      <c r="M753" s="157">
        <f t="shared" si="237"/>
        <v>0</v>
      </c>
      <c r="N753" s="157">
        <f t="shared" si="237"/>
        <v>0</v>
      </c>
      <c r="O753" s="157">
        <f t="shared" si="237"/>
        <v>0</v>
      </c>
      <c r="P753" s="157">
        <f t="shared" si="237"/>
        <v>0</v>
      </c>
      <c r="Q753" s="157">
        <f t="shared" si="237"/>
        <v>0</v>
      </c>
      <c r="R753" s="157">
        <f t="shared" si="237"/>
        <v>0</v>
      </c>
      <c r="S753" s="157">
        <f t="shared" si="237"/>
        <v>0</v>
      </c>
      <c r="T753" s="157">
        <f t="shared" si="237"/>
        <v>0</v>
      </c>
      <c r="U753" s="157">
        <f t="shared" si="237"/>
        <v>0</v>
      </c>
      <c r="V753" s="157">
        <f t="shared" si="237"/>
        <v>0</v>
      </c>
      <c r="W753" s="157">
        <f t="shared" si="237"/>
        <v>0</v>
      </c>
      <c r="X753" s="157">
        <f t="shared" si="237"/>
        <v>0</v>
      </c>
      <c r="Y753" s="157">
        <f t="shared" si="237"/>
        <v>0</v>
      </c>
      <c r="Z753" s="157">
        <f t="shared" si="237"/>
        <v>0</v>
      </c>
      <c r="AA753" s="157">
        <f t="shared" si="237"/>
        <v>0</v>
      </c>
      <c r="AB753" s="157">
        <f t="shared" si="237"/>
        <v>0</v>
      </c>
      <c r="AC753" s="157">
        <f t="shared" si="237"/>
        <v>0</v>
      </c>
      <c r="AD753" s="157">
        <f t="shared" si="237"/>
        <v>0</v>
      </c>
      <c r="AE753" s="157">
        <f t="shared" si="237"/>
        <v>0</v>
      </c>
      <c r="AF753" s="157">
        <f t="shared" si="237"/>
        <v>0</v>
      </c>
      <c r="AG753" s="157">
        <f t="shared" si="237"/>
        <v>0</v>
      </c>
      <c r="AH753" s="157">
        <f t="shared" si="237"/>
        <v>0</v>
      </c>
      <c r="AI753" s="157">
        <f t="shared" si="237"/>
        <v>0</v>
      </c>
      <c r="AJ753" s="157">
        <f t="shared" si="237"/>
        <v>0</v>
      </c>
      <c r="AK753" s="157">
        <f t="shared" si="237"/>
        <v>0</v>
      </c>
      <c r="AL753" s="157">
        <f t="shared" si="237"/>
        <v>0</v>
      </c>
      <c r="AM753" s="157">
        <f t="shared" si="237"/>
        <v>0</v>
      </c>
      <c r="AN753" s="157">
        <f t="shared" si="237"/>
        <v>0</v>
      </c>
      <c r="AO753" s="157">
        <f t="shared" si="237"/>
        <v>0</v>
      </c>
      <c r="AP753" s="157">
        <f t="shared" si="237"/>
        <v>0</v>
      </c>
      <c r="AQ753" s="157">
        <f t="shared" si="237"/>
        <v>0</v>
      </c>
      <c r="AR753" s="157">
        <f t="shared" si="237"/>
        <v>0</v>
      </c>
    </row>
    <row r="754" spans="1:44" s="262" customFormat="1" ht="15.75" hidden="1" outlineLevel="2">
      <c r="A754" s="195"/>
      <c r="B754" s="162" t="s">
        <v>133</v>
      </c>
      <c r="C754" s="160"/>
      <c r="D754" s="160"/>
      <c r="E754" s="160"/>
      <c r="F754" s="160"/>
      <c r="G754" s="160"/>
      <c r="H754" s="160"/>
      <c r="I754" s="160"/>
      <c r="J754" s="160"/>
      <c r="K754" s="160"/>
      <c r="L754" s="160"/>
      <c r="M754" s="160"/>
      <c r="N754" s="160"/>
      <c r="O754" s="160"/>
      <c r="P754" s="160"/>
      <c r="Q754" s="160"/>
      <c r="R754" s="160"/>
      <c r="S754" s="160"/>
      <c r="T754" s="160"/>
      <c r="U754" s="160"/>
      <c r="V754" s="160"/>
      <c r="W754" s="160"/>
      <c r="X754" s="160"/>
      <c r="Y754" s="160"/>
      <c r="Z754" s="160"/>
      <c r="AA754" s="160"/>
      <c r="AB754" s="160"/>
      <c r="AC754" s="160"/>
      <c r="AD754" s="160"/>
      <c r="AE754" s="160"/>
      <c r="AF754" s="160"/>
      <c r="AG754" s="160"/>
      <c r="AH754" s="160"/>
      <c r="AI754" s="160"/>
      <c r="AJ754" s="160"/>
      <c r="AK754" s="160"/>
      <c r="AL754" s="160"/>
      <c r="AM754" s="160"/>
      <c r="AN754" s="160"/>
      <c r="AO754" s="160"/>
      <c r="AP754" s="160"/>
      <c r="AQ754" s="160"/>
      <c r="AR754" s="160"/>
    </row>
    <row r="755" spans="1:44" s="262" customFormat="1" ht="15.75" hidden="1" outlineLevel="2">
      <c r="A755" s="194"/>
      <c r="B755" s="162" t="s">
        <v>42</v>
      </c>
      <c r="C755" s="160" t="s">
        <v>73</v>
      </c>
      <c r="D755" s="166">
        <f t="shared" ref="D755:AR761" si="238">IF(D$753&gt;0,D346,0)</f>
        <v>0</v>
      </c>
      <c r="E755" s="166">
        <f t="shared" si="238"/>
        <v>0</v>
      </c>
      <c r="F755" s="166">
        <f t="shared" si="238"/>
        <v>0</v>
      </c>
      <c r="G755" s="166">
        <f t="shared" si="238"/>
        <v>0</v>
      </c>
      <c r="H755" s="166">
        <f t="shared" si="238"/>
        <v>0</v>
      </c>
      <c r="I755" s="166">
        <f t="shared" si="238"/>
        <v>0</v>
      </c>
      <c r="J755" s="166">
        <f t="shared" si="238"/>
        <v>0</v>
      </c>
      <c r="K755" s="166">
        <f t="shared" si="238"/>
        <v>0</v>
      </c>
      <c r="L755" s="166">
        <f t="shared" si="238"/>
        <v>0</v>
      </c>
      <c r="M755" s="166">
        <f t="shared" si="238"/>
        <v>0</v>
      </c>
      <c r="N755" s="166">
        <f t="shared" si="238"/>
        <v>0</v>
      </c>
      <c r="O755" s="166">
        <f t="shared" si="238"/>
        <v>0</v>
      </c>
      <c r="P755" s="166">
        <f t="shared" si="238"/>
        <v>0</v>
      </c>
      <c r="Q755" s="166">
        <f t="shared" si="238"/>
        <v>0</v>
      </c>
      <c r="R755" s="166">
        <f t="shared" si="238"/>
        <v>0</v>
      </c>
      <c r="S755" s="166">
        <f t="shared" si="238"/>
        <v>0</v>
      </c>
      <c r="T755" s="166">
        <f t="shared" si="238"/>
        <v>0</v>
      </c>
      <c r="U755" s="166">
        <f t="shared" si="238"/>
        <v>0</v>
      </c>
      <c r="V755" s="166">
        <f t="shared" si="238"/>
        <v>0</v>
      </c>
      <c r="W755" s="166">
        <f t="shared" si="238"/>
        <v>0</v>
      </c>
      <c r="X755" s="166">
        <f t="shared" si="238"/>
        <v>0</v>
      </c>
      <c r="Y755" s="166">
        <f t="shared" si="238"/>
        <v>0</v>
      </c>
      <c r="Z755" s="166">
        <f t="shared" si="238"/>
        <v>0</v>
      </c>
      <c r="AA755" s="166">
        <f t="shared" si="238"/>
        <v>0</v>
      </c>
      <c r="AB755" s="166">
        <f t="shared" si="238"/>
        <v>0</v>
      </c>
      <c r="AC755" s="166">
        <f t="shared" si="238"/>
        <v>0</v>
      </c>
      <c r="AD755" s="166">
        <f t="shared" si="238"/>
        <v>0</v>
      </c>
      <c r="AE755" s="166">
        <f t="shared" si="238"/>
        <v>0</v>
      </c>
      <c r="AF755" s="166">
        <f t="shared" si="238"/>
        <v>0</v>
      </c>
      <c r="AG755" s="166">
        <f t="shared" si="238"/>
        <v>0</v>
      </c>
      <c r="AH755" s="166">
        <f t="shared" si="238"/>
        <v>0</v>
      </c>
      <c r="AI755" s="166">
        <f t="shared" si="238"/>
        <v>0</v>
      </c>
      <c r="AJ755" s="166">
        <f t="shared" si="238"/>
        <v>0</v>
      </c>
      <c r="AK755" s="166">
        <f t="shared" si="238"/>
        <v>0</v>
      </c>
      <c r="AL755" s="166">
        <f t="shared" si="238"/>
        <v>0</v>
      </c>
      <c r="AM755" s="166">
        <f t="shared" si="238"/>
        <v>0</v>
      </c>
      <c r="AN755" s="166">
        <f t="shared" si="238"/>
        <v>0</v>
      </c>
      <c r="AO755" s="166">
        <f t="shared" si="238"/>
        <v>0</v>
      </c>
      <c r="AP755" s="166">
        <f t="shared" si="238"/>
        <v>0</v>
      </c>
      <c r="AQ755" s="166">
        <f t="shared" si="238"/>
        <v>0</v>
      </c>
      <c r="AR755" s="166">
        <f t="shared" si="238"/>
        <v>0</v>
      </c>
    </row>
    <row r="756" spans="1:44" s="262" customFormat="1" ht="15.75" hidden="1" outlineLevel="2">
      <c r="A756" s="194"/>
      <c r="B756" s="162" t="s">
        <v>43</v>
      </c>
      <c r="C756" s="160" t="s">
        <v>73</v>
      </c>
      <c r="D756" s="166">
        <f t="shared" si="238"/>
        <v>0</v>
      </c>
      <c r="E756" s="166">
        <f t="shared" si="238"/>
        <v>0</v>
      </c>
      <c r="F756" s="166">
        <f t="shared" si="238"/>
        <v>0</v>
      </c>
      <c r="G756" s="166">
        <f t="shared" si="238"/>
        <v>0</v>
      </c>
      <c r="H756" s="166">
        <f t="shared" si="238"/>
        <v>0</v>
      </c>
      <c r="I756" s="166">
        <f t="shared" si="238"/>
        <v>0</v>
      </c>
      <c r="J756" s="166">
        <f t="shared" si="238"/>
        <v>0</v>
      </c>
      <c r="K756" s="166">
        <f t="shared" si="238"/>
        <v>0</v>
      </c>
      <c r="L756" s="166">
        <f t="shared" si="238"/>
        <v>0</v>
      </c>
      <c r="M756" s="166">
        <f t="shared" si="238"/>
        <v>0</v>
      </c>
      <c r="N756" s="166">
        <f t="shared" si="238"/>
        <v>0</v>
      </c>
      <c r="O756" s="166">
        <f t="shared" si="238"/>
        <v>0</v>
      </c>
      <c r="P756" s="166">
        <f t="shared" si="238"/>
        <v>0</v>
      </c>
      <c r="Q756" s="166">
        <f t="shared" si="238"/>
        <v>0</v>
      </c>
      <c r="R756" s="166">
        <f t="shared" si="238"/>
        <v>0</v>
      </c>
      <c r="S756" s="166">
        <f t="shared" si="238"/>
        <v>0</v>
      </c>
      <c r="T756" s="166">
        <f t="shared" si="238"/>
        <v>0</v>
      </c>
      <c r="U756" s="166">
        <f t="shared" si="238"/>
        <v>0</v>
      </c>
      <c r="V756" s="166">
        <f t="shared" si="238"/>
        <v>0</v>
      </c>
      <c r="W756" s="166">
        <f t="shared" si="238"/>
        <v>0</v>
      </c>
      <c r="X756" s="166">
        <f t="shared" si="238"/>
        <v>0</v>
      </c>
      <c r="Y756" s="166">
        <f t="shared" si="238"/>
        <v>0</v>
      </c>
      <c r="Z756" s="166">
        <f t="shared" si="238"/>
        <v>0</v>
      </c>
      <c r="AA756" s="166">
        <f t="shared" si="238"/>
        <v>0</v>
      </c>
      <c r="AB756" s="166">
        <f t="shared" si="238"/>
        <v>0</v>
      </c>
      <c r="AC756" s="166">
        <f t="shared" si="238"/>
        <v>0</v>
      </c>
      <c r="AD756" s="166">
        <f t="shared" si="238"/>
        <v>0</v>
      </c>
      <c r="AE756" s="166">
        <f t="shared" si="238"/>
        <v>0</v>
      </c>
      <c r="AF756" s="166">
        <f t="shared" si="238"/>
        <v>0</v>
      </c>
      <c r="AG756" s="166">
        <f t="shared" si="238"/>
        <v>0</v>
      </c>
      <c r="AH756" s="166">
        <f t="shared" si="238"/>
        <v>0</v>
      </c>
      <c r="AI756" s="166">
        <f t="shared" si="238"/>
        <v>0</v>
      </c>
      <c r="AJ756" s="166">
        <f t="shared" si="238"/>
        <v>0</v>
      </c>
      <c r="AK756" s="166">
        <f t="shared" si="238"/>
        <v>0</v>
      </c>
      <c r="AL756" s="166">
        <f t="shared" si="238"/>
        <v>0</v>
      </c>
      <c r="AM756" s="166">
        <f t="shared" si="238"/>
        <v>0</v>
      </c>
      <c r="AN756" s="166">
        <f t="shared" si="238"/>
        <v>0</v>
      </c>
      <c r="AO756" s="166">
        <f t="shared" si="238"/>
        <v>0</v>
      </c>
      <c r="AP756" s="166">
        <f t="shared" si="238"/>
        <v>0</v>
      </c>
      <c r="AQ756" s="166">
        <f t="shared" si="238"/>
        <v>0</v>
      </c>
      <c r="AR756" s="166">
        <f t="shared" si="238"/>
        <v>0</v>
      </c>
    </row>
    <row r="757" spans="1:44" s="262" customFormat="1" ht="15.75" hidden="1" outlineLevel="2">
      <c r="A757" s="194"/>
      <c r="B757" s="162" t="s">
        <v>44</v>
      </c>
      <c r="C757" s="160" t="s">
        <v>73</v>
      </c>
      <c r="D757" s="166">
        <f t="shared" si="238"/>
        <v>0</v>
      </c>
      <c r="E757" s="166">
        <f t="shared" si="238"/>
        <v>0</v>
      </c>
      <c r="F757" s="166">
        <f t="shared" si="238"/>
        <v>0</v>
      </c>
      <c r="G757" s="166">
        <f t="shared" si="238"/>
        <v>0</v>
      </c>
      <c r="H757" s="166">
        <f t="shared" si="238"/>
        <v>0</v>
      </c>
      <c r="I757" s="166">
        <f t="shared" si="238"/>
        <v>0</v>
      </c>
      <c r="J757" s="166">
        <f t="shared" si="238"/>
        <v>0</v>
      </c>
      <c r="K757" s="166">
        <f t="shared" si="238"/>
        <v>0</v>
      </c>
      <c r="L757" s="166">
        <f t="shared" si="238"/>
        <v>0</v>
      </c>
      <c r="M757" s="166">
        <f t="shared" si="238"/>
        <v>0</v>
      </c>
      <c r="N757" s="166">
        <f t="shared" si="238"/>
        <v>0</v>
      </c>
      <c r="O757" s="166">
        <f t="shared" si="238"/>
        <v>0</v>
      </c>
      <c r="P757" s="166">
        <f t="shared" si="238"/>
        <v>0</v>
      </c>
      <c r="Q757" s="166">
        <f t="shared" si="238"/>
        <v>0</v>
      </c>
      <c r="R757" s="166">
        <f t="shared" si="238"/>
        <v>0</v>
      </c>
      <c r="S757" s="166">
        <f t="shared" si="238"/>
        <v>0</v>
      </c>
      <c r="T757" s="166">
        <f t="shared" si="238"/>
        <v>0</v>
      </c>
      <c r="U757" s="166">
        <f t="shared" si="238"/>
        <v>0</v>
      </c>
      <c r="V757" s="166">
        <f t="shared" si="238"/>
        <v>0</v>
      </c>
      <c r="W757" s="166">
        <f t="shared" si="238"/>
        <v>0</v>
      </c>
      <c r="X757" s="166">
        <f t="shared" si="238"/>
        <v>0</v>
      </c>
      <c r="Y757" s="166">
        <f t="shared" si="238"/>
        <v>0</v>
      </c>
      <c r="Z757" s="166">
        <f t="shared" si="238"/>
        <v>0</v>
      </c>
      <c r="AA757" s="166">
        <f t="shared" si="238"/>
        <v>0</v>
      </c>
      <c r="AB757" s="166">
        <f t="shared" si="238"/>
        <v>0</v>
      </c>
      <c r="AC757" s="166">
        <f t="shared" si="238"/>
        <v>0</v>
      </c>
      <c r="AD757" s="166">
        <f t="shared" si="238"/>
        <v>0</v>
      </c>
      <c r="AE757" s="166">
        <f t="shared" si="238"/>
        <v>0</v>
      </c>
      <c r="AF757" s="166">
        <f t="shared" si="238"/>
        <v>0</v>
      </c>
      <c r="AG757" s="166">
        <f t="shared" si="238"/>
        <v>0</v>
      </c>
      <c r="AH757" s="166">
        <f t="shared" si="238"/>
        <v>0</v>
      </c>
      <c r="AI757" s="166">
        <f t="shared" si="238"/>
        <v>0</v>
      </c>
      <c r="AJ757" s="166">
        <f t="shared" si="238"/>
        <v>0</v>
      </c>
      <c r="AK757" s="166">
        <f t="shared" si="238"/>
        <v>0</v>
      </c>
      <c r="AL757" s="166">
        <f t="shared" si="238"/>
        <v>0</v>
      </c>
      <c r="AM757" s="166">
        <f t="shared" si="238"/>
        <v>0</v>
      </c>
      <c r="AN757" s="166">
        <f t="shared" si="238"/>
        <v>0</v>
      </c>
      <c r="AO757" s="166">
        <f t="shared" si="238"/>
        <v>0</v>
      </c>
      <c r="AP757" s="166">
        <f t="shared" si="238"/>
        <v>0</v>
      </c>
      <c r="AQ757" s="166">
        <f t="shared" si="238"/>
        <v>0</v>
      </c>
      <c r="AR757" s="166">
        <f t="shared" si="238"/>
        <v>0</v>
      </c>
    </row>
    <row r="758" spans="1:44" s="262" customFormat="1" ht="15.75" hidden="1" outlineLevel="2">
      <c r="A758" s="194"/>
      <c r="B758" s="162" t="s">
        <v>45</v>
      </c>
      <c r="C758" s="160" t="s">
        <v>73</v>
      </c>
      <c r="D758" s="166">
        <f t="shared" si="238"/>
        <v>0</v>
      </c>
      <c r="E758" s="166">
        <f t="shared" si="238"/>
        <v>0</v>
      </c>
      <c r="F758" s="166">
        <f t="shared" si="238"/>
        <v>0</v>
      </c>
      <c r="G758" s="166">
        <f t="shared" si="238"/>
        <v>0</v>
      </c>
      <c r="H758" s="166">
        <f t="shared" si="238"/>
        <v>0</v>
      </c>
      <c r="I758" s="166">
        <f t="shared" si="238"/>
        <v>0</v>
      </c>
      <c r="J758" s="166">
        <f t="shared" si="238"/>
        <v>0</v>
      </c>
      <c r="K758" s="166">
        <f t="shared" si="238"/>
        <v>0</v>
      </c>
      <c r="L758" s="166">
        <f t="shared" si="238"/>
        <v>0</v>
      </c>
      <c r="M758" s="166">
        <f t="shared" si="238"/>
        <v>0</v>
      </c>
      <c r="N758" s="166">
        <f t="shared" si="238"/>
        <v>0</v>
      </c>
      <c r="O758" s="166">
        <f t="shared" si="238"/>
        <v>0</v>
      </c>
      <c r="P758" s="166">
        <f t="shared" si="238"/>
        <v>0</v>
      </c>
      <c r="Q758" s="166">
        <f t="shared" si="238"/>
        <v>0</v>
      </c>
      <c r="R758" s="166">
        <f t="shared" si="238"/>
        <v>0</v>
      </c>
      <c r="S758" s="166">
        <f t="shared" si="238"/>
        <v>0</v>
      </c>
      <c r="T758" s="166">
        <f t="shared" si="238"/>
        <v>0</v>
      </c>
      <c r="U758" s="166">
        <f t="shared" si="238"/>
        <v>0</v>
      </c>
      <c r="V758" s="166">
        <f t="shared" si="238"/>
        <v>0</v>
      </c>
      <c r="W758" s="166">
        <f t="shared" si="238"/>
        <v>0</v>
      </c>
      <c r="X758" s="166">
        <f t="shared" si="238"/>
        <v>0</v>
      </c>
      <c r="Y758" s="166">
        <f t="shared" si="238"/>
        <v>0</v>
      </c>
      <c r="Z758" s="166">
        <f t="shared" si="238"/>
        <v>0</v>
      </c>
      <c r="AA758" s="166">
        <f t="shared" si="238"/>
        <v>0</v>
      </c>
      <c r="AB758" s="166">
        <f t="shared" si="238"/>
        <v>0</v>
      </c>
      <c r="AC758" s="166">
        <f t="shared" si="238"/>
        <v>0</v>
      </c>
      <c r="AD758" s="166">
        <f t="shared" si="238"/>
        <v>0</v>
      </c>
      <c r="AE758" s="166">
        <f t="shared" si="238"/>
        <v>0</v>
      </c>
      <c r="AF758" s="166">
        <f t="shared" si="238"/>
        <v>0</v>
      </c>
      <c r="AG758" s="166">
        <f t="shared" si="238"/>
        <v>0</v>
      </c>
      <c r="AH758" s="166">
        <f t="shared" si="238"/>
        <v>0</v>
      </c>
      <c r="AI758" s="166">
        <f t="shared" si="238"/>
        <v>0</v>
      </c>
      <c r="AJ758" s="166">
        <f t="shared" si="238"/>
        <v>0</v>
      </c>
      <c r="AK758" s="166">
        <f t="shared" si="238"/>
        <v>0</v>
      </c>
      <c r="AL758" s="166">
        <f t="shared" si="238"/>
        <v>0</v>
      </c>
      <c r="AM758" s="166">
        <f t="shared" si="238"/>
        <v>0</v>
      </c>
      <c r="AN758" s="166">
        <f t="shared" si="238"/>
        <v>0</v>
      </c>
      <c r="AO758" s="166">
        <f t="shared" si="238"/>
        <v>0</v>
      </c>
      <c r="AP758" s="166">
        <f t="shared" si="238"/>
        <v>0</v>
      </c>
      <c r="AQ758" s="166">
        <f t="shared" si="238"/>
        <v>0</v>
      </c>
      <c r="AR758" s="166">
        <f t="shared" si="238"/>
        <v>0</v>
      </c>
    </row>
    <row r="759" spans="1:44" s="262" customFormat="1" ht="15.75" hidden="1" outlineLevel="2">
      <c r="A759" s="194"/>
      <c r="B759" s="162" t="s">
        <v>46</v>
      </c>
      <c r="C759" s="160" t="s">
        <v>73</v>
      </c>
      <c r="D759" s="166">
        <f t="shared" si="238"/>
        <v>0</v>
      </c>
      <c r="E759" s="166">
        <f t="shared" si="238"/>
        <v>0</v>
      </c>
      <c r="F759" s="166">
        <f t="shared" si="238"/>
        <v>0</v>
      </c>
      <c r="G759" s="166">
        <f t="shared" si="238"/>
        <v>0</v>
      </c>
      <c r="H759" s="166">
        <f t="shared" si="238"/>
        <v>0</v>
      </c>
      <c r="I759" s="166">
        <f t="shared" si="238"/>
        <v>0</v>
      </c>
      <c r="J759" s="166">
        <f t="shared" si="238"/>
        <v>0</v>
      </c>
      <c r="K759" s="166">
        <f t="shared" si="238"/>
        <v>0</v>
      </c>
      <c r="L759" s="166">
        <f t="shared" si="238"/>
        <v>0</v>
      </c>
      <c r="M759" s="166">
        <f t="shared" si="238"/>
        <v>0</v>
      </c>
      <c r="N759" s="166">
        <f t="shared" si="238"/>
        <v>0</v>
      </c>
      <c r="O759" s="166">
        <f t="shared" si="238"/>
        <v>0</v>
      </c>
      <c r="P759" s="166">
        <f t="shared" si="238"/>
        <v>0</v>
      </c>
      <c r="Q759" s="166">
        <f t="shared" si="238"/>
        <v>0</v>
      </c>
      <c r="R759" s="166">
        <f t="shared" si="238"/>
        <v>0</v>
      </c>
      <c r="S759" s="166">
        <f t="shared" si="238"/>
        <v>0</v>
      </c>
      <c r="T759" s="166">
        <f t="shared" si="238"/>
        <v>0</v>
      </c>
      <c r="U759" s="166">
        <f t="shared" si="238"/>
        <v>0</v>
      </c>
      <c r="V759" s="166">
        <f t="shared" si="238"/>
        <v>0</v>
      </c>
      <c r="W759" s="166">
        <f t="shared" si="238"/>
        <v>0</v>
      </c>
      <c r="X759" s="166">
        <f t="shared" si="238"/>
        <v>0</v>
      </c>
      <c r="Y759" s="166">
        <f t="shared" si="238"/>
        <v>0</v>
      </c>
      <c r="Z759" s="166">
        <f t="shared" si="238"/>
        <v>0</v>
      </c>
      <c r="AA759" s="166">
        <f t="shared" si="238"/>
        <v>0</v>
      </c>
      <c r="AB759" s="166">
        <f t="shared" si="238"/>
        <v>0</v>
      </c>
      <c r="AC759" s="166">
        <f t="shared" si="238"/>
        <v>0</v>
      </c>
      <c r="AD759" s="166">
        <f t="shared" si="238"/>
        <v>0</v>
      </c>
      <c r="AE759" s="166">
        <f t="shared" si="238"/>
        <v>0</v>
      </c>
      <c r="AF759" s="166">
        <f t="shared" si="238"/>
        <v>0</v>
      </c>
      <c r="AG759" s="166">
        <f t="shared" si="238"/>
        <v>0</v>
      </c>
      <c r="AH759" s="166">
        <f t="shared" si="238"/>
        <v>0</v>
      </c>
      <c r="AI759" s="166">
        <f t="shared" si="238"/>
        <v>0</v>
      </c>
      <c r="AJ759" s="166">
        <f t="shared" si="238"/>
        <v>0</v>
      </c>
      <c r="AK759" s="166">
        <f t="shared" si="238"/>
        <v>0</v>
      </c>
      <c r="AL759" s="166">
        <f t="shared" si="238"/>
        <v>0</v>
      </c>
      <c r="AM759" s="166">
        <f t="shared" si="238"/>
        <v>0</v>
      </c>
      <c r="AN759" s="166">
        <f t="shared" si="238"/>
        <v>0</v>
      </c>
      <c r="AO759" s="166">
        <f t="shared" si="238"/>
        <v>0</v>
      </c>
      <c r="AP759" s="166">
        <f t="shared" si="238"/>
        <v>0</v>
      </c>
      <c r="AQ759" s="166">
        <f t="shared" si="238"/>
        <v>0</v>
      </c>
      <c r="AR759" s="166">
        <f t="shared" si="238"/>
        <v>0</v>
      </c>
    </row>
    <row r="760" spans="1:44" s="262" customFormat="1" ht="15.75" hidden="1" outlineLevel="2">
      <c r="A760" s="194"/>
      <c r="B760" s="162" t="s">
        <v>47</v>
      </c>
      <c r="C760" s="160" t="s">
        <v>73</v>
      </c>
      <c r="D760" s="166">
        <f t="shared" si="238"/>
        <v>0</v>
      </c>
      <c r="E760" s="166">
        <f t="shared" si="238"/>
        <v>0</v>
      </c>
      <c r="F760" s="166">
        <f t="shared" si="238"/>
        <v>0</v>
      </c>
      <c r="G760" s="166">
        <f t="shared" si="238"/>
        <v>0</v>
      </c>
      <c r="H760" s="166">
        <f t="shared" si="238"/>
        <v>0</v>
      </c>
      <c r="I760" s="166">
        <f t="shared" si="238"/>
        <v>0</v>
      </c>
      <c r="J760" s="166">
        <f t="shared" si="238"/>
        <v>0</v>
      </c>
      <c r="K760" s="166">
        <f t="shared" si="238"/>
        <v>0</v>
      </c>
      <c r="L760" s="166">
        <f t="shared" si="238"/>
        <v>0</v>
      </c>
      <c r="M760" s="166">
        <f t="shared" si="238"/>
        <v>0</v>
      </c>
      <c r="N760" s="166">
        <f t="shared" si="238"/>
        <v>0</v>
      </c>
      <c r="O760" s="166">
        <f t="shared" si="238"/>
        <v>0</v>
      </c>
      <c r="P760" s="166">
        <f t="shared" si="238"/>
        <v>0</v>
      </c>
      <c r="Q760" s="166">
        <f t="shared" si="238"/>
        <v>0</v>
      </c>
      <c r="R760" s="166">
        <f t="shared" si="238"/>
        <v>0</v>
      </c>
      <c r="S760" s="166">
        <f t="shared" si="238"/>
        <v>0</v>
      </c>
      <c r="T760" s="166">
        <f t="shared" si="238"/>
        <v>0</v>
      </c>
      <c r="U760" s="166">
        <f t="shared" si="238"/>
        <v>0</v>
      </c>
      <c r="V760" s="166">
        <f t="shared" si="238"/>
        <v>0</v>
      </c>
      <c r="W760" s="166">
        <f t="shared" si="238"/>
        <v>0</v>
      </c>
      <c r="X760" s="166">
        <f t="shared" si="238"/>
        <v>0</v>
      </c>
      <c r="Y760" s="166">
        <f t="shared" si="238"/>
        <v>0</v>
      </c>
      <c r="Z760" s="166">
        <f t="shared" si="238"/>
        <v>0</v>
      </c>
      <c r="AA760" s="166">
        <f t="shared" si="238"/>
        <v>0</v>
      </c>
      <c r="AB760" s="166">
        <f t="shared" si="238"/>
        <v>0</v>
      </c>
      <c r="AC760" s="166">
        <f t="shared" si="238"/>
        <v>0</v>
      </c>
      <c r="AD760" s="166">
        <f t="shared" si="238"/>
        <v>0</v>
      </c>
      <c r="AE760" s="166">
        <f t="shared" si="238"/>
        <v>0</v>
      </c>
      <c r="AF760" s="166">
        <f t="shared" si="238"/>
        <v>0</v>
      </c>
      <c r="AG760" s="166">
        <f t="shared" si="238"/>
        <v>0</v>
      </c>
      <c r="AH760" s="166">
        <f t="shared" si="238"/>
        <v>0</v>
      </c>
      <c r="AI760" s="166">
        <f t="shared" si="238"/>
        <v>0</v>
      </c>
      <c r="AJ760" s="166">
        <f t="shared" si="238"/>
        <v>0</v>
      </c>
      <c r="AK760" s="166">
        <f t="shared" si="238"/>
        <v>0</v>
      </c>
      <c r="AL760" s="166">
        <f t="shared" si="238"/>
        <v>0</v>
      </c>
      <c r="AM760" s="166">
        <f t="shared" si="238"/>
        <v>0</v>
      </c>
      <c r="AN760" s="166">
        <f t="shared" si="238"/>
        <v>0</v>
      </c>
      <c r="AO760" s="166">
        <f t="shared" si="238"/>
        <v>0</v>
      </c>
      <c r="AP760" s="166">
        <f t="shared" si="238"/>
        <v>0</v>
      </c>
      <c r="AQ760" s="166">
        <f t="shared" si="238"/>
        <v>0</v>
      </c>
      <c r="AR760" s="166">
        <f t="shared" si="238"/>
        <v>0</v>
      </c>
    </row>
    <row r="761" spans="1:44" s="262" customFormat="1" ht="15.75" hidden="1" outlineLevel="2">
      <c r="A761" s="194"/>
      <c r="B761" s="162" t="s">
        <v>48</v>
      </c>
      <c r="C761" s="160" t="s">
        <v>73</v>
      </c>
      <c r="D761" s="166">
        <f t="shared" si="238"/>
        <v>0</v>
      </c>
      <c r="E761" s="166">
        <f t="shared" si="238"/>
        <v>0</v>
      </c>
      <c r="F761" s="166">
        <f t="shared" si="238"/>
        <v>0</v>
      </c>
      <c r="G761" s="166">
        <f t="shared" si="238"/>
        <v>0</v>
      </c>
      <c r="H761" s="166">
        <f t="shared" si="238"/>
        <v>0</v>
      </c>
      <c r="I761" s="166">
        <f t="shared" si="238"/>
        <v>0</v>
      </c>
      <c r="J761" s="166">
        <f t="shared" si="238"/>
        <v>0</v>
      </c>
      <c r="K761" s="166">
        <f t="shared" si="238"/>
        <v>0</v>
      </c>
      <c r="L761" s="166">
        <f t="shared" si="238"/>
        <v>0</v>
      </c>
      <c r="M761" s="166">
        <f t="shared" ref="M761:AR761" si="239">IF(M$753&gt;0,M352,0)</f>
        <v>0</v>
      </c>
      <c r="N761" s="166">
        <f t="shared" si="239"/>
        <v>0</v>
      </c>
      <c r="O761" s="166">
        <f t="shared" si="239"/>
        <v>0</v>
      </c>
      <c r="P761" s="166">
        <f t="shared" si="239"/>
        <v>0</v>
      </c>
      <c r="Q761" s="166">
        <f t="shared" si="239"/>
        <v>0</v>
      </c>
      <c r="R761" s="166">
        <f t="shared" si="239"/>
        <v>0</v>
      </c>
      <c r="S761" s="166">
        <f t="shared" si="239"/>
        <v>0</v>
      </c>
      <c r="T761" s="166">
        <f t="shared" si="239"/>
        <v>0</v>
      </c>
      <c r="U761" s="166">
        <f t="shared" si="239"/>
        <v>0</v>
      </c>
      <c r="V761" s="166">
        <f t="shared" si="239"/>
        <v>0</v>
      </c>
      <c r="W761" s="166">
        <f t="shared" si="239"/>
        <v>0</v>
      </c>
      <c r="X761" s="166">
        <f t="shared" si="239"/>
        <v>0</v>
      </c>
      <c r="Y761" s="166">
        <f t="shared" si="239"/>
        <v>0</v>
      </c>
      <c r="Z761" s="166">
        <f t="shared" si="239"/>
        <v>0</v>
      </c>
      <c r="AA761" s="166">
        <f t="shared" si="239"/>
        <v>0</v>
      </c>
      <c r="AB761" s="166">
        <f t="shared" si="239"/>
        <v>0</v>
      </c>
      <c r="AC761" s="166">
        <f t="shared" si="239"/>
        <v>0</v>
      </c>
      <c r="AD761" s="166">
        <f t="shared" si="239"/>
        <v>0</v>
      </c>
      <c r="AE761" s="166">
        <f t="shared" si="239"/>
        <v>0</v>
      </c>
      <c r="AF761" s="166">
        <f t="shared" si="239"/>
        <v>0</v>
      </c>
      <c r="AG761" s="166">
        <f t="shared" si="239"/>
        <v>0</v>
      </c>
      <c r="AH761" s="166">
        <f t="shared" si="239"/>
        <v>0</v>
      </c>
      <c r="AI761" s="166">
        <f t="shared" si="239"/>
        <v>0</v>
      </c>
      <c r="AJ761" s="166">
        <f t="shared" si="239"/>
        <v>0</v>
      </c>
      <c r="AK761" s="166">
        <f t="shared" si="239"/>
        <v>0</v>
      </c>
      <c r="AL761" s="166">
        <f t="shared" si="239"/>
        <v>0</v>
      </c>
      <c r="AM761" s="166">
        <f t="shared" si="239"/>
        <v>0</v>
      </c>
      <c r="AN761" s="166">
        <f t="shared" si="239"/>
        <v>0</v>
      </c>
      <c r="AO761" s="166">
        <f t="shared" si="239"/>
        <v>0</v>
      </c>
      <c r="AP761" s="166">
        <f t="shared" si="239"/>
        <v>0</v>
      </c>
      <c r="AQ761" s="166">
        <f t="shared" si="239"/>
        <v>0</v>
      </c>
      <c r="AR761" s="166">
        <f t="shared" si="239"/>
        <v>0</v>
      </c>
    </row>
    <row r="762" spans="1:44" s="262" customFormat="1" ht="15.75" hidden="1" outlineLevel="2">
      <c r="A762" s="194"/>
      <c r="B762" s="162" t="s">
        <v>49</v>
      </c>
      <c r="C762" s="160" t="s">
        <v>73</v>
      </c>
      <c r="D762" s="166">
        <f t="shared" ref="D762:AR767" si="240">IF(D$753&gt;0,D353,0)</f>
        <v>0</v>
      </c>
      <c r="E762" s="166">
        <f t="shared" si="240"/>
        <v>0</v>
      </c>
      <c r="F762" s="166">
        <f t="shared" si="240"/>
        <v>0</v>
      </c>
      <c r="G762" s="166">
        <f t="shared" si="240"/>
        <v>0</v>
      </c>
      <c r="H762" s="166">
        <f t="shared" si="240"/>
        <v>0</v>
      </c>
      <c r="I762" s="166">
        <f t="shared" si="240"/>
        <v>0</v>
      </c>
      <c r="J762" s="166">
        <f t="shared" si="240"/>
        <v>0</v>
      </c>
      <c r="K762" s="166">
        <f t="shared" si="240"/>
        <v>0</v>
      </c>
      <c r="L762" s="166">
        <f t="shared" si="240"/>
        <v>0</v>
      </c>
      <c r="M762" s="166">
        <f t="shared" si="240"/>
        <v>0</v>
      </c>
      <c r="N762" s="166">
        <f t="shared" si="240"/>
        <v>0</v>
      </c>
      <c r="O762" s="166">
        <f t="shared" si="240"/>
        <v>0</v>
      </c>
      <c r="P762" s="166">
        <f t="shared" si="240"/>
        <v>0</v>
      </c>
      <c r="Q762" s="166">
        <f t="shared" si="240"/>
        <v>0</v>
      </c>
      <c r="R762" s="166">
        <f t="shared" si="240"/>
        <v>0</v>
      </c>
      <c r="S762" s="166">
        <f t="shared" si="240"/>
        <v>0</v>
      </c>
      <c r="T762" s="166">
        <f t="shared" si="240"/>
        <v>0</v>
      </c>
      <c r="U762" s="166">
        <f t="shared" si="240"/>
        <v>0</v>
      </c>
      <c r="V762" s="166">
        <f t="shared" si="240"/>
        <v>0</v>
      </c>
      <c r="W762" s="166">
        <f t="shared" si="240"/>
        <v>0</v>
      </c>
      <c r="X762" s="166">
        <f t="shared" si="240"/>
        <v>0</v>
      </c>
      <c r="Y762" s="166">
        <f t="shared" si="240"/>
        <v>0</v>
      </c>
      <c r="Z762" s="166">
        <f t="shared" si="240"/>
        <v>0</v>
      </c>
      <c r="AA762" s="166">
        <f t="shared" si="240"/>
        <v>0</v>
      </c>
      <c r="AB762" s="166">
        <f t="shared" si="240"/>
        <v>0</v>
      </c>
      <c r="AC762" s="166">
        <f t="shared" si="240"/>
        <v>0</v>
      </c>
      <c r="AD762" s="166">
        <f t="shared" si="240"/>
        <v>0</v>
      </c>
      <c r="AE762" s="166">
        <f t="shared" si="240"/>
        <v>0</v>
      </c>
      <c r="AF762" s="166">
        <f t="shared" si="240"/>
        <v>0</v>
      </c>
      <c r="AG762" s="166">
        <f t="shared" si="240"/>
        <v>0</v>
      </c>
      <c r="AH762" s="166">
        <f t="shared" si="240"/>
        <v>0</v>
      </c>
      <c r="AI762" s="166">
        <f t="shared" si="240"/>
        <v>0</v>
      </c>
      <c r="AJ762" s="166">
        <f t="shared" si="240"/>
        <v>0</v>
      </c>
      <c r="AK762" s="166">
        <f t="shared" si="240"/>
        <v>0</v>
      </c>
      <c r="AL762" s="166">
        <f t="shared" si="240"/>
        <v>0</v>
      </c>
      <c r="AM762" s="166">
        <f t="shared" si="240"/>
        <v>0</v>
      </c>
      <c r="AN762" s="166">
        <f t="shared" si="240"/>
        <v>0</v>
      </c>
      <c r="AO762" s="166">
        <f t="shared" si="240"/>
        <v>0</v>
      </c>
      <c r="AP762" s="166">
        <f t="shared" si="240"/>
        <v>0</v>
      </c>
      <c r="AQ762" s="166">
        <f t="shared" si="240"/>
        <v>0</v>
      </c>
      <c r="AR762" s="166">
        <f t="shared" si="240"/>
        <v>0</v>
      </c>
    </row>
    <row r="763" spans="1:44" s="262" customFormat="1" ht="15.75" hidden="1" outlineLevel="2">
      <c r="A763" s="194"/>
      <c r="B763" s="162" t="s">
        <v>50</v>
      </c>
      <c r="C763" s="160" t="s">
        <v>73</v>
      </c>
      <c r="D763" s="166">
        <f t="shared" si="240"/>
        <v>0</v>
      </c>
      <c r="E763" s="166">
        <f t="shared" si="240"/>
        <v>0</v>
      </c>
      <c r="F763" s="166">
        <f t="shared" si="240"/>
        <v>0</v>
      </c>
      <c r="G763" s="166">
        <f t="shared" si="240"/>
        <v>0</v>
      </c>
      <c r="H763" s="166">
        <f t="shared" si="240"/>
        <v>0</v>
      </c>
      <c r="I763" s="166">
        <f t="shared" si="240"/>
        <v>0</v>
      </c>
      <c r="J763" s="166">
        <f t="shared" si="240"/>
        <v>0</v>
      </c>
      <c r="K763" s="166">
        <f t="shared" si="240"/>
        <v>0</v>
      </c>
      <c r="L763" s="166">
        <f t="shared" si="240"/>
        <v>0</v>
      </c>
      <c r="M763" s="166">
        <f t="shared" si="240"/>
        <v>0</v>
      </c>
      <c r="N763" s="166">
        <f t="shared" si="240"/>
        <v>0</v>
      </c>
      <c r="O763" s="166">
        <f t="shared" si="240"/>
        <v>0</v>
      </c>
      <c r="P763" s="166">
        <f t="shared" si="240"/>
        <v>0</v>
      </c>
      <c r="Q763" s="166">
        <f t="shared" si="240"/>
        <v>0</v>
      </c>
      <c r="R763" s="166">
        <f t="shared" si="240"/>
        <v>0</v>
      </c>
      <c r="S763" s="166">
        <f t="shared" si="240"/>
        <v>0</v>
      </c>
      <c r="T763" s="166">
        <f t="shared" si="240"/>
        <v>0</v>
      </c>
      <c r="U763" s="166">
        <f t="shared" si="240"/>
        <v>0</v>
      </c>
      <c r="V763" s="166">
        <f t="shared" si="240"/>
        <v>0</v>
      </c>
      <c r="W763" s="166">
        <f t="shared" si="240"/>
        <v>0</v>
      </c>
      <c r="X763" s="166">
        <f t="shared" si="240"/>
        <v>0</v>
      </c>
      <c r="Y763" s="166">
        <f t="shared" si="240"/>
        <v>0</v>
      </c>
      <c r="Z763" s="166">
        <f t="shared" si="240"/>
        <v>0</v>
      </c>
      <c r="AA763" s="166">
        <f t="shared" si="240"/>
        <v>0</v>
      </c>
      <c r="AB763" s="166">
        <f t="shared" si="240"/>
        <v>0</v>
      </c>
      <c r="AC763" s="166">
        <f t="shared" si="240"/>
        <v>0</v>
      </c>
      <c r="AD763" s="166">
        <f t="shared" si="240"/>
        <v>0</v>
      </c>
      <c r="AE763" s="166">
        <f t="shared" si="240"/>
        <v>0</v>
      </c>
      <c r="AF763" s="166">
        <f t="shared" si="240"/>
        <v>0</v>
      </c>
      <c r="AG763" s="166">
        <f t="shared" si="240"/>
        <v>0</v>
      </c>
      <c r="AH763" s="166">
        <f t="shared" si="240"/>
        <v>0</v>
      </c>
      <c r="AI763" s="166">
        <f t="shared" si="240"/>
        <v>0</v>
      </c>
      <c r="AJ763" s="166">
        <f t="shared" si="240"/>
        <v>0</v>
      </c>
      <c r="AK763" s="166">
        <f t="shared" si="240"/>
        <v>0</v>
      </c>
      <c r="AL763" s="166">
        <f t="shared" si="240"/>
        <v>0</v>
      </c>
      <c r="AM763" s="166">
        <f t="shared" si="240"/>
        <v>0</v>
      </c>
      <c r="AN763" s="166">
        <f t="shared" si="240"/>
        <v>0</v>
      </c>
      <c r="AO763" s="166">
        <f t="shared" si="240"/>
        <v>0</v>
      </c>
      <c r="AP763" s="166">
        <f t="shared" si="240"/>
        <v>0</v>
      </c>
      <c r="AQ763" s="166">
        <f t="shared" si="240"/>
        <v>0</v>
      </c>
      <c r="AR763" s="166">
        <f t="shared" si="240"/>
        <v>0</v>
      </c>
    </row>
    <row r="764" spans="1:44" s="262" customFormat="1" ht="15.75" hidden="1" outlineLevel="2">
      <c r="A764" s="194"/>
      <c r="B764" s="162" t="s">
        <v>51</v>
      </c>
      <c r="C764" s="160" t="s">
        <v>73</v>
      </c>
      <c r="D764" s="166">
        <f t="shared" si="240"/>
        <v>0</v>
      </c>
      <c r="E764" s="166">
        <f t="shared" si="240"/>
        <v>0</v>
      </c>
      <c r="F764" s="166">
        <f t="shared" si="240"/>
        <v>0</v>
      </c>
      <c r="G764" s="166">
        <f t="shared" si="240"/>
        <v>0</v>
      </c>
      <c r="H764" s="166">
        <f t="shared" si="240"/>
        <v>0</v>
      </c>
      <c r="I764" s="166">
        <f t="shared" si="240"/>
        <v>0</v>
      </c>
      <c r="J764" s="166">
        <f t="shared" si="240"/>
        <v>0</v>
      </c>
      <c r="K764" s="166">
        <f t="shared" si="240"/>
        <v>0</v>
      </c>
      <c r="L764" s="166">
        <f t="shared" si="240"/>
        <v>0</v>
      </c>
      <c r="M764" s="166">
        <f t="shared" si="240"/>
        <v>0</v>
      </c>
      <c r="N764" s="166">
        <f t="shared" si="240"/>
        <v>0</v>
      </c>
      <c r="O764" s="166">
        <f t="shared" si="240"/>
        <v>0</v>
      </c>
      <c r="P764" s="166">
        <f t="shared" si="240"/>
        <v>0</v>
      </c>
      <c r="Q764" s="166">
        <f t="shared" si="240"/>
        <v>0</v>
      </c>
      <c r="R764" s="166">
        <f t="shared" si="240"/>
        <v>0</v>
      </c>
      <c r="S764" s="166">
        <f t="shared" si="240"/>
        <v>0</v>
      </c>
      <c r="T764" s="166">
        <f t="shared" si="240"/>
        <v>0</v>
      </c>
      <c r="U764" s="166">
        <f t="shared" si="240"/>
        <v>0</v>
      </c>
      <c r="V764" s="166">
        <f t="shared" si="240"/>
        <v>0</v>
      </c>
      <c r="W764" s="166">
        <f t="shared" si="240"/>
        <v>0</v>
      </c>
      <c r="X764" s="166">
        <f t="shared" si="240"/>
        <v>0</v>
      </c>
      <c r="Y764" s="166">
        <f t="shared" si="240"/>
        <v>0</v>
      </c>
      <c r="Z764" s="166">
        <f t="shared" si="240"/>
        <v>0</v>
      </c>
      <c r="AA764" s="166">
        <f t="shared" si="240"/>
        <v>0</v>
      </c>
      <c r="AB764" s="166">
        <f t="shared" si="240"/>
        <v>0</v>
      </c>
      <c r="AC764" s="166">
        <f t="shared" si="240"/>
        <v>0</v>
      </c>
      <c r="AD764" s="166">
        <f t="shared" si="240"/>
        <v>0</v>
      </c>
      <c r="AE764" s="166">
        <f t="shared" si="240"/>
        <v>0</v>
      </c>
      <c r="AF764" s="166">
        <f t="shared" si="240"/>
        <v>0</v>
      </c>
      <c r="AG764" s="166">
        <f t="shared" si="240"/>
        <v>0</v>
      </c>
      <c r="AH764" s="166">
        <f t="shared" si="240"/>
        <v>0</v>
      </c>
      <c r="AI764" s="166">
        <f t="shared" si="240"/>
        <v>0</v>
      </c>
      <c r="AJ764" s="166">
        <f t="shared" si="240"/>
        <v>0</v>
      </c>
      <c r="AK764" s="166">
        <f t="shared" si="240"/>
        <v>0</v>
      </c>
      <c r="AL764" s="166">
        <f t="shared" si="240"/>
        <v>0</v>
      </c>
      <c r="AM764" s="166">
        <f t="shared" si="240"/>
        <v>0</v>
      </c>
      <c r="AN764" s="166">
        <f t="shared" si="240"/>
        <v>0</v>
      </c>
      <c r="AO764" s="166">
        <f t="shared" si="240"/>
        <v>0</v>
      </c>
      <c r="AP764" s="166">
        <f t="shared" si="240"/>
        <v>0</v>
      </c>
      <c r="AQ764" s="166">
        <f t="shared" si="240"/>
        <v>0</v>
      </c>
      <c r="AR764" s="166">
        <f t="shared" si="240"/>
        <v>0</v>
      </c>
    </row>
    <row r="765" spans="1:44" s="262" customFormat="1" ht="15.75" hidden="1" outlineLevel="2">
      <c r="A765" s="194"/>
      <c r="B765" s="162" t="s">
        <v>52</v>
      </c>
      <c r="C765" s="160" t="s">
        <v>73</v>
      </c>
      <c r="D765" s="166">
        <f t="shared" si="240"/>
        <v>0</v>
      </c>
      <c r="E765" s="166">
        <f t="shared" si="240"/>
        <v>0</v>
      </c>
      <c r="F765" s="166">
        <f t="shared" si="240"/>
        <v>0</v>
      </c>
      <c r="G765" s="166">
        <f t="shared" si="240"/>
        <v>0</v>
      </c>
      <c r="H765" s="166">
        <f t="shared" si="240"/>
        <v>0</v>
      </c>
      <c r="I765" s="166">
        <f t="shared" si="240"/>
        <v>0</v>
      </c>
      <c r="J765" s="166">
        <f t="shared" si="240"/>
        <v>0</v>
      </c>
      <c r="K765" s="166">
        <f t="shared" si="240"/>
        <v>0</v>
      </c>
      <c r="L765" s="166">
        <f t="shared" si="240"/>
        <v>0</v>
      </c>
      <c r="M765" s="166">
        <f t="shared" si="240"/>
        <v>0</v>
      </c>
      <c r="N765" s="166">
        <f t="shared" si="240"/>
        <v>0</v>
      </c>
      <c r="O765" s="166">
        <f t="shared" si="240"/>
        <v>0</v>
      </c>
      <c r="P765" s="166">
        <f t="shared" si="240"/>
        <v>0</v>
      </c>
      <c r="Q765" s="166">
        <f t="shared" si="240"/>
        <v>0</v>
      </c>
      <c r="R765" s="166">
        <f t="shared" si="240"/>
        <v>0</v>
      </c>
      <c r="S765" s="166">
        <f t="shared" si="240"/>
        <v>0</v>
      </c>
      <c r="T765" s="166">
        <f t="shared" si="240"/>
        <v>0</v>
      </c>
      <c r="U765" s="166">
        <f t="shared" si="240"/>
        <v>0</v>
      </c>
      <c r="V765" s="166">
        <f t="shared" si="240"/>
        <v>0</v>
      </c>
      <c r="W765" s="166">
        <f t="shared" si="240"/>
        <v>0</v>
      </c>
      <c r="X765" s="166">
        <f t="shared" si="240"/>
        <v>0</v>
      </c>
      <c r="Y765" s="166">
        <f t="shared" si="240"/>
        <v>0</v>
      </c>
      <c r="Z765" s="166">
        <f t="shared" si="240"/>
        <v>0</v>
      </c>
      <c r="AA765" s="166">
        <f t="shared" si="240"/>
        <v>0</v>
      </c>
      <c r="AB765" s="166">
        <f t="shared" si="240"/>
        <v>0</v>
      </c>
      <c r="AC765" s="166">
        <f t="shared" si="240"/>
        <v>0</v>
      </c>
      <c r="AD765" s="166">
        <f t="shared" si="240"/>
        <v>0</v>
      </c>
      <c r="AE765" s="166">
        <f t="shared" si="240"/>
        <v>0</v>
      </c>
      <c r="AF765" s="166">
        <f t="shared" si="240"/>
        <v>0</v>
      </c>
      <c r="AG765" s="166">
        <f t="shared" si="240"/>
        <v>0</v>
      </c>
      <c r="AH765" s="166">
        <f t="shared" si="240"/>
        <v>0</v>
      </c>
      <c r="AI765" s="166">
        <f t="shared" si="240"/>
        <v>0</v>
      </c>
      <c r="AJ765" s="166">
        <f t="shared" si="240"/>
        <v>0</v>
      </c>
      <c r="AK765" s="166">
        <f t="shared" si="240"/>
        <v>0</v>
      </c>
      <c r="AL765" s="166">
        <f t="shared" si="240"/>
        <v>0</v>
      </c>
      <c r="AM765" s="166">
        <f t="shared" si="240"/>
        <v>0</v>
      </c>
      <c r="AN765" s="166">
        <f t="shared" si="240"/>
        <v>0</v>
      </c>
      <c r="AO765" s="166">
        <f t="shared" si="240"/>
        <v>0</v>
      </c>
      <c r="AP765" s="166">
        <f t="shared" si="240"/>
        <v>0</v>
      </c>
      <c r="AQ765" s="166">
        <f t="shared" si="240"/>
        <v>0</v>
      </c>
      <c r="AR765" s="166">
        <f t="shared" si="240"/>
        <v>0</v>
      </c>
    </row>
    <row r="766" spans="1:44" s="262" customFormat="1" ht="15.75" hidden="1" outlineLevel="2">
      <c r="A766" s="194"/>
      <c r="B766" s="162" t="s">
        <v>53</v>
      </c>
      <c r="C766" s="160" t="s">
        <v>73</v>
      </c>
      <c r="D766" s="166">
        <f t="shared" si="240"/>
        <v>0</v>
      </c>
      <c r="E766" s="166">
        <f t="shared" si="240"/>
        <v>0</v>
      </c>
      <c r="F766" s="166">
        <f t="shared" si="240"/>
        <v>0</v>
      </c>
      <c r="G766" s="166">
        <f t="shared" si="240"/>
        <v>0</v>
      </c>
      <c r="H766" s="166">
        <f t="shared" si="240"/>
        <v>0</v>
      </c>
      <c r="I766" s="166">
        <f t="shared" si="240"/>
        <v>0</v>
      </c>
      <c r="J766" s="166">
        <f t="shared" si="240"/>
        <v>0</v>
      </c>
      <c r="K766" s="166">
        <f t="shared" si="240"/>
        <v>0</v>
      </c>
      <c r="L766" s="166">
        <f t="shared" si="240"/>
        <v>0</v>
      </c>
      <c r="M766" s="166">
        <f t="shared" si="240"/>
        <v>0</v>
      </c>
      <c r="N766" s="166">
        <f t="shared" si="240"/>
        <v>0</v>
      </c>
      <c r="O766" s="166">
        <f t="shared" si="240"/>
        <v>0</v>
      </c>
      <c r="P766" s="166">
        <f t="shared" si="240"/>
        <v>0</v>
      </c>
      <c r="Q766" s="166">
        <f t="shared" si="240"/>
        <v>0</v>
      </c>
      <c r="R766" s="166">
        <f t="shared" si="240"/>
        <v>0</v>
      </c>
      <c r="S766" s="166">
        <f t="shared" si="240"/>
        <v>0</v>
      </c>
      <c r="T766" s="166">
        <f t="shared" si="240"/>
        <v>0</v>
      </c>
      <c r="U766" s="166">
        <f t="shared" si="240"/>
        <v>0</v>
      </c>
      <c r="V766" s="166">
        <f t="shared" si="240"/>
        <v>0</v>
      </c>
      <c r="W766" s="166">
        <f t="shared" si="240"/>
        <v>0</v>
      </c>
      <c r="X766" s="166">
        <f t="shared" si="240"/>
        <v>0</v>
      </c>
      <c r="Y766" s="166">
        <f t="shared" si="240"/>
        <v>0</v>
      </c>
      <c r="Z766" s="166">
        <f t="shared" si="240"/>
        <v>0</v>
      </c>
      <c r="AA766" s="166">
        <f t="shared" si="240"/>
        <v>0</v>
      </c>
      <c r="AB766" s="166">
        <f t="shared" si="240"/>
        <v>0</v>
      </c>
      <c r="AC766" s="166">
        <f t="shared" si="240"/>
        <v>0</v>
      </c>
      <c r="AD766" s="166">
        <f t="shared" si="240"/>
        <v>0</v>
      </c>
      <c r="AE766" s="166">
        <f t="shared" si="240"/>
        <v>0</v>
      </c>
      <c r="AF766" s="166">
        <f t="shared" si="240"/>
        <v>0</v>
      </c>
      <c r="AG766" s="166">
        <f t="shared" si="240"/>
        <v>0</v>
      </c>
      <c r="AH766" s="166">
        <f t="shared" si="240"/>
        <v>0</v>
      </c>
      <c r="AI766" s="166">
        <f t="shared" si="240"/>
        <v>0</v>
      </c>
      <c r="AJ766" s="166">
        <f t="shared" si="240"/>
        <v>0</v>
      </c>
      <c r="AK766" s="166">
        <f t="shared" si="240"/>
        <v>0</v>
      </c>
      <c r="AL766" s="166">
        <f t="shared" si="240"/>
        <v>0</v>
      </c>
      <c r="AM766" s="166">
        <f t="shared" si="240"/>
        <v>0</v>
      </c>
      <c r="AN766" s="166">
        <f t="shared" si="240"/>
        <v>0</v>
      </c>
      <c r="AO766" s="166">
        <f t="shared" si="240"/>
        <v>0</v>
      </c>
      <c r="AP766" s="166">
        <f t="shared" si="240"/>
        <v>0</v>
      </c>
      <c r="AQ766" s="166">
        <f t="shared" si="240"/>
        <v>0</v>
      </c>
      <c r="AR766" s="166">
        <f t="shared" si="240"/>
        <v>0</v>
      </c>
    </row>
    <row r="767" spans="1:44" s="262" customFormat="1" ht="15.75" hidden="1" outlineLevel="2">
      <c r="A767" s="194"/>
      <c r="B767" s="162" t="s">
        <v>54</v>
      </c>
      <c r="C767" s="160" t="s">
        <v>73</v>
      </c>
      <c r="D767" s="166">
        <f t="shared" si="240"/>
        <v>0</v>
      </c>
      <c r="E767" s="166">
        <f t="shared" si="240"/>
        <v>0</v>
      </c>
      <c r="F767" s="166">
        <f t="shared" si="240"/>
        <v>0</v>
      </c>
      <c r="G767" s="166">
        <f t="shared" si="240"/>
        <v>0</v>
      </c>
      <c r="H767" s="166">
        <f t="shared" si="240"/>
        <v>0</v>
      </c>
      <c r="I767" s="166">
        <f t="shared" si="240"/>
        <v>0</v>
      </c>
      <c r="J767" s="166">
        <f t="shared" si="240"/>
        <v>0</v>
      </c>
      <c r="K767" s="166">
        <f t="shared" si="240"/>
        <v>0</v>
      </c>
      <c r="L767" s="166">
        <f t="shared" si="240"/>
        <v>0</v>
      </c>
      <c r="M767" s="166">
        <f t="shared" si="240"/>
        <v>0</v>
      </c>
      <c r="N767" s="166">
        <f t="shared" si="240"/>
        <v>0</v>
      </c>
      <c r="O767" s="166">
        <f t="shared" si="240"/>
        <v>0</v>
      </c>
      <c r="P767" s="166">
        <f t="shared" si="240"/>
        <v>0</v>
      </c>
      <c r="Q767" s="166">
        <f t="shared" si="240"/>
        <v>0</v>
      </c>
      <c r="R767" s="166">
        <f t="shared" si="240"/>
        <v>0</v>
      </c>
      <c r="S767" s="166">
        <f t="shared" si="240"/>
        <v>0</v>
      </c>
      <c r="T767" s="166">
        <f t="shared" si="240"/>
        <v>0</v>
      </c>
      <c r="U767" s="166">
        <f t="shared" si="240"/>
        <v>0</v>
      </c>
      <c r="V767" s="166">
        <f t="shared" si="240"/>
        <v>0</v>
      </c>
      <c r="W767" s="166">
        <f t="shared" si="240"/>
        <v>0</v>
      </c>
      <c r="X767" s="166">
        <f t="shared" si="240"/>
        <v>0</v>
      </c>
      <c r="Y767" s="166">
        <f t="shared" si="240"/>
        <v>0</v>
      </c>
      <c r="Z767" s="166">
        <f t="shared" si="240"/>
        <v>0</v>
      </c>
      <c r="AA767" s="166">
        <f t="shared" si="240"/>
        <v>0</v>
      </c>
      <c r="AB767" s="166">
        <f t="shared" si="240"/>
        <v>0</v>
      </c>
      <c r="AC767" s="166">
        <f t="shared" si="240"/>
        <v>0</v>
      </c>
      <c r="AD767" s="166">
        <f t="shared" si="240"/>
        <v>0</v>
      </c>
      <c r="AE767" s="166">
        <f t="shared" si="240"/>
        <v>0</v>
      </c>
      <c r="AF767" s="166">
        <f t="shared" si="240"/>
        <v>0</v>
      </c>
      <c r="AG767" s="166">
        <f t="shared" si="240"/>
        <v>0</v>
      </c>
      <c r="AH767" s="166">
        <f t="shared" si="240"/>
        <v>0</v>
      </c>
      <c r="AI767" s="166">
        <f t="shared" si="240"/>
        <v>0</v>
      </c>
      <c r="AJ767" s="166">
        <f t="shared" si="240"/>
        <v>0</v>
      </c>
      <c r="AK767" s="166">
        <f t="shared" si="240"/>
        <v>0</v>
      </c>
      <c r="AL767" s="166">
        <f t="shared" si="240"/>
        <v>0</v>
      </c>
      <c r="AM767" s="166">
        <f t="shared" si="240"/>
        <v>0</v>
      </c>
      <c r="AN767" s="166">
        <f t="shared" si="240"/>
        <v>0</v>
      </c>
      <c r="AO767" s="166">
        <f t="shared" si="240"/>
        <v>0</v>
      </c>
      <c r="AP767" s="166">
        <f t="shared" si="240"/>
        <v>0</v>
      </c>
      <c r="AQ767" s="166">
        <f t="shared" si="240"/>
        <v>0</v>
      </c>
      <c r="AR767" s="166">
        <f t="shared" si="240"/>
        <v>0</v>
      </c>
    </row>
    <row r="768" spans="1:44" s="262" customFormat="1" ht="15.75" hidden="1" outlineLevel="2">
      <c r="A768" s="194"/>
      <c r="B768" s="162" t="s">
        <v>55</v>
      </c>
      <c r="C768" s="160" t="s">
        <v>73</v>
      </c>
      <c r="D768" s="165">
        <f>1-SUM(D755:D767)</f>
        <v>1</v>
      </c>
      <c r="E768" s="165">
        <f t="shared" ref="E768:AR768" si="241">1-SUM(E755:E767)</f>
        <v>1</v>
      </c>
      <c r="F768" s="165">
        <f t="shared" si="241"/>
        <v>1</v>
      </c>
      <c r="G768" s="165">
        <f t="shared" si="241"/>
        <v>1</v>
      </c>
      <c r="H768" s="165">
        <f t="shared" si="241"/>
        <v>1</v>
      </c>
      <c r="I768" s="165">
        <f t="shared" si="241"/>
        <v>1</v>
      </c>
      <c r="J768" s="165">
        <f t="shared" si="241"/>
        <v>1</v>
      </c>
      <c r="K768" s="165">
        <f t="shared" si="241"/>
        <v>1</v>
      </c>
      <c r="L768" s="165">
        <f t="shared" si="241"/>
        <v>1</v>
      </c>
      <c r="M768" s="165">
        <f t="shared" si="241"/>
        <v>1</v>
      </c>
      <c r="N768" s="165">
        <f t="shared" si="241"/>
        <v>1</v>
      </c>
      <c r="O768" s="165">
        <f t="shared" si="241"/>
        <v>1</v>
      </c>
      <c r="P768" s="165">
        <f t="shared" si="241"/>
        <v>1</v>
      </c>
      <c r="Q768" s="165">
        <f t="shared" si="241"/>
        <v>1</v>
      </c>
      <c r="R768" s="165">
        <f t="shared" si="241"/>
        <v>1</v>
      </c>
      <c r="S768" s="165">
        <f t="shared" si="241"/>
        <v>1</v>
      </c>
      <c r="T768" s="165">
        <f t="shared" si="241"/>
        <v>1</v>
      </c>
      <c r="U768" s="165">
        <f t="shared" si="241"/>
        <v>1</v>
      </c>
      <c r="V768" s="165">
        <f t="shared" si="241"/>
        <v>1</v>
      </c>
      <c r="W768" s="165">
        <f t="shared" si="241"/>
        <v>1</v>
      </c>
      <c r="X768" s="165">
        <f t="shared" si="241"/>
        <v>1</v>
      </c>
      <c r="Y768" s="165">
        <f t="shared" si="241"/>
        <v>1</v>
      </c>
      <c r="Z768" s="165">
        <f t="shared" si="241"/>
        <v>1</v>
      </c>
      <c r="AA768" s="165">
        <f t="shared" si="241"/>
        <v>1</v>
      </c>
      <c r="AB768" s="165">
        <f t="shared" si="241"/>
        <v>1</v>
      </c>
      <c r="AC768" s="165">
        <f t="shared" si="241"/>
        <v>1</v>
      </c>
      <c r="AD768" s="165">
        <f t="shared" si="241"/>
        <v>1</v>
      </c>
      <c r="AE768" s="165">
        <f t="shared" si="241"/>
        <v>1</v>
      </c>
      <c r="AF768" s="165">
        <f t="shared" si="241"/>
        <v>1</v>
      </c>
      <c r="AG768" s="165">
        <f t="shared" si="241"/>
        <v>1</v>
      </c>
      <c r="AH768" s="165">
        <f t="shared" si="241"/>
        <v>1</v>
      </c>
      <c r="AI768" s="165">
        <f t="shared" si="241"/>
        <v>1</v>
      </c>
      <c r="AJ768" s="165">
        <f t="shared" si="241"/>
        <v>1</v>
      </c>
      <c r="AK768" s="165">
        <f t="shared" si="241"/>
        <v>1</v>
      </c>
      <c r="AL768" s="165">
        <f t="shared" si="241"/>
        <v>1</v>
      </c>
      <c r="AM768" s="165">
        <f t="shared" si="241"/>
        <v>1</v>
      </c>
      <c r="AN768" s="165">
        <f t="shared" si="241"/>
        <v>1</v>
      </c>
      <c r="AO768" s="165">
        <f t="shared" si="241"/>
        <v>1</v>
      </c>
      <c r="AP768" s="165">
        <f t="shared" si="241"/>
        <v>1</v>
      </c>
      <c r="AQ768" s="165">
        <f t="shared" si="241"/>
        <v>1</v>
      </c>
      <c r="AR768" s="165">
        <f t="shared" si="241"/>
        <v>1</v>
      </c>
    </row>
    <row r="769" spans="1:44" s="262" customFormat="1" ht="15.75" hidden="1" outlineLevel="2">
      <c r="A769" s="194"/>
      <c r="B769" s="162" t="s">
        <v>56</v>
      </c>
      <c r="C769" s="160" t="s">
        <v>73</v>
      </c>
      <c r="D769" s="166">
        <f>SUM(D755:D768)</f>
        <v>1</v>
      </c>
      <c r="E769" s="166">
        <f t="shared" ref="E769:AR769" si="242">SUM(E755:E768)</f>
        <v>1</v>
      </c>
      <c r="F769" s="166">
        <f t="shared" si="242"/>
        <v>1</v>
      </c>
      <c r="G769" s="166">
        <f t="shared" si="242"/>
        <v>1</v>
      </c>
      <c r="H769" s="166">
        <f t="shared" si="242"/>
        <v>1</v>
      </c>
      <c r="I769" s="166">
        <f t="shared" si="242"/>
        <v>1</v>
      </c>
      <c r="J769" s="166">
        <f t="shared" si="242"/>
        <v>1</v>
      </c>
      <c r="K769" s="166">
        <f t="shared" si="242"/>
        <v>1</v>
      </c>
      <c r="L769" s="166">
        <f t="shared" si="242"/>
        <v>1</v>
      </c>
      <c r="M769" s="166">
        <f t="shared" si="242"/>
        <v>1</v>
      </c>
      <c r="N769" s="166">
        <f t="shared" si="242"/>
        <v>1</v>
      </c>
      <c r="O769" s="166">
        <f t="shared" si="242"/>
        <v>1</v>
      </c>
      <c r="P769" s="166">
        <f t="shared" si="242"/>
        <v>1</v>
      </c>
      <c r="Q769" s="166">
        <f t="shared" si="242"/>
        <v>1</v>
      </c>
      <c r="R769" s="166">
        <f t="shared" si="242"/>
        <v>1</v>
      </c>
      <c r="S769" s="166">
        <f t="shared" si="242"/>
        <v>1</v>
      </c>
      <c r="T769" s="166">
        <f t="shared" si="242"/>
        <v>1</v>
      </c>
      <c r="U769" s="166">
        <f t="shared" si="242"/>
        <v>1</v>
      </c>
      <c r="V769" s="166">
        <f t="shared" si="242"/>
        <v>1</v>
      </c>
      <c r="W769" s="166">
        <f t="shared" si="242"/>
        <v>1</v>
      </c>
      <c r="X769" s="166">
        <f t="shared" si="242"/>
        <v>1</v>
      </c>
      <c r="Y769" s="166">
        <f t="shared" si="242"/>
        <v>1</v>
      </c>
      <c r="Z769" s="166">
        <f t="shared" si="242"/>
        <v>1</v>
      </c>
      <c r="AA769" s="166">
        <f t="shared" si="242"/>
        <v>1</v>
      </c>
      <c r="AB769" s="166">
        <f t="shared" si="242"/>
        <v>1</v>
      </c>
      <c r="AC769" s="166">
        <f t="shared" si="242"/>
        <v>1</v>
      </c>
      <c r="AD769" s="166">
        <f t="shared" si="242"/>
        <v>1</v>
      </c>
      <c r="AE769" s="166">
        <f t="shared" si="242"/>
        <v>1</v>
      </c>
      <c r="AF769" s="166">
        <f t="shared" si="242"/>
        <v>1</v>
      </c>
      <c r="AG769" s="166">
        <f t="shared" si="242"/>
        <v>1</v>
      </c>
      <c r="AH769" s="166">
        <f t="shared" si="242"/>
        <v>1</v>
      </c>
      <c r="AI769" s="166">
        <f t="shared" si="242"/>
        <v>1</v>
      </c>
      <c r="AJ769" s="166">
        <f t="shared" si="242"/>
        <v>1</v>
      </c>
      <c r="AK769" s="166">
        <f t="shared" si="242"/>
        <v>1</v>
      </c>
      <c r="AL769" s="166">
        <f t="shared" si="242"/>
        <v>1</v>
      </c>
      <c r="AM769" s="166">
        <f t="shared" si="242"/>
        <v>1</v>
      </c>
      <c r="AN769" s="166">
        <f t="shared" si="242"/>
        <v>1</v>
      </c>
      <c r="AO769" s="166">
        <f t="shared" si="242"/>
        <v>1</v>
      </c>
      <c r="AP769" s="166">
        <f t="shared" si="242"/>
        <v>1</v>
      </c>
      <c r="AQ769" s="166">
        <f t="shared" si="242"/>
        <v>1</v>
      </c>
      <c r="AR769" s="166">
        <f t="shared" si="242"/>
        <v>1</v>
      </c>
    </row>
    <row r="770" spans="1:44" s="260" customFormat="1" ht="15.75" hidden="1" outlineLevel="1">
      <c r="A770" s="195"/>
      <c r="B770" s="84" t="s">
        <v>180</v>
      </c>
      <c r="C770" s="80" t="s">
        <v>129</v>
      </c>
      <c r="D770" s="157">
        <f t="shared" ref="D770:AR770" si="243">IF($A$735="SIM",D477,0)</f>
        <v>0</v>
      </c>
      <c r="E770" s="157">
        <f t="shared" si="243"/>
        <v>0</v>
      </c>
      <c r="F770" s="157">
        <f t="shared" si="243"/>
        <v>0</v>
      </c>
      <c r="G770" s="157">
        <f t="shared" si="243"/>
        <v>0</v>
      </c>
      <c r="H770" s="157">
        <f t="shared" si="243"/>
        <v>0</v>
      </c>
      <c r="I770" s="157">
        <f t="shared" si="243"/>
        <v>0</v>
      </c>
      <c r="J770" s="157">
        <f t="shared" si="243"/>
        <v>0</v>
      </c>
      <c r="K770" s="157">
        <f t="shared" si="243"/>
        <v>0</v>
      </c>
      <c r="L770" s="157">
        <f t="shared" si="243"/>
        <v>0</v>
      </c>
      <c r="M770" s="157">
        <f t="shared" si="243"/>
        <v>0</v>
      </c>
      <c r="N770" s="157">
        <f t="shared" si="243"/>
        <v>0</v>
      </c>
      <c r="O770" s="157">
        <f t="shared" si="243"/>
        <v>0</v>
      </c>
      <c r="P770" s="157">
        <f t="shared" si="243"/>
        <v>0</v>
      </c>
      <c r="Q770" s="157">
        <f t="shared" si="243"/>
        <v>0</v>
      </c>
      <c r="R770" s="157">
        <f t="shared" si="243"/>
        <v>0</v>
      </c>
      <c r="S770" s="157">
        <f t="shared" si="243"/>
        <v>0</v>
      </c>
      <c r="T770" s="157">
        <f t="shared" si="243"/>
        <v>0</v>
      </c>
      <c r="U770" s="157">
        <f t="shared" si="243"/>
        <v>0</v>
      </c>
      <c r="V770" s="157">
        <f t="shared" si="243"/>
        <v>0</v>
      </c>
      <c r="W770" s="157">
        <f t="shared" si="243"/>
        <v>0</v>
      </c>
      <c r="X770" s="157">
        <f t="shared" si="243"/>
        <v>0</v>
      </c>
      <c r="Y770" s="157">
        <f t="shared" si="243"/>
        <v>0</v>
      </c>
      <c r="Z770" s="157">
        <f t="shared" si="243"/>
        <v>0</v>
      </c>
      <c r="AA770" s="157">
        <f t="shared" si="243"/>
        <v>0</v>
      </c>
      <c r="AB770" s="157">
        <f t="shared" si="243"/>
        <v>0</v>
      </c>
      <c r="AC770" s="157">
        <f t="shared" si="243"/>
        <v>0</v>
      </c>
      <c r="AD770" s="157">
        <f t="shared" si="243"/>
        <v>0</v>
      </c>
      <c r="AE770" s="157">
        <f t="shared" si="243"/>
        <v>0</v>
      </c>
      <c r="AF770" s="157">
        <f t="shared" si="243"/>
        <v>0</v>
      </c>
      <c r="AG770" s="157">
        <f t="shared" si="243"/>
        <v>0</v>
      </c>
      <c r="AH770" s="157">
        <f t="shared" si="243"/>
        <v>0</v>
      </c>
      <c r="AI770" s="157">
        <f t="shared" si="243"/>
        <v>0</v>
      </c>
      <c r="AJ770" s="157">
        <f t="shared" si="243"/>
        <v>0</v>
      </c>
      <c r="AK770" s="157">
        <f t="shared" si="243"/>
        <v>0</v>
      </c>
      <c r="AL770" s="157">
        <f t="shared" si="243"/>
        <v>0</v>
      </c>
      <c r="AM770" s="157">
        <f t="shared" si="243"/>
        <v>0</v>
      </c>
      <c r="AN770" s="157">
        <f t="shared" si="243"/>
        <v>0</v>
      </c>
      <c r="AO770" s="157">
        <f t="shared" si="243"/>
        <v>0</v>
      </c>
      <c r="AP770" s="157">
        <f t="shared" si="243"/>
        <v>0</v>
      </c>
      <c r="AQ770" s="157">
        <f t="shared" si="243"/>
        <v>0</v>
      </c>
      <c r="AR770" s="157">
        <f t="shared" si="243"/>
        <v>0</v>
      </c>
    </row>
    <row r="771" spans="1:44" s="262" customFormat="1" ht="15.75" hidden="1" outlineLevel="2">
      <c r="A771" s="195"/>
      <c r="B771" s="162" t="s">
        <v>133</v>
      </c>
      <c r="C771" s="160"/>
      <c r="D771" s="160"/>
      <c r="E771" s="160"/>
      <c r="F771" s="160"/>
      <c r="G771" s="160"/>
      <c r="H771" s="160"/>
      <c r="I771" s="160"/>
      <c r="J771" s="160"/>
      <c r="K771" s="160"/>
      <c r="L771" s="160"/>
      <c r="M771" s="160"/>
      <c r="N771" s="160"/>
      <c r="O771" s="160"/>
      <c r="P771" s="160"/>
      <c r="Q771" s="160"/>
      <c r="R771" s="160"/>
      <c r="S771" s="160"/>
      <c r="T771" s="160"/>
      <c r="U771" s="160"/>
      <c r="V771" s="160"/>
      <c r="W771" s="160"/>
      <c r="X771" s="160"/>
      <c r="Y771" s="160"/>
      <c r="Z771" s="160"/>
      <c r="AA771" s="160"/>
      <c r="AB771" s="160"/>
      <c r="AC771" s="160"/>
      <c r="AD771" s="160"/>
      <c r="AE771" s="160"/>
      <c r="AF771" s="160"/>
      <c r="AG771" s="160"/>
      <c r="AH771" s="160"/>
      <c r="AI771" s="160"/>
      <c r="AJ771" s="160"/>
      <c r="AK771" s="160"/>
      <c r="AL771" s="160"/>
      <c r="AM771" s="160"/>
      <c r="AN771" s="160"/>
      <c r="AO771" s="160"/>
      <c r="AP771" s="160"/>
      <c r="AQ771" s="160"/>
      <c r="AR771" s="160"/>
    </row>
    <row r="772" spans="1:44" s="262" customFormat="1" ht="15.75" hidden="1" outlineLevel="2">
      <c r="A772" s="194"/>
      <c r="B772" s="162" t="s">
        <v>42</v>
      </c>
      <c r="C772" s="160" t="s">
        <v>73</v>
      </c>
      <c r="D772" s="166">
        <f t="shared" ref="D772:AR778" si="244">IF(D$770&gt;0,D479,0)</f>
        <v>0</v>
      </c>
      <c r="E772" s="166">
        <f t="shared" si="244"/>
        <v>0</v>
      </c>
      <c r="F772" s="166">
        <f t="shared" si="244"/>
        <v>0</v>
      </c>
      <c r="G772" s="166">
        <f t="shared" si="244"/>
        <v>0</v>
      </c>
      <c r="H772" s="166">
        <f t="shared" si="244"/>
        <v>0</v>
      </c>
      <c r="I772" s="166">
        <f t="shared" si="244"/>
        <v>0</v>
      </c>
      <c r="J772" s="166">
        <f t="shared" si="244"/>
        <v>0</v>
      </c>
      <c r="K772" s="166">
        <f t="shared" si="244"/>
        <v>0</v>
      </c>
      <c r="L772" s="166">
        <f t="shared" si="244"/>
        <v>0</v>
      </c>
      <c r="M772" s="166">
        <f t="shared" si="244"/>
        <v>0</v>
      </c>
      <c r="N772" s="166">
        <f t="shared" si="244"/>
        <v>0</v>
      </c>
      <c r="O772" s="166">
        <f t="shared" si="244"/>
        <v>0</v>
      </c>
      <c r="P772" s="166">
        <f t="shared" si="244"/>
        <v>0</v>
      </c>
      <c r="Q772" s="166">
        <f t="shared" si="244"/>
        <v>0</v>
      </c>
      <c r="R772" s="166">
        <f t="shared" si="244"/>
        <v>0</v>
      </c>
      <c r="S772" s="166">
        <f t="shared" si="244"/>
        <v>0</v>
      </c>
      <c r="T772" s="166">
        <f t="shared" si="244"/>
        <v>0</v>
      </c>
      <c r="U772" s="166">
        <f t="shared" si="244"/>
        <v>0</v>
      </c>
      <c r="V772" s="166">
        <f t="shared" si="244"/>
        <v>0</v>
      </c>
      <c r="W772" s="166">
        <f t="shared" si="244"/>
        <v>0</v>
      </c>
      <c r="X772" s="166">
        <f t="shared" si="244"/>
        <v>0</v>
      </c>
      <c r="Y772" s="166">
        <f t="shared" si="244"/>
        <v>0</v>
      </c>
      <c r="Z772" s="166">
        <f t="shared" si="244"/>
        <v>0</v>
      </c>
      <c r="AA772" s="166">
        <f t="shared" si="244"/>
        <v>0</v>
      </c>
      <c r="AB772" s="166">
        <f t="shared" si="244"/>
        <v>0</v>
      </c>
      <c r="AC772" s="166">
        <f t="shared" si="244"/>
        <v>0</v>
      </c>
      <c r="AD772" s="166">
        <f t="shared" si="244"/>
        <v>0</v>
      </c>
      <c r="AE772" s="166">
        <f t="shared" si="244"/>
        <v>0</v>
      </c>
      <c r="AF772" s="166">
        <f t="shared" si="244"/>
        <v>0</v>
      </c>
      <c r="AG772" s="166">
        <f t="shared" si="244"/>
        <v>0</v>
      </c>
      <c r="AH772" s="166">
        <f t="shared" si="244"/>
        <v>0</v>
      </c>
      <c r="AI772" s="166">
        <f t="shared" si="244"/>
        <v>0</v>
      </c>
      <c r="AJ772" s="166">
        <f t="shared" si="244"/>
        <v>0</v>
      </c>
      <c r="AK772" s="166">
        <f t="shared" si="244"/>
        <v>0</v>
      </c>
      <c r="AL772" s="166">
        <f t="shared" si="244"/>
        <v>0</v>
      </c>
      <c r="AM772" s="166">
        <f t="shared" si="244"/>
        <v>0</v>
      </c>
      <c r="AN772" s="166">
        <f t="shared" si="244"/>
        <v>0</v>
      </c>
      <c r="AO772" s="166">
        <f t="shared" si="244"/>
        <v>0</v>
      </c>
      <c r="AP772" s="166">
        <f t="shared" si="244"/>
        <v>0</v>
      </c>
      <c r="AQ772" s="166">
        <f t="shared" si="244"/>
        <v>0</v>
      </c>
      <c r="AR772" s="166">
        <f t="shared" si="244"/>
        <v>0</v>
      </c>
    </row>
    <row r="773" spans="1:44" s="262" customFormat="1" ht="15.75" hidden="1" outlineLevel="2">
      <c r="A773" s="194"/>
      <c r="B773" s="162" t="s">
        <v>43</v>
      </c>
      <c r="C773" s="160" t="s">
        <v>73</v>
      </c>
      <c r="D773" s="166">
        <f t="shared" si="244"/>
        <v>0</v>
      </c>
      <c r="E773" s="166">
        <f t="shared" si="244"/>
        <v>0</v>
      </c>
      <c r="F773" s="166">
        <f t="shared" si="244"/>
        <v>0</v>
      </c>
      <c r="G773" s="166">
        <f t="shared" si="244"/>
        <v>0</v>
      </c>
      <c r="H773" s="166">
        <f t="shared" si="244"/>
        <v>0</v>
      </c>
      <c r="I773" s="166">
        <f t="shared" si="244"/>
        <v>0</v>
      </c>
      <c r="J773" s="166">
        <f t="shared" si="244"/>
        <v>0</v>
      </c>
      <c r="K773" s="166">
        <f t="shared" si="244"/>
        <v>0</v>
      </c>
      <c r="L773" s="166">
        <f t="shared" si="244"/>
        <v>0</v>
      </c>
      <c r="M773" s="166">
        <f t="shared" si="244"/>
        <v>0</v>
      </c>
      <c r="N773" s="166">
        <f t="shared" si="244"/>
        <v>0</v>
      </c>
      <c r="O773" s="166">
        <f t="shared" si="244"/>
        <v>0</v>
      </c>
      <c r="P773" s="166">
        <f t="shared" si="244"/>
        <v>0</v>
      </c>
      <c r="Q773" s="166">
        <f t="shared" si="244"/>
        <v>0</v>
      </c>
      <c r="R773" s="166">
        <f t="shared" si="244"/>
        <v>0</v>
      </c>
      <c r="S773" s="166">
        <f t="shared" si="244"/>
        <v>0</v>
      </c>
      <c r="T773" s="166">
        <f t="shared" si="244"/>
        <v>0</v>
      </c>
      <c r="U773" s="166">
        <f t="shared" si="244"/>
        <v>0</v>
      </c>
      <c r="V773" s="166">
        <f t="shared" si="244"/>
        <v>0</v>
      </c>
      <c r="W773" s="166">
        <f t="shared" si="244"/>
        <v>0</v>
      </c>
      <c r="X773" s="166">
        <f t="shared" si="244"/>
        <v>0</v>
      </c>
      <c r="Y773" s="166">
        <f t="shared" si="244"/>
        <v>0</v>
      </c>
      <c r="Z773" s="166">
        <f t="shared" si="244"/>
        <v>0</v>
      </c>
      <c r="AA773" s="166">
        <f t="shared" si="244"/>
        <v>0</v>
      </c>
      <c r="AB773" s="166">
        <f t="shared" si="244"/>
        <v>0</v>
      </c>
      <c r="AC773" s="166">
        <f t="shared" si="244"/>
        <v>0</v>
      </c>
      <c r="AD773" s="166">
        <f t="shared" si="244"/>
        <v>0</v>
      </c>
      <c r="AE773" s="166">
        <f t="shared" si="244"/>
        <v>0</v>
      </c>
      <c r="AF773" s="166">
        <f t="shared" si="244"/>
        <v>0</v>
      </c>
      <c r="AG773" s="166">
        <f t="shared" si="244"/>
        <v>0</v>
      </c>
      <c r="AH773" s="166">
        <f t="shared" si="244"/>
        <v>0</v>
      </c>
      <c r="AI773" s="166">
        <f t="shared" si="244"/>
        <v>0</v>
      </c>
      <c r="AJ773" s="166">
        <f t="shared" si="244"/>
        <v>0</v>
      </c>
      <c r="AK773" s="166">
        <f t="shared" si="244"/>
        <v>0</v>
      </c>
      <c r="AL773" s="166">
        <f t="shared" si="244"/>
        <v>0</v>
      </c>
      <c r="AM773" s="166">
        <f t="shared" si="244"/>
        <v>0</v>
      </c>
      <c r="AN773" s="166">
        <f t="shared" si="244"/>
        <v>0</v>
      </c>
      <c r="AO773" s="166">
        <f t="shared" si="244"/>
        <v>0</v>
      </c>
      <c r="AP773" s="166">
        <f t="shared" si="244"/>
        <v>0</v>
      </c>
      <c r="AQ773" s="166">
        <f t="shared" si="244"/>
        <v>0</v>
      </c>
      <c r="AR773" s="166">
        <f t="shared" si="244"/>
        <v>0</v>
      </c>
    </row>
    <row r="774" spans="1:44" s="262" customFormat="1" ht="15.75" hidden="1" outlineLevel="2">
      <c r="A774" s="194"/>
      <c r="B774" s="162" t="s">
        <v>44</v>
      </c>
      <c r="C774" s="160" t="s">
        <v>73</v>
      </c>
      <c r="D774" s="166">
        <f t="shared" si="244"/>
        <v>0</v>
      </c>
      <c r="E774" s="166">
        <f t="shared" si="244"/>
        <v>0</v>
      </c>
      <c r="F774" s="166">
        <f t="shared" si="244"/>
        <v>0</v>
      </c>
      <c r="G774" s="166">
        <f t="shared" si="244"/>
        <v>0</v>
      </c>
      <c r="H774" s="166">
        <f t="shared" si="244"/>
        <v>0</v>
      </c>
      <c r="I774" s="166">
        <f t="shared" si="244"/>
        <v>0</v>
      </c>
      <c r="J774" s="166">
        <f t="shared" si="244"/>
        <v>0</v>
      </c>
      <c r="K774" s="166">
        <f t="shared" si="244"/>
        <v>0</v>
      </c>
      <c r="L774" s="166">
        <f t="shared" si="244"/>
        <v>0</v>
      </c>
      <c r="M774" s="166">
        <f t="shared" si="244"/>
        <v>0</v>
      </c>
      <c r="N774" s="166">
        <f t="shared" si="244"/>
        <v>0</v>
      </c>
      <c r="O774" s="166">
        <f t="shared" si="244"/>
        <v>0</v>
      </c>
      <c r="P774" s="166">
        <f t="shared" si="244"/>
        <v>0</v>
      </c>
      <c r="Q774" s="166">
        <f t="shared" si="244"/>
        <v>0</v>
      </c>
      <c r="R774" s="166">
        <f t="shared" si="244"/>
        <v>0</v>
      </c>
      <c r="S774" s="166">
        <f t="shared" si="244"/>
        <v>0</v>
      </c>
      <c r="T774" s="166">
        <f t="shared" si="244"/>
        <v>0</v>
      </c>
      <c r="U774" s="166">
        <f t="shared" si="244"/>
        <v>0</v>
      </c>
      <c r="V774" s="166">
        <f t="shared" si="244"/>
        <v>0</v>
      </c>
      <c r="W774" s="166">
        <f t="shared" si="244"/>
        <v>0</v>
      </c>
      <c r="X774" s="166">
        <f t="shared" si="244"/>
        <v>0</v>
      </c>
      <c r="Y774" s="166">
        <f t="shared" si="244"/>
        <v>0</v>
      </c>
      <c r="Z774" s="166">
        <f t="shared" si="244"/>
        <v>0</v>
      </c>
      <c r="AA774" s="166">
        <f t="shared" si="244"/>
        <v>0</v>
      </c>
      <c r="AB774" s="166">
        <f t="shared" si="244"/>
        <v>0</v>
      </c>
      <c r="AC774" s="166">
        <f t="shared" si="244"/>
        <v>0</v>
      </c>
      <c r="AD774" s="166">
        <f t="shared" si="244"/>
        <v>0</v>
      </c>
      <c r="AE774" s="166">
        <f t="shared" si="244"/>
        <v>0</v>
      </c>
      <c r="AF774" s="166">
        <f t="shared" si="244"/>
        <v>0</v>
      </c>
      <c r="AG774" s="166">
        <f t="shared" si="244"/>
        <v>0</v>
      </c>
      <c r="AH774" s="166">
        <f t="shared" si="244"/>
        <v>0</v>
      </c>
      <c r="AI774" s="166">
        <f t="shared" si="244"/>
        <v>0</v>
      </c>
      <c r="AJ774" s="166">
        <f t="shared" si="244"/>
        <v>0</v>
      </c>
      <c r="AK774" s="166">
        <f t="shared" si="244"/>
        <v>0</v>
      </c>
      <c r="AL774" s="166">
        <f t="shared" si="244"/>
        <v>0</v>
      </c>
      <c r="AM774" s="166">
        <f t="shared" si="244"/>
        <v>0</v>
      </c>
      <c r="AN774" s="166">
        <f t="shared" si="244"/>
        <v>0</v>
      </c>
      <c r="AO774" s="166">
        <f t="shared" si="244"/>
        <v>0</v>
      </c>
      <c r="AP774" s="166">
        <f t="shared" si="244"/>
        <v>0</v>
      </c>
      <c r="AQ774" s="166">
        <f t="shared" si="244"/>
        <v>0</v>
      </c>
      <c r="AR774" s="166">
        <f t="shared" si="244"/>
        <v>0</v>
      </c>
    </row>
    <row r="775" spans="1:44" s="262" customFormat="1" ht="15.75" hidden="1" outlineLevel="2">
      <c r="A775" s="194"/>
      <c r="B775" s="162" t="s">
        <v>45</v>
      </c>
      <c r="C775" s="160" t="s">
        <v>73</v>
      </c>
      <c r="D775" s="166">
        <f t="shared" si="244"/>
        <v>0</v>
      </c>
      <c r="E775" s="166">
        <f t="shared" si="244"/>
        <v>0</v>
      </c>
      <c r="F775" s="166">
        <f t="shared" si="244"/>
        <v>0</v>
      </c>
      <c r="G775" s="166">
        <f t="shared" si="244"/>
        <v>0</v>
      </c>
      <c r="H775" s="166">
        <f t="shared" si="244"/>
        <v>0</v>
      </c>
      <c r="I775" s="166">
        <f t="shared" si="244"/>
        <v>0</v>
      </c>
      <c r="J775" s="166">
        <f t="shared" si="244"/>
        <v>0</v>
      </c>
      <c r="K775" s="166">
        <f t="shared" si="244"/>
        <v>0</v>
      </c>
      <c r="L775" s="166">
        <f t="shared" si="244"/>
        <v>0</v>
      </c>
      <c r="M775" s="166">
        <f t="shared" si="244"/>
        <v>0</v>
      </c>
      <c r="N775" s="166">
        <f t="shared" si="244"/>
        <v>0</v>
      </c>
      <c r="O775" s="166">
        <f t="shared" si="244"/>
        <v>0</v>
      </c>
      <c r="P775" s="166">
        <f t="shared" si="244"/>
        <v>0</v>
      </c>
      <c r="Q775" s="166">
        <f t="shared" si="244"/>
        <v>0</v>
      </c>
      <c r="R775" s="166">
        <f t="shared" si="244"/>
        <v>0</v>
      </c>
      <c r="S775" s="166">
        <f t="shared" si="244"/>
        <v>0</v>
      </c>
      <c r="T775" s="166">
        <f t="shared" si="244"/>
        <v>0</v>
      </c>
      <c r="U775" s="166">
        <f t="shared" si="244"/>
        <v>0</v>
      </c>
      <c r="V775" s="166">
        <f t="shared" si="244"/>
        <v>0</v>
      </c>
      <c r="W775" s="166">
        <f t="shared" si="244"/>
        <v>0</v>
      </c>
      <c r="X775" s="166">
        <f t="shared" si="244"/>
        <v>0</v>
      </c>
      <c r="Y775" s="166">
        <f t="shared" si="244"/>
        <v>0</v>
      </c>
      <c r="Z775" s="166">
        <f t="shared" si="244"/>
        <v>0</v>
      </c>
      <c r="AA775" s="166">
        <f t="shared" si="244"/>
        <v>0</v>
      </c>
      <c r="AB775" s="166">
        <f t="shared" si="244"/>
        <v>0</v>
      </c>
      <c r="AC775" s="166">
        <f t="shared" si="244"/>
        <v>0</v>
      </c>
      <c r="AD775" s="166">
        <f t="shared" si="244"/>
        <v>0</v>
      </c>
      <c r="AE775" s="166">
        <f t="shared" si="244"/>
        <v>0</v>
      </c>
      <c r="AF775" s="166">
        <f t="shared" si="244"/>
        <v>0</v>
      </c>
      <c r="AG775" s="166">
        <f t="shared" si="244"/>
        <v>0</v>
      </c>
      <c r="AH775" s="166">
        <f t="shared" si="244"/>
        <v>0</v>
      </c>
      <c r="AI775" s="166">
        <f t="shared" si="244"/>
        <v>0</v>
      </c>
      <c r="AJ775" s="166">
        <f t="shared" si="244"/>
        <v>0</v>
      </c>
      <c r="AK775" s="166">
        <f t="shared" si="244"/>
        <v>0</v>
      </c>
      <c r="AL775" s="166">
        <f t="shared" si="244"/>
        <v>0</v>
      </c>
      <c r="AM775" s="166">
        <f t="shared" si="244"/>
        <v>0</v>
      </c>
      <c r="AN775" s="166">
        <f t="shared" si="244"/>
        <v>0</v>
      </c>
      <c r="AO775" s="166">
        <f t="shared" si="244"/>
        <v>0</v>
      </c>
      <c r="AP775" s="166">
        <f t="shared" si="244"/>
        <v>0</v>
      </c>
      <c r="AQ775" s="166">
        <f t="shared" si="244"/>
        <v>0</v>
      </c>
      <c r="AR775" s="166">
        <f t="shared" si="244"/>
        <v>0</v>
      </c>
    </row>
    <row r="776" spans="1:44" s="262" customFormat="1" ht="15.75" hidden="1" outlineLevel="2">
      <c r="A776" s="194"/>
      <c r="B776" s="162" t="s">
        <v>46</v>
      </c>
      <c r="C776" s="160" t="s">
        <v>73</v>
      </c>
      <c r="D776" s="166">
        <f t="shared" si="244"/>
        <v>0</v>
      </c>
      <c r="E776" s="166">
        <f t="shared" si="244"/>
        <v>0</v>
      </c>
      <c r="F776" s="166">
        <f t="shared" si="244"/>
        <v>0</v>
      </c>
      <c r="G776" s="166">
        <f t="shared" si="244"/>
        <v>0</v>
      </c>
      <c r="H776" s="166">
        <f t="shared" si="244"/>
        <v>0</v>
      </c>
      <c r="I776" s="166">
        <f t="shared" si="244"/>
        <v>0</v>
      </c>
      <c r="J776" s="166">
        <f t="shared" si="244"/>
        <v>0</v>
      </c>
      <c r="K776" s="166">
        <f t="shared" si="244"/>
        <v>0</v>
      </c>
      <c r="L776" s="166">
        <f t="shared" si="244"/>
        <v>0</v>
      </c>
      <c r="M776" s="166">
        <f t="shared" si="244"/>
        <v>0</v>
      </c>
      <c r="N776" s="166">
        <f t="shared" si="244"/>
        <v>0</v>
      </c>
      <c r="O776" s="166">
        <f t="shared" si="244"/>
        <v>0</v>
      </c>
      <c r="P776" s="166">
        <f t="shared" si="244"/>
        <v>0</v>
      </c>
      <c r="Q776" s="166">
        <f t="shared" si="244"/>
        <v>0</v>
      </c>
      <c r="R776" s="166">
        <f t="shared" si="244"/>
        <v>0</v>
      </c>
      <c r="S776" s="166">
        <f t="shared" si="244"/>
        <v>0</v>
      </c>
      <c r="T776" s="166">
        <f t="shared" si="244"/>
        <v>0</v>
      </c>
      <c r="U776" s="166">
        <f t="shared" si="244"/>
        <v>0</v>
      </c>
      <c r="V776" s="166">
        <f t="shared" si="244"/>
        <v>0</v>
      </c>
      <c r="W776" s="166">
        <f t="shared" si="244"/>
        <v>0</v>
      </c>
      <c r="X776" s="166">
        <f t="shared" si="244"/>
        <v>0</v>
      </c>
      <c r="Y776" s="166">
        <f t="shared" si="244"/>
        <v>0</v>
      </c>
      <c r="Z776" s="166">
        <f t="shared" si="244"/>
        <v>0</v>
      </c>
      <c r="AA776" s="166">
        <f t="shared" si="244"/>
        <v>0</v>
      </c>
      <c r="AB776" s="166">
        <f t="shared" si="244"/>
        <v>0</v>
      </c>
      <c r="AC776" s="166">
        <f t="shared" si="244"/>
        <v>0</v>
      </c>
      <c r="AD776" s="166">
        <f t="shared" si="244"/>
        <v>0</v>
      </c>
      <c r="AE776" s="166">
        <f t="shared" si="244"/>
        <v>0</v>
      </c>
      <c r="AF776" s="166">
        <f t="shared" si="244"/>
        <v>0</v>
      </c>
      <c r="AG776" s="166">
        <f t="shared" si="244"/>
        <v>0</v>
      </c>
      <c r="AH776" s="166">
        <f t="shared" si="244"/>
        <v>0</v>
      </c>
      <c r="AI776" s="166">
        <f t="shared" si="244"/>
        <v>0</v>
      </c>
      <c r="AJ776" s="166">
        <f t="shared" si="244"/>
        <v>0</v>
      </c>
      <c r="AK776" s="166">
        <f t="shared" si="244"/>
        <v>0</v>
      </c>
      <c r="AL776" s="166">
        <f t="shared" si="244"/>
        <v>0</v>
      </c>
      <c r="AM776" s="166">
        <f t="shared" si="244"/>
        <v>0</v>
      </c>
      <c r="AN776" s="166">
        <f t="shared" si="244"/>
        <v>0</v>
      </c>
      <c r="AO776" s="166">
        <f t="shared" si="244"/>
        <v>0</v>
      </c>
      <c r="AP776" s="166">
        <f t="shared" si="244"/>
        <v>0</v>
      </c>
      <c r="AQ776" s="166">
        <f t="shared" si="244"/>
        <v>0</v>
      </c>
      <c r="AR776" s="166">
        <f t="shared" si="244"/>
        <v>0</v>
      </c>
    </row>
    <row r="777" spans="1:44" s="262" customFormat="1" ht="15.75" hidden="1" outlineLevel="2">
      <c r="A777" s="194"/>
      <c r="B777" s="162" t="s">
        <v>47</v>
      </c>
      <c r="C777" s="160" t="s">
        <v>73</v>
      </c>
      <c r="D777" s="166">
        <f t="shared" si="244"/>
        <v>0</v>
      </c>
      <c r="E777" s="166">
        <f t="shared" si="244"/>
        <v>0</v>
      </c>
      <c r="F777" s="166">
        <f t="shared" si="244"/>
        <v>0</v>
      </c>
      <c r="G777" s="166">
        <f t="shared" si="244"/>
        <v>0</v>
      </c>
      <c r="H777" s="166">
        <f t="shared" si="244"/>
        <v>0</v>
      </c>
      <c r="I777" s="166">
        <f t="shared" si="244"/>
        <v>0</v>
      </c>
      <c r="J777" s="166">
        <f t="shared" si="244"/>
        <v>0</v>
      </c>
      <c r="K777" s="166">
        <f t="shared" si="244"/>
        <v>0</v>
      </c>
      <c r="L777" s="166">
        <f t="shared" si="244"/>
        <v>0</v>
      </c>
      <c r="M777" s="166">
        <f t="shared" si="244"/>
        <v>0</v>
      </c>
      <c r="N777" s="166">
        <f t="shared" si="244"/>
        <v>0</v>
      </c>
      <c r="O777" s="166">
        <f t="shared" si="244"/>
        <v>0</v>
      </c>
      <c r="P777" s="166">
        <f t="shared" si="244"/>
        <v>0</v>
      </c>
      <c r="Q777" s="166">
        <f t="shared" si="244"/>
        <v>0</v>
      </c>
      <c r="R777" s="166">
        <f t="shared" si="244"/>
        <v>0</v>
      </c>
      <c r="S777" s="166">
        <f t="shared" si="244"/>
        <v>0</v>
      </c>
      <c r="T777" s="166">
        <f t="shared" si="244"/>
        <v>0</v>
      </c>
      <c r="U777" s="166">
        <f t="shared" si="244"/>
        <v>0</v>
      </c>
      <c r="V777" s="166">
        <f t="shared" si="244"/>
        <v>0</v>
      </c>
      <c r="W777" s="166">
        <f t="shared" si="244"/>
        <v>0</v>
      </c>
      <c r="X777" s="166">
        <f t="shared" si="244"/>
        <v>0</v>
      </c>
      <c r="Y777" s="166">
        <f t="shared" si="244"/>
        <v>0</v>
      </c>
      <c r="Z777" s="166">
        <f t="shared" si="244"/>
        <v>0</v>
      </c>
      <c r="AA777" s="166">
        <f t="shared" si="244"/>
        <v>0</v>
      </c>
      <c r="AB777" s="166">
        <f t="shared" si="244"/>
        <v>0</v>
      </c>
      <c r="AC777" s="166">
        <f t="shared" si="244"/>
        <v>0</v>
      </c>
      <c r="AD777" s="166">
        <f t="shared" si="244"/>
        <v>0</v>
      </c>
      <c r="AE777" s="166">
        <f t="shared" si="244"/>
        <v>0</v>
      </c>
      <c r="AF777" s="166">
        <f t="shared" si="244"/>
        <v>0</v>
      </c>
      <c r="AG777" s="166">
        <f t="shared" si="244"/>
        <v>0</v>
      </c>
      <c r="AH777" s="166">
        <f t="shared" si="244"/>
        <v>0</v>
      </c>
      <c r="AI777" s="166">
        <f t="shared" si="244"/>
        <v>0</v>
      </c>
      <c r="AJ777" s="166">
        <f t="shared" si="244"/>
        <v>0</v>
      </c>
      <c r="AK777" s="166">
        <f t="shared" si="244"/>
        <v>0</v>
      </c>
      <c r="AL777" s="166">
        <f t="shared" si="244"/>
        <v>0</v>
      </c>
      <c r="AM777" s="166">
        <f t="shared" si="244"/>
        <v>0</v>
      </c>
      <c r="AN777" s="166">
        <f t="shared" si="244"/>
        <v>0</v>
      </c>
      <c r="AO777" s="166">
        <f t="shared" si="244"/>
        <v>0</v>
      </c>
      <c r="AP777" s="166">
        <f t="shared" si="244"/>
        <v>0</v>
      </c>
      <c r="AQ777" s="166">
        <f t="shared" si="244"/>
        <v>0</v>
      </c>
      <c r="AR777" s="166">
        <f t="shared" si="244"/>
        <v>0</v>
      </c>
    </row>
    <row r="778" spans="1:44" s="262" customFormat="1" ht="15.75" hidden="1" outlineLevel="2">
      <c r="A778" s="194"/>
      <c r="B778" s="162" t="s">
        <v>48</v>
      </c>
      <c r="C778" s="160" t="s">
        <v>73</v>
      </c>
      <c r="D778" s="166">
        <f t="shared" si="244"/>
        <v>0</v>
      </c>
      <c r="E778" s="166">
        <f t="shared" si="244"/>
        <v>0</v>
      </c>
      <c r="F778" s="166">
        <f t="shared" si="244"/>
        <v>0</v>
      </c>
      <c r="G778" s="166">
        <f t="shared" si="244"/>
        <v>0</v>
      </c>
      <c r="H778" s="166">
        <f t="shared" si="244"/>
        <v>0</v>
      </c>
      <c r="I778" s="166">
        <f t="shared" si="244"/>
        <v>0</v>
      </c>
      <c r="J778" s="166">
        <f t="shared" si="244"/>
        <v>0</v>
      </c>
      <c r="K778" s="166">
        <f t="shared" si="244"/>
        <v>0</v>
      </c>
      <c r="L778" s="166">
        <f t="shared" si="244"/>
        <v>0</v>
      </c>
      <c r="M778" s="166">
        <f t="shared" ref="M778:AR778" si="245">IF(M$770&gt;0,M485,0)</f>
        <v>0</v>
      </c>
      <c r="N778" s="166">
        <f t="shared" si="245"/>
        <v>0</v>
      </c>
      <c r="O778" s="166">
        <f t="shared" si="245"/>
        <v>0</v>
      </c>
      <c r="P778" s="166">
        <f t="shared" si="245"/>
        <v>0</v>
      </c>
      <c r="Q778" s="166">
        <f t="shared" si="245"/>
        <v>0</v>
      </c>
      <c r="R778" s="166">
        <f t="shared" si="245"/>
        <v>0</v>
      </c>
      <c r="S778" s="166">
        <f t="shared" si="245"/>
        <v>0</v>
      </c>
      <c r="T778" s="166">
        <f t="shared" si="245"/>
        <v>0</v>
      </c>
      <c r="U778" s="166">
        <f t="shared" si="245"/>
        <v>0</v>
      </c>
      <c r="V778" s="166">
        <f t="shared" si="245"/>
        <v>0</v>
      </c>
      <c r="W778" s="166">
        <f t="shared" si="245"/>
        <v>0</v>
      </c>
      <c r="X778" s="166">
        <f t="shared" si="245"/>
        <v>0</v>
      </c>
      <c r="Y778" s="166">
        <f t="shared" si="245"/>
        <v>0</v>
      </c>
      <c r="Z778" s="166">
        <f t="shared" si="245"/>
        <v>0</v>
      </c>
      <c r="AA778" s="166">
        <f t="shared" si="245"/>
        <v>0</v>
      </c>
      <c r="AB778" s="166">
        <f t="shared" si="245"/>
        <v>0</v>
      </c>
      <c r="AC778" s="166">
        <f t="shared" si="245"/>
        <v>0</v>
      </c>
      <c r="AD778" s="166">
        <f t="shared" si="245"/>
        <v>0</v>
      </c>
      <c r="AE778" s="166">
        <f t="shared" si="245"/>
        <v>0</v>
      </c>
      <c r="AF778" s="166">
        <f t="shared" si="245"/>
        <v>0</v>
      </c>
      <c r="AG778" s="166">
        <f t="shared" si="245"/>
        <v>0</v>
      </c>
      <c r="AH778" s="166">
        <f t="shared" si="245"/>
        <v>0</v>
      </c>
      <c r="AI778" s="166">
        <f t="shared" si="245"/>
        <v>0</v>
      </c>
      <c r="AJ778" s="166">
        <f t="shared" si="245"/>
        <v>0</v>
      </c>
      <c r="AK778" s="166">
        <f t="shared" si="245"/>
        <v>0</v>
      </c>
      <c r="AL778" s="166">
        <f t="shared" si="245"/>
        <v>0</v>
      </c>
      <c r="AM778" s="166">
        <f t="shared" si="245"/>
        <v>0</v>
      </c>
      <c r="AN778" s="166">
        <f t="shared" si="245"/>
        <v>0</v>
      </c>
      <c r="AO778" s="166">
        <f t="shared" si="245"/>
        <v>0</v>
      </c>
      <c r="AP778" s="166">
        <f t="shared" si="245"/>
        <v>0</v>
      </c>
      <c r="AQ778" s="166">
        <f t="shared" si="245"/>
        <v>0</v>
      </c>
      <c r="AR778" s="166">
        <f t="shared" si="245"/>
        <v>0</v>
      </c>
    </row>
    <row r="779" spans="1:44" s="262" customFormat="1" ht="15.75" hidden="1" outlineLevel="2">
      <c r="A779" s="194"/>
      <c r="B779" s="162" t="s">
        <v>49</v>
      </c>
      <c r="C779" s="160" t="s">
        <v>73</v>
      </c>
      <c r="D779" s="166">
        <f t="shared" ref="D779:AR784" si="246">IF(D$770&gt;0,D486,0)</f>
        <v>0</v>
      </c>
      <c r="E779" s="166">
        <f t="shared" si="246"/>
        <v>0</v>
      </c>
      <c r="F779" s="166">
        <f t="shared" si="246"/>
        <v>0</v>
      </c>
      <c r="G779" s="166">
        <f t="shared" si="246"/>
        <v>0</v>
      </c>
      <c r="H779" s="166">
        <f t="shared" si="246"/>
        <v>0</v>
      </c>
      <c r="I779" s="166">
        <f t="shared" si="246"/>
        <v>0</v>
      </c>
      <c r="J779" s="166">
        <f t="shared" si="246"/>
        <v>0</v>
      </c>
      <c r="K779" s="166">
        <f t="shared" si="246"/>
        <v>0</v>
      </c>
      <c r="L779" s="166">
        <f t="shared" si="246"/>
        <v>0</v>
      </c>
      <c r="M779" s="166">
        <f t="shared" si="246"/>
        <v>0</v>
      </c>
      <c r="N779" s="166">
        <f t="shared" si="246"/>
        <v>0</v>
      </c>
      <c r="O779" s="166">
        <f t="shared" si="246"/>
        <v>0</v>
      </c>
      <c r="P779" s="166">
        <f t="shared" si="246"/>
        <v>0</v>
      </c>
      <c r="Q779" s="166">
        <f t="shared" si="246"/>
        <v>0</v>
      </c>
      <c r="R779" s="166">
        <f t="shared" si="246"/>
        <v>0</v>
      </c>
      <c r="S779" s="166">
        <f t="shared" si="246"/>
        <v>0</v>
      </c>
      <c r="T779" s="166">
        <f t="shared" si="246"/>
        <v>0</v>
      </c>
      <c r="U779" s="166">
        <f t="shared" si="246"/>
        <v>0</v>
      </c>
      <c r="V779" s="166">
        <f t="shared" si="246"/>
        <v>0</v>
      </c>
      <c r="W779" s="166">
        <f t="shared" si="246"/>
        <v>0</v>
      </c>
      <c r="X779" s="166">
        <f t="shared" si="246"/>
        <v>0</v>
      </c>
      <c r="Y779" s="166">
        <f t="shared" si="246"/>
        <v>0</v>
      </c>
      <c r="Z779" s="166">
        <f t="shared" si="246"/>
        <v>0</v>
      </c>
      <c r="AA779" s="166">
        <f t="shared" si="246"/>
        <v>0</v>
      </c>
      <c r="AB779" s="166">
        <f t="shared" si="246"/>
        <v>0</v>
      </c>
      <c r="AC779" s="166">
        <f t="shared" si="246"/>
        <v>0</v>
      </c>
      <c r="AD779" s="166">
        <f t="shared" si="246"/>
        <v>0</v>
      </c>
      <c r="AE779" s="166">
        <f t="shared" si="246"/>
        <v>0</v>
      </c>
      <c r="AF779" s="166">
        <f t="shared" si="246"/>
        <v>0</v>
      </c>
      <c r="AG779" s="166">
        <f t="shared" si="246"/>
        <v>0</v>
      </c>
      <c r="AH779" s="166">
        <f t="shared" si="246"/>
        <v>0</v>
      </c>
      <c r="AI779" s="166">
        <f t="shared" si="246"/>
        <v>0</v>
      </c>
      <c r="AJ779" s="166">
        <f t="shared" si="246"/>
        <v>0</v>
      </c>
      <c r="AK779" s="166">
        <f t="shared" si="246"/>
        <v>0</v>
      </c>
      <c r="AL779" s="166">
        <f t="shared" si="246"/>
        <v>0</v>
      </c>
      <c r="AM779" s="166">
        <f t="shared" si="246"/>
        <v>0</v>
      </c>
      <c r="AN779" s="166">
        <f t="shared" si="246"/>
        <v>0</v>
      </c>
      <c r="AO779" s="166">
        <f t="shared" si="246"/>
        <v>0</v>
      </c>
      <c r="AP779" s="166">
        <f t="shared" si="246"/>
        <v>0</v>
      </c>
      <c r="AQ779" s="166">
        <f t="shared" si="246"/>
        <v>0</v>
      </c>
      <c r="AR779" s="166">
        <f t="shared" si="246"/>
        <v>0</v>
      </c>
    </row>
    <row r="780" spans="1:44" s="262" customFormat="1" ht="15.75" hidden="1" outlineLevel="2">
      <c r="A780" s="194"/>
      <c r="B780" s="162" t="s">
        <v>50</v>
      </c>
      <c r="C780" s="160" t="s">
        <v>73</v>
      </c>
      <c r="D780" s="166">
        <f t="shared" si="246"/>
        <v>0</v>
      </c>
      <c r="E780" s="166">
        <f t="shared" si="246"/>
        <v>0</v>
      </c>
      <c r="F780" s="166">
        <f t="shared" si="246"/>
        <v>0</v>
      </c>
      <c r="G780" s="166">
        <f t="shared" si="246"/>
        <v>0</v>
      </c>
      <c r="H780" s="166">
        <f t="shared" si="246"/>
        <v>0</v>
      </c>
      <c r="I780" s="166">
        <f t="shared" si="246"/>
        <v>0</v>
      </c>
      <c r="J780" s="166">
        <f t="shared" si="246"/>
        <v>0</v>
      </c>
      <c r="K780" s="166">
        <f t="shared" si="246"/>
        <v>0</v>
      </c>
      <c r="L780" s="166">
        <f t="shared" si="246"/>
        <v>0</v>
      </c>
      <c r="M780" s="166">
        <f t="shared" si="246"/>
        <v>0</v>
      </c>
      <c r="N780" s="166">
        <f t="shared" si="246"/>
        <v>0</v>
      </c>
      <c r="O780" s="166">
        <f t="shared" si="246"/>
        <v>0</v>
      </c>
      <c r="P780" s="166">
        <f t="shared" si="246"/>
        <v>0</v>
      </c>
      <c r="Q780" s="166">
        <f t="shared" si="246"/>
        <v>0</v>
      </c>
      <c r="R780" s="166">
        <f t="shared" si="246"/>
        <v>0</v>
      </c>
      <c r="S780" s="166">
        <f t="shared" si="246"/>
        <v>0</v>
      </c>
      <c r="T780" s="166">
        <f t="shared" si="246"/>
        <v>0</v>
      </c>
      <c r="U780" s="166">
        <f t="shared" si="246"/>
        <v>0</v>
      </c>
      <c r="V780" s="166">
        <f t="shared" si="246"/>
        <v>0</v>
      </c>
      <c r="W780" s="166">
        <f t="shared" si="246"/>
        <v>0</v>
      </c>
      <c r="X780" s="166">
        <f t="shared" si="246"/>
        <v>0</v>
      </c>
      <c r="Y780" s="166">
        <f t="shared" si="246"/>
        <v>0</v>
      </c>
      <c r="Z780" s="166">
        <f t="shared" si="246"/>
        <v>0</v>
      </c>
      <c r="AA780" s="166">
        <f t="shared" si="246"/>
        <v>0</v>
      </c>
      <c r="AB780" s="166">
        <f t="shared" si="246"/>
        <v>0</v>
      </c>
      <c r="AC780" s="166">
        <f t="shared" si="246"/>
        <v>0</v>
      </c>
      <c r="AD780" s="166">
        <f t="shared" si="246"/>
        <v>0</v>
      </c>
      <c r="AE780" s="166">
        <f t="shared" si="246"/>
        <v>0</v>
      </c>
      <c r="AF780" s="166">
        <f t="shared" si="246"/>
        <v>0</v>
      </c>
      <c r="AG780" s="166">
        <f t="shared" si="246"/>
        <v>0</v>
      </c>
      <c r="AH780" s="166">
        <f t="shared" si="246"/>
        <v>0</v>
      </c>
      <c r="AI780" s="166">
        <f t="shared" si="246"/>
        <v>0</v>
      </c>
      <c r="AJ780" s="166">
        <f t="shared" si="246"/>
        <v>0</v>
      </c>
      <c r="AK780" s="166">
        <f t="shared" si="246"/>
        <v>0</v>
      </c>
      <c r="AL780" s="166">
        <f t="shared" si="246"/>
        <v>0</v>
      </c>
      <c r="AM780" s="166">
        <f t="shared" si="246"/>
        <v>0</v>
      </c>
      <c r="AN780" s="166">
        <f t="shared" si="246"/>
        <v>0</v>
      </c>
      <c r="AO780" s="166">
        <f t="shared" si="246"/>
        <v>0</v>
      </c>
      <c r="AP780" s="166">
        <f t="shared" si="246"/>
        <v>0</v>
      </c>
      <c r="AQ780" s="166">
        <f t="shared" si="246"/>
        <v>0</v>
      </c>
      <c r="AR780" s="166">
        <f t="shared" si="246"/>
        <v>0</v>
      </c>
    </row>
    <row r="781" spans="1:44" s="262" customFormat="1" ht="15.75" hidden="1" outlineLevel="2">
      <c r="A781" s="194"/>
      <c r="B781" s="162" t="s">
        <v>51</v>
      </c>
      <c r="C781" s="160" t="s">
        <v>73</v>
      </c>
      <c r="D781" s="166">
        <f t="shared" si="246"/>
        <v>0</v>
      </c>
      <c r="E781" s="166">
        <f t="shared" si="246"/>
        <v>0</v>
      </c>
      <c r="F781" s="166">
        <f t="shared" si="246"/>
        <v>0</v>
      </c>
      <c r="G781" s="166">
        <f t="shared" si="246"/>
        <v>0</v>
      </c>
      <c r="H781" s="166">
        <f t="shared" si="246"/>
        <v>0</v>
      </c>
      <c r="I781" s="166">
        <f t="shared" si="246"/>
        <v>0</v>
      </c>
      <c r="J781" s="166">
        <f t="shared" si="246"/>
        <v>0</v>
      </c>
      <c r="K781" s="166">
        <f t="shared" si="246"/>
        <v>0</v>
      </c>
      <c r="L781" s="166">
        <f t="shared" si="246"/>
        <v>0</v>
      </c>
      <c r="M781" s="166">
        <f t="shared" si="246"/>
        <v>0</v>
      </c>
      <c r="N781" s="166">
        <f t="shared" si="246"/>
        <v>0</v>
      </c>
      <c r="O781" s="166">
        <f t="shared" si="246"/>
        <v>0</v>
      </c>
      <c r="P781" s="166">
        <f t="shared" si="246"/>
        <v>0</v>
      </c>
      <c r="Q781" s="166">
        <f t="shared" si="246"/>
        <v>0</v>
      </c>
      <c r="R781" s="166">
        <f t="shared" si="246"/>
        <v>0</v>
      </c>
      <c r="S781" s="166">
        <f t="shared" si="246"/>
        <v>0</v>
      </c>
      <c r="T781" s="166">
        <f t="shared" si="246"/>
        <v>0</v>
      </c>
      <c r="U781" s="166">
        <f t="shared" si="246"/>
        <v>0</v>
      </c>
      <c r="V781" s="166">
        <f t="shared" si="246"/>
        <v>0</v>
      </c>
      <c r="W781" s="166">
        <f t="shared" si="246"/>
        <v>0</v>
      </c>
      <c r="X781" s="166">
        <f t="shared" si="246"/>
        <v>0</v>
      </c>
      <c r="Y781" s="166">
        <f t="shared" si="246"/>
        <v>0</v>
      </c>
      <c r="Z781" s="166">
        <f t="shared" si="246"/>
        <v>0</v>
      </c>
      <c r="AA781" s="166">
        <f t="shared" si="246"/>
        <v>0</v>
      </c>
      <c r="AB781" s="166">
        <f t="shared" si="246"/>
        <v>0</v>
      </c>
      <c r="AC781" s="166">
        <f t="shared" si="246"/>
        <v>0</v>
      </c>
      <c r="AD781" s="166">
        <f t="shared" si="246"/>
        <v>0</v>
      </c>
      <c r="AE781" s="166">
        <f t="shared" si="246"/>
        <v>0</v>
      </c>
      <c r="AF781" s="166">
        <f t="shared" si="246"/>
        <v>0</v>
      </c>
      <c r="AG781" s="166">
        <f t="shared" si="246"/>
        <v>0</v>
      </c>
      <c r="AH781" s="166">
        <f t="shared" si="246"/>
        <v>0</v>
      </c>
      <c r="AI781" s="166">
        <f t="shared" si="246"/>
        <v>0</v>
      </c>
      <c r="AJ781" s="166">
        <f t="shared" si="246"/>
        <v>0</v>
      </c>
      <c r="AK781" s="166">
        <f t="shared" si="246"/>
        <v>0</v>
      </c>
      <c r="AL781" s="166">
        <f t="shared" si="246"/>
        <v>0</v>
      </c>
      <c r="AM781" s="166">
        <f t="shared" si="246"/>
        <v>0</v>
      </c>
      <c r="AN781" s="166">
        <f t="shared" si="246"/>
        <v>0</v>
      </c>
      <c r="AO781" s="166">
        <f t="shared" si="246"/>
        <v>0</v>
      </c>
      <c r="AP781" s="166">
        <f t="shared" si="246"/>
        <v>0</v>
      </c>
      <c r="AQ781" s="166">
        <f t="shared" si="246"/>
        <v>0</v>
      </c>
      <c r="AR781" s="166">
        <f t="shared" si="246"/>
        <v>0</v>
      </c>
    </row>
    <row r="782" spans="1:44" s="262" customFormat="1" ht="15.75" hidden="1" outlineLevel="2">
      <c r="A782" s="194"/>
      <c r="B782" s="162" t="s">
        <v>52</v>
      </c>
      <c r="C782" s="160" t="s">
        <v>73</v>
      </c>
      <c r="D782" s="166">
        <f t="shared" si="246"/>
        <v>0</v>
      </c>
      <c r="E782" s="166">
        <f t="shared" si="246"/>
        <v>0</v>
      </c>
      <c r="F782" s="166">
        <f t="shared" si="246"/>
        <v>0</v>
      </c>
      <c r="G782" s="166">
        <f t="shared" si="246"/>
        <v>0</v>
      </c>
      <c r="H782" s="166">
        <f t="shared" si="246"/>
        <v>0</v>
      </c>
      <c r="I782" s="166">
        <f t="shared" si="246"/>
        <v>0</v>
      </c>
      <c r="J782" s="166">
        <f t="shared" si="246"/>
        <v>0</v>
      </c>
      <c r="K782" s="166">
        <f t="shared" si="246"/>
        <v>0</v>
      </c>
      <c r="L782" s="166">
        <f t="shared" si="246"/>
        <v>0</v>
      </c>
      <c r="M782" s="166">
        <f t="shared" si="246"/>
        <v>0</v>
      </c>
      <c r="N782" s="166">
        <f t="shared" si="246"/>
        <v>0</v>
      </c>
      <c r="O782" s="166">
        <f t="shared" si="246"/>
        <v>0</v>
      </c>
      <c r="P782" s="166">
        <f t="shared" si="246"/>
        <v>0</v>
      </c>
      <c r="Q782" s="166">
        <f t="shared" si="246"/>
        <v>0</v>
      </c>
      <c r="R782" s="166">
        <f t="shared" si="246"/>
        <v>0</v>
      </c>
      <c r="S782" s="166">
        <f t="shared" si="246"/>
        <v>0</v>
      </c>
      <c r="T782" s="166">
        <f t="shared" si="246"/>
        <v>0</v>
      </c>
      <c r="U782" s="166">
        <f t="shared" si="246"/>
        <v>0</v>
      </c>
      <c r="V782" s="166">
        <f t="shared" si="246"/>
        <v>0</v>
      </c>
      <c r="W782" s="166">
        <f t="shared" si="246"/>
        <v>0</v>
      </c>
      <c r="X782" s="166">
        <f t="shared" si="246"/>
        <v>0</v>
      </c>
      <c r="Y782" s="166">
        <f t="shared" si="246"/>
        <v>0</v>
      </c>
      <c r="Z782" s="166">
        <f t="shared" si="246"/>
        <v>0</v>
      </c>
      <c r="AA782" s="166">
        <f t="shared" si="246"/>
        <v>0</v>
      </c>
      <c r="AB782" s="166">
        <f t="shared" si="246"/>
        <v>0</v>
      </c>
      <c r="AC782" s="166">
        <f t="shared" si="246"/>
        <v>0</v>
      </c>
      <c r="AD782" s="166">
        <f t="shared" si="246"/>
        <v>0</v>
      </c>
      <c r="AE782" s="166">
        <f t="shared" si="246"/>
        <v>0</v>
      </c>
      <c r="AF782" s="166">
        <f t="shared" si="246"/>
        <v>0</v>
      </c>
      <c r="AG782" s="166">
        <f t="shared" si="246"/>
        <v>0</v>
      </c>
      <c r="AH782" s="166">
        <f t="shared" si="246"/>
        <v>0</v>
      </c>
      <c r="AI782" s="166">
        <f t="shared" si="246"/>
        <v>0</v>
      </c>
      <c r="AJ782" s="166">
        <f t="shared" si="246"/>
        <v>0</v>
      </c>
      <c r="AK782" s="166">
        <f t="shared" si="246"/>
        <v>0</v>
      </c>
      <c r="AL782" s="166">
        <f t="shared" si="246"/>
        <v>0</v>
      </c>
      <c r="AM782" s="166">
        <f t="shared" si="246"/>
        <v>0</v>
      </c>
      <c r="AN782" s="166">
        <f t="shared" si="246"/>
        <v>0</v>
      </c>
      <c r="AO782" s="166">
        <f t="shared" si="246"/>
        <v>0</v>
      </c>
      <c r="AP782" s="166">
        <f t="shared" si="246"/>
        <v>0</v>
      </c>
      <c r="AQ782" s="166">
        <f t="shared" si="246"/>
        <v>0</v>
      </c>
      <c r="AR782" s="166">
        <f t="shared" si="246"/>
        <v>0</v>
      </c>
    </row>
    <row r="783" spans="1:44" s="262" customFormat="1" ht="15.75" hidden="1" outlineLevel="2">
      <c r="A783" s="194"/>
      <c r="B783" s="162" t="s">
        <v>53</v>
      </c>
      <c r="C783" s="160" t="s">
        <v>73</v>
      </c>
      <c r="D783" s="166">
        <f t="shared" si="246"/>
        <v>0</v>
      </c>
      <c r="E783" s="166">
        <f t="shared" si="246"/>
        <v>0</v>
      </c>
      <c r="F783" s="166">
        <f t="shared" si="246"/>
        <v>0</v>
      </c>
      <c r="G783" s="166">
        <f t="shared" si="246"/>
        <v>0</v>
      </c>
      <c r="H783" s="166">
        <f t="shared" si="246"/>
        <v>0</v>
      </c>
      <c r="I783" s="166">
        <f t="shared" si="246"/>
        <v>0</v>
      </c>
      <c r="J783" s="166">
        <f t="shared" si="246"/>
        <v>0</v>
      </c>
      <c r="K783" s="166">
        <f t="shared" si="246"/>
        <v>0</v>
      </c>
      <c r="L783" s="166">
        <f t="shared" si="246"/>
        <v>0</v>
      </c>
      <c r="M783" s="166">
        <f t="shared" si="246"/>
        <v>0</v>
      </c>
      <c r="N783" s="166">
        <f t="shared" si="246"/>
        <v>0</v>
      </c>
      <c r="O783" s="166">
        <f t="shared" si="246"/>
        <v>0</v>
      </c>
      <c r="P783" s="166">
        <f t="shared" si="246"/>
        <v>0</v>
      </c>
      <c r="Q783" s="166">
        <f t="shared" si="246"/>
        <v>0</v>
      </c>
      <c r="R783" s="166">
        <f t="shared" si="246"/>
        <v>0</v>
      </c>
      <c r="S783" s="166">
        <f t="shared" si="246"/>
        <v>0</v>
      </c>
      <c r="T783" s="166">
        <f t="shared" si="246"/>
        <v>0</v>
      </c>
      <c r="U783" s="166">
        <f t="shared" si="246"/>
        <v>0</v>
      </c>
      <c r="V783" s="166">
        <f t="shared" si="246"/>
        <v>0</v>
      </c>
      <c r="W783" s="166">
        <f t="shared" si="246"/>
        <v>0</v>
      </c>
      <c r="X783" s="166">
        <f t="shared" si="246"/>
        <v>0</v>
      </c>
      <c r="Y783" s="166">
        <f t="shared" si="246"/>
        <v>0</v>
      </c>
      <c r="Z783" s="166">
        <f t="shared" si="246"/>
        <v>0</v>
      </c>
      <c r="AA783" s="166">
        <f t="shared" si="246"/>
        <v>0</v>
      </c>
      <c r="AB783" s="166">
        <f t="shared" si="246"/>
        <v>0</v>
      </c>
      <c r="AC783" s="166">
        <f t="shared" si="246"/>
        <v>0</v>
      </c>
      <c r="AD783" s="166">
        <f t="shared" si="246"/>
        <v>0</v>
      </c>
      <c r="AE783" s="166">
        <f t="shared" si="246"/>
        <v>0</v>
      </c>
      <c r="AF783" s="166">
        <f t="shared" si="246"/>
        <v>0</v>
      </c>
      <c r="AG783" s="166">
        <f t="shared" si="246"/>
        <v>0</v>
      </c>
      <c r="AH783" s="166">
        <f t="shared" si="246"/>
        <v>0</v>
      </c>
      <c r="AI783" s="166">
        <f t="shared" si="246"/>
        <v>0</v>
      </c>
      <c r="AJ783" s="166">
        <f t="shared" si="246"/>
        <v>0</v>
      </c>
      <c r="AK783" s="166">
        <f t="shared" si="246"/>
        <v>0</v>
      </c>
      <c r="AL783" s="166">
        <f t="shared" si="246"/>
        <v>0</v>
      </c>
      <c r="AM783" s="166">
        <f t="shared" si="246"/>
        <v>0</v>
      </c>
      <c r="AN783" s="166">
        <f t="shared" si="246"/>
        <v>0</v>
      </c>
      <c r="AO783" s="166">
        <f t="shared" si="246"/>
        <v>0</v>
      </c>
      <c r="AP783" s="166">
        <f t="shared" si="246"/>
        <v>0</v>
      </c>
      <c r="AQ783" s="166">
        <f t="shared" si="246"/>
        <v>0</v>
      </c>
      <c r="AR783" s="166">
        <f t="shared" si="246"/>
        <v>0</v>
      </c>
    </row>
    <row r="784" spans="1:44" s="262" customFormat="1" ht="15.75" hidden="1" outlineLevel="2">
      <c r="A784" s="194"/>
      <c r="B784" s="162" t="s">
        <v>54</v>
      </c>
      <c r="C784" s="160" t="s">
        <v>73</v>
      </c>
      <c r="D784" s="166">
        <f t="shared" si="246"/>
        <v>0</v>
      </c>
      <c r="E784" s="166">
        <f t="shared" si="246"/>
        <v>0</v>
      </c>
      <c r="F784" s="166">
        <f t="shared" si="246"/>
        <v>0</v>
      </c>
      <c r="G784" s="166">
        <f t="shared" si="246"/>
        <v>0</v>
      </c>
      <c r="H784" s="166">
        <f t="shared" si="246"/>
        <v>0</v>
      </c>
      <c r="I784" s="166">
        <f t="shared" si="246"/>
        <v>0</v>
      </c>
      <c r="J784" s="166">
        <f t="shared" si="246"/>
        <v>0</v>
      </c>
      <c r="K784" s="166">
        <f t="shared" si="246"/>
        <v>0</v>
      </c>
      <c r="L784" s="166">
        <f t="shared" si="246"/>
        <v>0</v>
      </c>
      <c r="M784" s="166">
        <f t="shared" si="246"/>
        <v>0</v>
      </c>
      <c r="N784" s="166">
        <f t="shared" si="246"/>
        <v>0</v>
      </c>
      <c r="O784" s="166">
        <f t="shared" si="246"/>
        <v>0</v>
      </c>
      <c r="P784" s="166">
        <f t="shared" si="246"/>
        <v>0</v>
      </c>
      <c r="Q784" s="166">
        <f t="shared" si="246"/>
        <v>0</v>
      </c>
      <c r="R784" s="166">
        <f t="shared" si="246"/>
        <v>0</v>
      </c>
      <c r="S784" s="166">
        <f t="shared" si="246"/>
        <v>0</v>
      </c>
      <c r="T784" s="166">
        <f t="shared" si="246"/>
        <v>0</v>
      </c>
      <c r="U784" s="166">
        <f t="shared" si="246"/>
        <v>0</v>
      </c>
      <c r="V784" s="166">
        <f t="shared" si="246"/>
        <v>0</v>
      </c>
      <c r="W784" s="166">
        <f t="shared" si="246"/>
        <v>0</v>
      </c>
      <c r="X784" s="166">
        <f t="shared" si="246"/>
        <v>0</v>
      </c>
      <c r="Y784" s="166">
        <f t="shared" si="246"/>
        <v>0</v>
      </c>
      <c r="Z784" s="166">
        <f t="shared" si="246"/>
        <v>0</v>
      </c>
      <c r="AA784" s="166">
        <f t="shared" si="246"/>
        <v>0</v>
      </c>
      <c r="AB784" s="166">
        <f t="shared" si="246"/>
        <v>0</v>
      </c>
      <c r="AC784" s="166">
        <f t="shared" si="246"/>
        <v>0</v>
      </c>
      <c r="AD784" s="166">
        <f t="shared" si="246"/>
        <v>0</v>
      </c>
      <c r="AE784" s="166">
        <f t="shared" si="246"/>
        <v>0</v>
      </c>
      <c r="AF784" s="166">
        <f t="shared" si="246"/>
        <v>0</v>
      </c>
      <c r="AG784" s="166">
        <f t="shared" si="246"/>
        <v>0</v>
      </c>
      <c r="AH784" s="166">
        <f t="shared" si="246"/>
        <v>0</v>
      </c>
      <c r="AI784" s="166">
        <f t="shared" si="246"/>
        <v>0</v>
      </c>
      <c r="AJ784" s="166">
        <f t="shared" si="246"/>
        <v>0</v>
      </c>
      <c r="AK784" s="166">
        <f t="shared" si="246"/>
        <v>0</v>
      </c>
      <c r="AL784" s="166">
        <f t="shared" si="246"/>
        <v>0</v>
      </c>
      <c r="AM784" s="166">
        <f t="shared" si="246"/>
        <v>0</v>
      </c>
      <c r="AN784" s="166">
        <f t="shared" si="246"/>
        <v>0</v>
      </c>
      <c r="AO784" s="166">
        <f t="shared" si="246"/>
        <v>0</v>
      </c>
      <c r="AP784" s="166">
        <f t="shared" si="246"/>
        <v>0</v>
      </c>
      <c r="AQ784" s="166">
        <f t="shared" si="246"/>
        <v>0</v>
      </c>
      <c r="AR784" s="166">
        <f t="shared" si="246"/>
        <v>0</v>
      </c>
    </row>
    <row r="785" spans="1:44" s="262" customFormat="1" ht="15.75" hidden="1" outlineLevel="2">
      <c r="A785" s="194"/>
      <c r="B785" s="162" t="s">
        <v>55</v>
      </c>
      <c r="C785" s="160" t="s">
        <v>73</v>
      </c>
      <c r="D785" s="165">
        <f>1-SUM(D772:D784)</f>
        <v>1</v>
      </c>
      <c r="E785" s="165">
        <f t="shared" ref="E785:AR785" si="247">1-SUM(E772:E784)</f>
        <v>1</v>
      </c>
      <c r="F785" s="165">
        <f t="shared" si="247"/>
        <v>1</v>
      </c>
      <c r="G785" s="165">
        <f t="shared" si="247"/>
        <v>1</v>
      </c>
      <c r="H785" s="165">
        <f t="shared" si="247"/>
        <v>1</v>
      </c>
      <c r="I785" s="165">
        <f t="shared" si="247"/>
        <v>1</v>
      </c>
      <c r="J785" s="165">
        <f t="shared" si="247"/>
        <v>1</v>
      </c>
      <c r="K785" s="165">
        <f t="shared" si="247"/>
        <v>1</v>
      </c>
      <c r="L785" s="165">
        <f t="shared" si="247"/>
        <v>1</v>
      </c>
      <c r="M785" s="165">
        <f t="shared" si="247"/>
        <v>1</v>
      </c>
      <c r="N785" s="165">
        <f t="shared" si="247"/>
        <v>1</v>
      </c>
      <c r="O785" s="165">
        <f t="shared" si="247"/>
        <v>1</v>
      </c>
      <c r="P785" s="165">
        <f t="shared" si="247"/>
        <v>1</v>
      </c>
      <c r="Q785" s="165">
        <f t="shared" si="247"/>
        <v>1</v>
      </c>
      <c r="R785" s="165">
        <f t="shared" si="247"/>
        <v>1</v>
      </c>
      <c r="S785" s="165">
        <f t="shared" si="247"/>
        <v>1</v>
      </c>
      <c r="T785" s="165">
        <f t="shared" si="247"/>
        <v>1</v>
      </c>
      <c r="U785" s="165">
        <f t="shared" si="247"/>
        <v>1</v>
      </c>
      <c r="V785" s="165">
        <f t="shared" si="247"/>
        <v>1</v>
      </c>
      <c r="W785" s="165">
        <f t="shared" si="247"/>
        <v>1</v>
      </c>
      <c r="X785" s="165">
        <f t="shared" si="247"/>
        <v>1</v>
      </c>
      <c r="Y785" s="165">
        <f t="shared" si="247"/>
        <v>1</v>
      </c>
      <c r="Z785" s="165">
        <f t="shared" si="247"/>
        <v>1</v>
      </c>
      <c r="AA785" s="165">
        <f t="shared" si="247"/>
        <v>1</v>
      </c>
      <c r="AB785" s="165">
        <f t="shared" si="247"/>
        <v>1</v>
      </c>
      <c r="AC785" s="165">
        <f t="shared" si="247"/>
        <v>1</v>
      </c>
      <c r="AD785" s="165">
        <f t="shared" si="247"/>
        <v>1</v>
      </c>
      <c r="AE785" s="165">
        <f t="shared" si="247"/>
        <v>1</v>
      </c>
      <c r="AF785" s="165">
        <f t="shared" si="247"/>
        <v>1</v>
      </c>
      <c r="AG785" s="165">
        <f t="shared" si="247"/>
        <v>1</v>
      </c>
      <c r="AH785" s="165">
        <f t="shared" si="247"/>
        <v>1</v>
      </c>
      <c r="AI785" s="165">
        <f t="shared" si="247"/>
        <v>1</v>
      </c>
      <c r="AJ785" s="165">
        <f t="shared" si="247"/>
        <v>1</v>
      </c>
      <c r="AK785" s="165">
        <f t="shared" si="247"/>
        <v>1</v>
      </c>
      <c r="AL785" s="165">
        <f t="shared" si="247"/>
        <v>1</v>
      </c>
      <c r="AM785" s="165">
        <f t="shared" si="247"/>
        <v>1</v>
      </c>
      <c r="AN785" s="165">
        <f t="shared" si="247"/>
        <v>1</v>
      </c>
      <c r="AO785" s="165">
        <f t="shared" si="247"/>
        <v>1</v>
      </c>
      <c r="AP785" s="165">
        <f t="shared" si="247"/>
        <v>1</v>
      </c>
      <c r="AQ785" s="165">
        <f t="shared" si="247"/>
        <v>1</v>
      </c>
      <c r="AR785" s="165">
        <f t="shared" si="247"/>
        <v>1</v>
      </c>
    </row>
    <row r="786" spans="1:44" s="262" customFormat="1" ht="15.75" hidden="1" outlineLevel="2">
      <c r="A786" s="194"/>
      <c r="B786" s="162" t="s">
        <v>56</v>
      </c>
      <c r="C786" s="160" t="s">
        <v>73</v>
      </c>
      <c r="D786" s="166">
        <f>SUM(D772:D785)</f>
        <v>1</v>
      </c>
      <c r="E786" s="166">
        <f t="shared" ref="E786:AR786" si="248">SUM(E772:E785)</f>
        <v>1</v>
      </c>
      <c r="F786" s="166">
        <f t="shared" si="248"/>
        <v>1</v>
      </c>
      <c r="G786" s="166">
        <f t="shared" si="248"/>
        <v>1</v>
      </c>
      <c r="H786" s="166">
        <f t="shared" si="248"/>
        <v>1</v>
      </c>
      <c r="I786" s="166">
        <f t="shared" si="248"/>
        <v>1</v>
      </c>
      <c r="J786" s="166">
        <f t="shared" si="248"/>
        <v>1</v>
      </c>
      <c r="K786" s="166">
        <f t="shared" si="248"/>
        <v>1</v>
      </c>
      <c r="L786" s="166">
        <f t="shared" si="248"/>
        <v>1</v>
      </c>
      <c r="M786" s="166">
        <f t="shared" si="248"/>
        <v>1</v>
      </c>
      <c r="N786" s="166">
        <f t="shared" si="248"/>
        <v>1</v>
      </c>
      <c r="O786" s="166">
        <f t="shared" si="248"/>
        <v>1</v>
      </c>
      <c r="P786" s="166">
        <f t="shared" si="248"/>
        <v>1</v>
      </c>
      <c r="Q786" s="166">
        <f t="shared" si="248"/>
        <v>1</v>
      </c>
      <c r="R786" s="166">
        <f t="shared" si="248"/>
        <v>1</v>
      </c>
      <c r="S786" s="166">
        <f t="shared" si="248"/>
        <v>1</v>
      </c>
      <c r="T786" s="166">
        <f t="shared" si="248"/>
        <v>1</v>
      </c>
      <c r="U786" s="166">
        <f t="shared" si="248"/>
        <v>1</v>
      </c>
      <c r="V786" s="166">
        <f t="shared" si="248"/>
        <v>1</v>
      </c>
      <c r="W786" s="166">
        <f t="shared" si="248"/>
        <v>1</v>
      </c>
      <c r="X786" s="166">
        <f t="shared" si="248"/>
        <v>1</v>
      </c>
      <c r="Y786" s="166">
        <f t="shared" si="248"/>
        <v>1</v>
      </c>
      <c r="Z786" s="166">
        <f t="shared" si="248"/>
        <v>1</v>
      </c>
      <c r="AA786" s="166">
        <f t="shared" si="248"/>
        <v>1</v>
      </c>
      <c r="AB786" s="166">
        <f t="shared" si="248"/>
        <v>1</v>
      </c>
      <c r="AC786" s="166">
        <f t="shared" si="248"/>
        <v>1</v>
      </c>
      <c r="AD786" s="166">
        <f t="shared" si="248"/>
        <v>1</v>
      </c>
      <c r="AE786" s="166">
        <f t="shared" si="248"/>
        <v>1</v>
      </c>
      <c r="AF786" s="166">
        <f t="shared" si="248"/>
        <v>1</v>
      </c>
      <c r="AG786" s="166">
        <f t="shared" si="248"/>
        <v>1</v>
      </c>
      <c r="AH786" s="166">
        <f t="shared" si="248"/>
        <v>1</v>
      </c>
      <c r="AI786" s="166">
        <f t="shared" si="248"/>
        <v>1</v>
      </c>
      <c r="AJ786" s="166">
        <f t="shared" si="248"/>
        <v>1</v>
      </c>
      <c r="AK786" s="166">
        <f t="shared" si="248"/>
        <v>1</v>
      </c>
      <c r="AL786" s="166">
        <f t="shared" si="248"/>
        <v>1</v>
      </c>
      <c r="AM786" s="166">
        <f t="shared" si="248"/>
        <v>1</v>
      </c>
      <c r="AN786" s="166">
        <f t="shared" si="248"/>
        <v>1</v>
      </c>
      <c r="AO786" s="166">
        <f t="shared" si="248"/>
        <v>1</v>
      </c>
      <c r="AP786" s="166">
        <f t="shared" si="248"/>
        <v>1</v>
      </c>
      <c r="AQ786" s="166">
        <f t="shared" si="248"/>
        <v>1</v>
      </c>
      <c r="AR786" s="166">
        <f t="shared" si="248"/>
        <v>1</v>
      </c>
    </row>
    <row r="787" spans="1:44" s="260" customFormat="1" ht="15.75" hidden="1" outlineLevel="1">
      <c r="A787" s="195"/>
      <c r="B787" s="84" t="s">
        <v>181</v>
      </c>
      <c r="C787" s="80" t="s">
        <v>129</v>
      </c>
      <c r="D787" s="157">
        <f t="shared" ref="D787:AR787" si="249">IF($A$735="SIM",D494,0)</f>
        <v>0</v>
      </c>
      <c r="E787" s="157">
        <f t="shared" si="249"/>
        <v>0</v>
      </c>
      <c r="F787" s="157">
        <f t="shared" si="249"/>
        <v>0</v>
      </c>
      <c r="G787" s="157">
        <f t="shared" si="249"/>
        <v>0</v>
      </c>
      <c r="H787" s="157">
        <f t="shared" si="249"/>
        <v>0</v>
      </c>
      <c r="I787" s="157">
        <f t="shared" si="249"/>
        <v>0</v>
      </c>
      <c r="J787" s="157">
        <f t="shared" si="249"/>
        <v>0</v>
      </c>
      <c r="K787" s="157">
        <f t="shared" si="249"/>
        <v>0</v>
      </c>
      <c r="L787" s="157">
        <f t="shared" si="249"/>
        <v>0</v>
      </c>
      <c r="M787" s="157">
        <f t="shared" si="249"/>
        <v>0</v>
      </c>
      <c r="N787" s="157">
        <f t="shared" si="249"/>
        <v>0</v>
      </c>
      <c r="O787" s="157">
        <f t="shared" si="249"/>
        <v>0</v>
      </c>
      <c r="P787" s="157">
        <f t="shared" si="249"/>
        <v>0</v>
      </c>
      <c r="Q787" s="157">
        <f t="shared" si="249"/>
        <v>0</v>
      </c>
      <c r="R787" s="157">
        <f t="shared" si="249"/>
        <v>0</v>
      </c>
      <c r="S787" s="157">
        <f t="shared" si="249"/>
        <v>0</v>
      </c>
      <c r="T787" s="157">
        <f t="shared" si="249"/>
        <v>0</v>
      </c>
      <c r="U787" s="157">
        <f t="shared" si="249"/>
        <v>0</v>
      </c>
      <c r="V787" s="157">
        <f t="shared" si="249"/>
        <v>0</v>
      </c>
      <c r="W787" s="157">
        <f t="shared" si="249"/>
        <v>0</v>
      </c>
      <c r="X787" s="157">
        <f t="shared" si="249"/>
        <v>0</v>
      </c>
      <c r="Y787" s="157">
        <f t="shared" si="249"/>
        <v>0</v>
      </c>
      <c r="Z787" s="157">
        <f t="shared" si="249"/>
        <v>0</v>
      </c>
      <c r="AA787" s="157">
        <f t="shared" si="249"/>
        <v>0</v>
      </c>
      <c r="AB787" s="157">
        <f t="shared" si="249"/>
        <v>0</v>
      </c>
      <c r="AC787" s="157">
        <f t="shared" si="249"/>
        <v>0</v>
      </c>
      <c r="AD787" s="157">
        <f t="shared" si="249"/>
        <v>0</v>
      </c>
      <c r="AE787" s="157">
        <f t="shared" si="249"/>
        <v>0</v>
      </c>
      <c r="AF787" s="157">
        <f t="shared" si="249"/>
        <v>0</v>
      </c>
      <c r="AG787" s="157">
        <f t="shared" si="249"/>
        <v>0</v>
      </c>
      <c r="AH787" s="157">
        <f t="shared" si="249"/>
        <v>0</v>
      </c>
      <c r="AI787" s="157">
        <f t="shared" si="249"/>
        <v>0</v>
      </c>
      <c r="AJ787" s="157">
        <f t="shared" si="249"/>
        <v>0</v>
      </c>
      <c r="AK787" s="157">
        <f t="shared" si="249"/>
        <v>0</v>
      </c>
      <c r="AL787" s="157">
        <f t="shared" si="249"/>
        <v>0</v>
      </c>
      <c r="AM787" s="157">
        <f t="shared" si="249"/>
        <v>0</v>
      </c>
      <c r="AN787" s="157">
        <f t="shared" si="249"/>
        <v>0</v>
      </c>
      <c r="AO787" s="157">
        <f t="shared" si="249"/>
        <v>0</v>
      </c>
      <c r="AP787" s="157">
        <f t="shared" si="249"/>
        <v>0</v>
      </c>
      <c r="AQ787" s="157">
        <f t="shared" si="249"/>
        <v>0</v>
      </c>
      <c r="AR787" s="157">
        <f t="shared" si="249"/>
        <v>0</v>
      </c>
    </row>
    <row r="788" spans="1:44" s="262" customFormat="1" ht="15.75" hidden="1" outlineLevel="2">
      <c r="A788" s="195"/>
      <c r="B788" s="162" t="s">
        <v>133</v>
      </c>
      <c r="C788" s="160"/>
      <c r="D788" s="160"/>
      <c r="E788" s="160"/>
      <c r="F788" s="160"/>
      <c r="G788" s="160"/>
      <c r="H788" s="160"/>
      <c r="I788" s="160"/>
      <c r="J788" s="160"/>
      <c r="K788" s="160"/>
      <c r="L788" s="160"/>
      <c r="M788" s="160"/>
      <c r="N788" s="160"/>
      <c r="O788" s="160"/>
      <c r="P788" s="160"/>
      <c r="Q788" s="160"/>
      <c r="R788" s="160"/>
      <c r="S788" s="160"/>
      <c r="T788" s="160"/>
      <c r="U788" s="160"/>
      <c r="V788" s="160"/>
      <c r="W788" s="160"/>
      <c r="X788" s="160"/>
      <c r="Y788" s="160"/>
      <c r="Z788" s="160"/>
      <c r="AA788" s="160"/>
      <c r="AB788" s="160"/>
      <c r="AC788" s="160"/>
      <c r="AD788" s="160"/>
      <c r="AE788" s="160"/>
      <c r="AF788" s="160"/>
      <c r="AG788" s="160"/>
      <c r="AH788" s="160"/>
      <c r="AI788" s="160"/>
      <c r="AJ788" s="160"/>
      <c r="AK788" s="160"/>
      <c r="AL788" s="160"/>
      <c r="AM788" s="160"/>
      <c r="AN788" s="160"/>
      <c r="AO788" s="160"/>
      <c r="AP788" s="160"/>
      <c r="AQ788" s="160"/>
      <c r="AR788" s="160"/>
    </row>
    <row r="789" spans="1:44" s="262" customFormat="1" ht="15.75" hidden="1" outlineLevel="2">
      <c r="A789" s="194"/>
      <c r="B789" s="162" t="s">
        <v>42</v>
      </c>
      <c r="C789" s="160" t="s">
        <v>73</v>
      </c>
      <c r="D789" s="166">
        <f t="shared" ref="D789:AR795" si="250">IF(D$787&gt;0,D496,0)</f>
        <v>0</v>
      </c>
      <c r="E789" s="166">
        <f t="shared" si="250"/>
        <v>0</v>
      </c>
      <c r="F789" s="166">
        <f t="shared" si="250"/>
        <v>0</v>
      </c>
      <c r="G789" s="166">
        <f t="shared" si="250"/>
        <v>0</v>
      </c>
      <c r="H789" s="166">
        <f t="shared" si="250"/>
        <v>0</v>
      </c>
      <c r="I789" s="166">
        <f t="shared" si="250"/>
        <v>0</v>
      </c>
      <c r="J789" s="166">
        <f t="shared" si="250"/>
        <v>0</v>
      </c>
      <c r="K789" s="166">
        <f t="shared" si="250"/>
        <v>0</v>
      </c>
      <c r="L789" s="166">
        <f t="shared" si="250"/>
        <v>0</v>
      </c>
      <c r="M789" s="166">
        <f t="shared" si="250"/>
        <v>0</v>
      </c>
      <c r="N789" s="166">
        <f t="shared" si="250"/>
        <v>0</v>
      </c>
      <c r="O789" s="166">
        <f t="shared" si="250"/>
        <v>0</v>
      </c>
      <c r="P789" s="166">
        <f t="shared" si="250"/>
        <v>0</v>
      </c>
      <c r="Q789" s="166">
        <f t="shared" si="250"/>
        <v>0</v>
      </c>
      <c r="R789" s="166">
        <f t="shared" si="250"/>
        <v>0</v>
      </c>
      <c r="S789" s="166">
        <f t="shared" si="250"/>
        <v>0</v>
      </c>
      <c r="T789" s="166">
        <f t="shared" si="250"/>
        <v>0</v>
      </c>
      <c r="U789" s="166">
        <f t="shared" si="250"/>
        <v>0</v>
      </c>
      <c r="V789" s="166">
        <f t="shared" si="250"/>
        <v>0</v>
      </c>
      <c r="W789" s="166">
        <f t="shared" si="250"/>
        <v>0</v>
      </c>
      <c r="X789" s="166">
        <f t="shared" si="250"/>
        <v>0</v>
      </c>
      <c r="Y789" s="166">
        <f t="shared" si="250"/>
        <v>0</v>
      </c>
      <c r="Z789" s="166">
        <f t="shared" si="250"/>
        <v>0</v>
      </c>
      <c r="AA789" s="166">
        <f t="shared" si="250"/>
        <v>0</v>
      </c>
      <c r="AB789" s="166">
        <f t="shared" si="250"/>
        <v>0</v>
      </c>
      <c r="AC789" s="166">
        <f t="shared" si="250"/>
        <v>0</v>
      </c>
      <c r="AD789" s="166">
        <f t="shared" si="250"/>
        <v>0</v>
      </c>
      <c r="AE789" s="166">
        <f t="shared" si="250"/>
        <v>0</v>
      </c>
      <c r="AF789" s="166">
        <f t="shared" si="250"/>
        <v>0</v>
      </c>
      <c r="AG789" s="166">
        <f t="shared" si="250"/>
        <v>0</v>
      </c>
      <c r="AH789" s="166">
        <f t="shared" si="250"/>
        <v>0</v>
      </c>
      <c r="AI789" s="166">
        <f t="shared" si="250"/>
        <v>0</v>
      </c>
      <c r="AJ789" s="166">
        <f t="shared" si="250"/>
        <v>0</v>
      </c>
      <c r="AK789" s="166">
        <f t="shared" si="250"/>
        <v>0</v>
      </c>
      <c r="AL789" s="166">
        <f t="shared" si="250"/>
        <v>0</v>
      </c>
      <c r="AM789" s="166">
        <f t="shared" si="250"/>
        <v>0</v>
      </c>
      <c r="AN789" s="166">
        <f t="shared" si="250"/>
        <v>0</v>
      </c>
      <c r="AO789" s="166">
        <f t="shared" si="250"/>
        <v>0</v>
      </c>
      <c r="AP789" s="166">
        <f t="shared" si="250"/>
        <v>0</v>
      </c>
      <c r="AQ789" s="166">
        <f t="shared" si="250"/>
        <v>0</v>
      </c>
      <c r="AR789" s="166">
        <f t="shared" si="250"/>
        <v>0</v>
      </c>
    </row>
    <row r="790" spans="1:44" s="262" customFormat="1" ht="15.75" hidden="1" outlineLevel="2">
      <c r="A790" s="194"/>
      <c r="B790" s="162" t="s">
        <v>43</v>
      </c>
      <c r="C790" s="160" t="s">
        <v>73</v>
      </c>
      <c r="D790" s="166">
        <f t="shared" si="250"/>
        <v>0</v>
      </c>
      <c r="E790" s="166">
        <f t="shared" si="250"/>
        <v>0</v>
      </c>
      <c r="F790" s="166">
        <f t="shared" si="250"/>
        <v>0</v>
      </c>
      <c r="G790" s="166">
        <f t="shared" si="250"/>
        <v>0</v>
      </c>
      <c r="H790" s="166">
        <f t="shared" si="250"/>
        <v>0</v>
      </c>
      <c r="I790" s="166">
        <f t="shared" si="250"/>
        <v>0</v>
      </c>
      <c r="J790" s="166">
        <f t="shared" si="250"/>
        <v>0</v>
      </c>
      <c r="K790" s="166">
        <f t="shared" si="250"/>
        <v>0</v>
      </c>
      <c r="L790" s="166">
        <f t="shared" si="250"/>
        <v>0</v>
      </c>
      <c r="M790" s="166">
        <f t="shared" si="250"/>
        <v>0</v>
      </c>
      <c r="N790" s="166">
        <f t="shared" si="250"/>
        <v>0</v>
      </c>
      <c r="O790" s="166">
        <f t="shared" si="250"/>
        <v>0</v>
      </c>
      <c r="P790" s="166">
        <f t="shared" si="250"/>
        <v>0</v>
      </c>
      <c r="Q790" s="166">
        <f t="shared" si="250"/>
        <v>0</v>
      </c>
      <c r="R790" s="166">
        <f t="shared" si="250"/>
        <v>0</v>
      </c>
      <c r="S790" s="166">
        <f t="shared" si="250"/>
        <v>0</v>
      </c>
      <c r="T790" s="166">
        <f t="shared" si="250"/>
        <v>0</v>
      </c>
      <c r="U790" s="166">
        <f t="shared" si="250"/>
        <v>0</v>
      </c>
      <c r="V790" s="166">
        <f t="shared" si="250"/>
        <v>0</v>
      </c>
      <c r="W790" s="166">
        <f t="shared" si="250"/>
        <v>0</v>
      </c>
      <c r="X790" s="166">
        <f t="shared" si="250"/>
        <v>0</v>
      </c>
      <c r="Y790" s="166">
        <f t="shared" si="250"/>
        <v>0</v>
      </c>
      <c r="Z790" s="166">
        <f t="shared" si="250"/>
        <v>0</v>
      </c>
      <c r="AA790" s="166">
        <f t="shared" si="250"/>
        <v>0</v>
      </c>
      <c r="AB790" s="166">
        <f t="shared" si="250"/>
        <v>0</v>
      </c>
      <c r="AC790" s="166">
        <f t="shared" si="250"/>
        <v>0</v>
      </c>
      <c r="AD790" s="166">
        <f t="shared" si="250"/>
        <v>0</v>
      </c>
      <c r="AE790" s="166">
        <f t="shared" si="250"/>
        <v>0</v>
      </c>
      <c r="AF790" s="166">
        <f t="shared" si="250"/>
        <v>0</v>
      </c>
      <c r="AG790" s="166">
        <f t="shared" si="250"/>
        <v>0</v>
      </c>
      <c r="AH790" s="166">
        <f t="shared" si="250"/>
        <v>0</v>
      </c>
      <c r="AI790" s="166">
        <f t="shared" si="250"/>
        <v>0</v>
      </c>
      <c r="AJ790" s="166">
        <f t="shared" si="250"/>
        <v>0</v>
      </c>
      <c r="AK790" s="166">
        <f t="shared" si="250"/>
        <v>0</v>
      </c>
      <c r="AL790" s="166">
        <f t="shared" si="250"/>
        <v>0</v>
      </c>
      <c r="AM790" s="166">
        <f t="shared" si="250"/>
        <v>0</v>
      </c>
      <c r="AN790" s="166">
        <f t="shared" si="250"/>
        <v>0</v>
      </c>
      <c r="AO790" s="166">
        <f t="shared" si="250"/>
        <v>0</v>
      </c>
      <c r="AP790" s="166">
        <f t="shared" si="250"/>
        <v>0</v>
      </c>
      <c r="AQ790" s="166">
        <f t="shared" si="250"/>
        <v>0</v>
      </c>
      <c r="AR790" s="166">
        <f t="shared" si="250"/>
        <v>0</v>
      </c>
    </row>
    <row r="791" spans="1:44" s="262" customFormat="1" ht="15.75" hidden="1" outlineLevel="2">
      <c r="A791" s="194"/>
      <c r="B791" s="162" t="s">
        <v>44</v>
      </c>
      <c r="C791" s="160" t="s">
        <v>73</v>
      </c>
      <c r="D791" s="166">
        <f t="shared" si="250"/>
        <v>0</v>
      </c>
      <c r="E791" s="166">
        <f t="shared" si="250"/>
        <v>0</v>
      </c>
      <c r="F791" s="166">
        <f t="shared" si="250"/>
        <v>0</v>
      </c>
      <c r="G791" s="166">
        <f t="shared" si="250"/>
        <v>0</v>
      </c>
      <c r="H791" s="166">
        <f t="shared" si="250"/>
        <v>0</v>
      </c>
      <c r="I791" s="166">
        <f t="shared" si="250"/>
        <v>0</v>
      </c>
      <c r="J791" s="166">
        <f t="shared" si="250"/>
        <v>0</v>
      </c>
      <c r="K791" s="166">
        <f t="shared" si="250"/>
        <v>0</v>
      </c>
      <c r="L791" s="166">
        <f t="shared" si="250"/>
        <v>0</v>
      </c>
      <c r="M791" s="166">
        <f t="shared" si="250"/>
        <v>0</v>
      </c>
      <c r="N791" s="166">
        <f t="shared" si="250"/>
        <v>0</v>
      </c>
      <c r="O791" s="166">
        <f t="shared" si="250"/>
        <v>0</v>
      </c>
      <c r="P791" s="166">
        <f t="shared" si="250"/>
        <v>0</v>
      </c>
      <c r="Q791" s="166">
        <f t="shared" si="250"/>
        <v>0</v>
      </c>
      <c r="R791" s="166">
        <f t="shared" si="250"/>
        <v>0</v>
      </c>
      <c r="S791" s="166">
        <f t="shared" si="250"/>
        <v>0</v>
      </c>
      <c r="T791" s="166">
        <f t="shared" si="250"/>
        <v>0</v>
      </c>
      <c r="U791" s="166">
        <f t="shared" si="250"/>
        <v>0</v>
      </c>
      <c r="V791" s="166">
        <f t="shared" si="250"/>
        <v>0</v>
      </c>
      <c r="W791" s="166">
        <f t="shared" si="250"/>
        <v>0</v>
      </c>
      <c r="X791" s="166">
        <f t="shared" si="250"/>
        <v>0</v>
      </c>
      <c r="Y791" s="166">
        <f t="shared" si="250"/>
        <v>0</v>
      </c>
      <c r="Z791" s="166">
        <f t="shared" si="250"/>
        <v>0</v>
      </c>
      <c r="AA791" s="166">
        <f t="shared" si="250"/>
        <v>0</v>
      </c>
      <c r="AB791" s="166">
        <f t="shared" si="250"/>
        <v>0</v>
      </c>
      <c r="AC791" s="166">
        <f t="shared" si="250"/>
        <v>0</v>
      </c>
      <c r="AD791" s="166">
        <f t="shared" si="250"/>
        <v>0</v>
      </c>
      <c r="AE791" s="166">
        <f t="shared" si="250"/>
        <v>0</v>
      </c>
      <c r="AF791" s="166">
        <f t="shared" si="250"/>
        <v>0</v>
      </c>
      <c r="AG791" s="166">
        <f t="shared" si="250"/>
        <v>0</v>
      </c>
      <c r="AH791" s="166">
        <f t="shared" si="250"/>
        <v>0</v>
      </c>
      <c r="AI791" s="166">
        <f t="shared" si="250"/>
        <v>0</v>
      </c>
      <c r="AJ791" s="166">
        <f t="shared" si="250"/>
        <v>0</v>
      </c>
      <c r="AK791" s="166">
        <f t="shared" si="250"/>
        <v>0</v>
      </c>
      <c r="AL791" s="166">
        <f t="shared" si="250"/>
        <v>0</v>
      </c>
      <c r="AM791" s="166">
        <f t="shared" si="250"/>
        <v>0</v>
      </c>
      <c r="AN791" s="166">
        <f t="shared" si="250"/>
        <v>0</v>
      </c>
      <c r="AO791" s="166">
        <f t="shared" si="250"/>
        <v>0</v>
      </c>
      <c r="AP791" s="166">
        <f t="shared" si="250"/>
        <v>0</v>
      </c>
      <c r="AQ791" s="166">
        <f t="shared" si="250"/>
        <v>0</v>
      </c>
      <c r="AR791" s="166">
        <f t="shared" si="250"/>
        <v>0</v>
      </c>
    </row>
    <row r="792" spans="1:44" s="262" customFormat="1" ht="15.75" hidden="1" outlineLevel="2">
      <c r="A792" s="194"/>
      <c r="B792" s="162" t="s">
        <v>45</v>
      </c>
      <c r="C792" s="160" t="s">
        <v>73</v>
      </c>
      <c r="D792" s="166">
        <f t="shared" si="250"/>
        <v>0</v>
      </c>
      <c r="E792" s="166">
        <f t="shared" si="250"/>
        <v>0</v>
      </c>
      <c r="F792" s="166">
        <f t="shared" si="250"/>
        <v>0</v>
      </c>
      <c r="G792" s="166">
        <f t="shared" si="250"/>
        <v>0</v>
      </c>
      <c r="H792" s="166">
        <f t="shared" si="250"/>
        <v>0</v>
      </c>
      <c r="I792" s="166">
        <f t="shared" si="250"/>
        <v>0</v>
      </c>
      <c r="J792" s="166">
        <f t="shared" si="250"/>
        <v>0</v>
      </c>
      <c r="K792" s="166">
        <f t="shared" si="250"/>
        <v>0</v>
      </c>
      <c r="L792" s="166">
        <f t="shared" si="250"/>
        <v>0</v>
      </c>
      <c r="M792" s="166">
        <f t="shared" si="250"/>
        <v>0</v>
      </c>
      <c r="N792" s="166">
        <f t="shared" si="250"/>
        <v>0</v>
      </c>
      <c r="O792" s="166">
        <f t="shared" si="250"/>
        <v>0</v>
      </c>
      <c r="P792" s="166">
        <f t="shared" si="250"/>
        <v>0</v>
      </c>
      <c r="Q792" s="166">
        <f t="shared" si="250"/>
        <v>0</v>
      </c>
      <c r="R792" s="166">
        <f t="shared" si="250"/>
        <v>0</v>
      </c>
      <c r="S792" s="166">
        <f t="shared" si="250"/>
        <v>0</v>
      </c>
      <c r="T792" s="166">
        <f t="shared" si="250"/>
        <v>0</v>
      </c>
      <c r="U792" s="166">
        <f t="shared" si="250"/>
        <v>0</v>
      </c>
      <c r="V792" s="166">
        <f t="shared" si="250"/>
        <v>0</v>
      </c>
      <c r="W792" s="166">
        <f t="shared" si="250"/>
        <v>0</v>
      </c>
      <c r="X792" s="166">
        <f t="shared" si="250"/>
        <v>0</v>
      </c>
      <c r="Y792" s="166">
        <f t="shared" si="250"/>
        <v>0</v>
      </c>
      <c r="Z792" s="166">
        <f t="shared" si="250"/>
        <v>0</v>
      </c>
      <c r="AA792" s="166">
        <f t="shared" si="250"/>
        <v>0</v>
      </c>
      <c r="AB792" s="166">
        <f t="shared" si="250"/>
        <v>0</v>
      </c>
      <c r="AC792" s="166">
        <f t="shared" si="250"/>
        <v>0</v>
      </c>
      <c r="AD792" s="166">
        <f t="shared" si="250"/>
        <v>0</v>
      </c>
      <c r="AE792" s="166">
        <f t="shared" si="250"/>
        <v>0</v>
      </c>
      <c r="AF792" s="166">
        <f t="shared" si="250"/>
        <v>0</v>
      </c>
      <c r="AG792" s="166">
        <f t="shared" si="250"/>
        <v>0</v>
      </c>
      <c r="AH792" s="166">
        <f t="shared" si="250"/>
        <v>0</v>
      </c>
      <c r="AI792" s="166">
        <f t="shared" si="250"/>
        <v>0</v>
      </c>
      <c r="AJ792" s="166">
        <f t="shared" si="250"/>
        <v>0</v>
      </c>
      <c r="AK792" s="166">
        <f t="shared" si="250"/>
        <v>0</v>
      </c>
      <c r="AL792" s="166">
        <f t="shared" si="250"/>
        <v>0</v>
      </c>
      <c r="AM792" s="166">
        <f t="shared" si="250"/>
        <v>0</v>
      </c>
      <c r="AN792" s="166">
        <f t="shared" si="250"/>
        <v>0</v>
      </c>
      <c r="AO792" s="166">
        <f t="shared" si="250"/>
        <v>0</v>
      </c>
      <c r="AP792" s="166">
        <f t="shared" si="250"/>
        <v>0</v>
      </c>
      <c r="AQ792" s="166">
        <f t="shared" si="250"/>
        <v>0</v>
      </c>
      <c r="AR792" s="166">
        <f t="shared" si="250"/>
        <v>0</v>
      </c>
    </row>
    <row r="793" spans="1:44" s="262" customFormat="1" ht="15.75" hidden="1" outlineLevel="2">
      <c r="A793" s="194"/>
      <c r="B793" s="162" t="s">
        <v>46</v>
      </c>
      <c r="C793" s="160" t="s">
        <v>73</v>
      </c>
      <c r="D793" s="166">
        <f t="shared" si="250"/>
        <v>0</v>
      </c>
      <c r="E793" s="166">
        <f t="shared" si="250"/>
        <v>0</v>
      </c>
      <c r="F793" s="166">
        <f t="shared" si="250"/>
        <v>0</v>
      </c>
      <c r="G793" s="166">
        <f t="shared" si="250"/>
        <v>0</v>
      </c>
      <c r="H793" s="166">
        <f t="shared" si="250"/>
        <v>0</v>
      </c>
      <c r="I793" s="166">
        <f t="shared" si="250"/>
        <v>0</v>
      </c>
      <c r="J793" s="166">
        <f t="shared" si="250"/>
        <v>0</v>
      </c>
      <c r="K793" s="166">
        <f t="shared" si="250"/>
        <v>0</v>
      </c>
      <c r="L793" s="166">
        <f t="shared" si="250"/>
        <v>0</v>
      </c>
      <c r="M793" s="166">
        <f t="shared" si="250"/>
        <v>0</v>
      </c>
      <c r="N793" s="166">
        <f t="shared" si="250"/>
        <v>0</v>
      </c>
      <c r="O793" s="166">
        <f t="shared" si="250"/>
        <v>0</v>
      </c>
      <c r="P793" s="166">
        <f t="shared" si="250"/>
        <v>0</v>
      </c>
      <c r="Q793" s="166">
        <f t="shared" si="250"/>
        <v>0</v>
      </c>
      <c r="R793" s="166">
        <f t="shared" si="250"/>
        <v>0</v>
      </c>
      <c r="S793" s="166">
        <f t="shared" si="250"/>
        <v>0</v>
      </c>
      <c r="T793" s="166">
        <f t="shared" si="250"/>
        <v>0</v>
      </c>
      <c r="U793" s="166">
        <f t="shared" si="250"/>
        <v>0</v>
      </c>
      <c r="V793" s="166">
        <f t="shared" si="250"/>
        <v>0</v>
      </c>
      <c r="W793" s="166">
        <f t="shared" si="250"/>
        <v>0</v>
      </c>
      <c r="X793" s="166">
        <f t="shared" si="250"/>
        <v>0</v>
      </c>
      <c r="Y793" s="166">
        <f t="shared" si="250"/>
        <v>0</v>
      </c>
      <c r="Z793" s="166">
        <f t="shared" si="250"/>
        <v>0</v>
      </c>
      <c r="AA793" s="166">
        <f t="shared" si="250"/>
        <v>0</v>
      </c>
      <c r="AB793" s="166">
        <f t="shared" si="250"/>
        <v>0</v>
      </c>
      <c r="AC793" s="166">
        <f t="shared" si="250"/>
        <v>0</v>
      </c>
      <c r="AD793" s="166">
        <f t="shared" si="250"/>
        <v>0</v>
      </c>
      <c r="AE793" s="166">
        <f t="shared" si="250"/>
        <v>0</v>
      </c>
      <c r="AF793" s="166">
        <f t="shared" si="250"/>
        <v>0</v>
      </c>
      <c r="AG793" s="166">
        <f t="shared" si="250"/>
        <v>0</v>
      </c>
      <c r="AH793" s="166">
        <f t="shared" si="250"/>
        <v>0</v>
      </c>
      <c r="AI793" s="166">
        <f t="shared" si="250"/>
        <v>0</v>
      </c>
      <c r="AJ793" s="166">
        <f t="shared" si="250"/>
        <v>0</v>
      </c>
      <c r="AK793" s="166">
        <f t="shared" si="250"/>
        <v>0</v>
      </c>
      <c r="AL793" s="166">
        <f t="shared" si="250"/>
        <v>0</v>
      </c>
      <c r="AM793" s="166">
        <f t="shared" si="250"/>
        <v>0</v>
      </c>
      <c r="AN793" s="166">
        <f t="shared" si="250"/>
        <v>0</v>
      </c>
      <c r="AO793" s="166">
        <f t="shared" si="250"/>
        <v>0</v>
      </c>
      <c r="AP793" s="166">
        <f t="shared" si="250"/>
        <v>0</v>
      </c>
      <c r="AQ793" s="166">
        <f t="shared" si="250"/>
        <v>0</v>
      </c>
      <c r="AR793" s="166">
        <f t="shared" si="250"/>
        <v>0</v>
      </c>
    </row>
    <row r="794" spans="1:44" s="262" customFormat="1" ht="15.75" hidden="1" outlineLevel="2">
      <c r="A794" s="194"/>
      <c r="B794" s="162" t="s">
        <v>47</v>
      </c>
      <c r="C794" s="160" t="s">
        <v>73</v>
      </c>
      <c r="D794" s="166">
        <f t="shared" si="250"/>
        <v>0</v>
      </c>
      <c r="E794" s="166">
        <f t="shared" si="250"/>
        <v>0</v>
      </c>
      <c r="F794" s="166">
        <f t="shared" si="250"/>
        <v>0</v>
      </c>
      <c r="G794" s="166">
        <f t="shared" si="250"/>
        <v>0</v>
      </c>
      <c r="H794" s="166">
        <f t="shared" si="250"/>
        <v>0</v>
      </c>
      <c r="I794" s="166">
        <f t="shared" si="250"/>
        <v>0</v>
      </c>
      <c r="J794" s="166">
        <f t="shared" si="250"/>
        <v>0</v>
      </c>
      <c r="K794" s="166">
        <f t="shared" si="250"/>
        <v>0</v>
      </c>
      <c r="L794" s="166">
        <f t="shared" si="250"/>
        <v>0</v>
      </c>
      <c r="M794" s="166">
        <f t="shared" si="250"/>
        <v>0</v>
      </c>
      <c r="N794" s="166">
        <f t="shared" si="250"/>
        <v>0</v>
      </c>
      <c r="O794" s="166">
        <f t="shared" si="250"/>
        <v>0</v>
      </c>
      <c r="P794" s="166">
        <f t="shared" si="250"/>
        <v>0</v>
      </c>
      <c r="Q794" s="166">
        <f t="shared" si="250"/>
        <v>0</v>
      </c>
      <c r="R794" s="166">
        <f t="shared" si="250"/>
        <v>0</v>
      </c>
      <c r="S794" s="166">
        <f t="shared" si="250"/>
        <v>0</v>
      </c>
      <c r="T794" s="166">
        <f t="shared" si="250"/>
        <v>0</v>
      </c>
      <c r="U794" s="166">
        <f t="shared" si="250"/>
        <v>0</v>
      </c>
      <c r="V794" s="166">
        <f t="shared" si="250"/>
        <v>0</v>
      </c>
      <c r="W794" s="166">
        <f t="shared" si="250"/>
        <v>0</v>
      </c>
      <c r="X794" s="166">
        <f t="shared" si="250"/>
        <v>0</v>
      </c>
      <c r="Y794" s="166">
        <f t="shared" si="250"/>
        <v>0</v>
      </c>
      <c r="Z794" s="166">
        <f t="shared" si="250"/>
        <v>0</v>
      </c>
      <c r="AA794" s="166">
        <f t="shared" si="250"/>
        <v>0</v>
      </c>
      <c r="AB794" s="166">
        <f t="shared" si="250"/>
        <v>0</v>
      </c>
      <c r="AC794" s="166">
        <f t="shared" si="250"/>
        <v>0</v>
      </c>
      <c r="AD794" s="166">
        <f t="shared" si="250"/>
        <v>0</v>
      </c>
      <c r="AE794" s="166">
        <f t="shared" si="250"/>
        <v>0</v>
      </c>
      <c r="AF794" s="166">
        <f t="shared" si="250"/>
        <v>0</v>
      </c>
      <c r="AG794" s="166">
        <f t="shared" si="250"/>
        <v>0</v>
      </c>
      <c r="AH794" s="166">
        <f t="shared" si="250"/>
        <v>0</v>
      </c>
      <c r="AI794" s="166">
        <f t="shared" si="250"/>
        <v>0</v>
      </c>
      <c r="AJ794" s="166">
        <f t="shared" si="250"/>
        <v>0</v>
      </c>
      <c r="AK794" s="166">
        <f t="shared" si="250"/>
        <v>0</v>
      </c>
      <c r="AL794" s="166">
        <f t="shared" si="250"/>
        <v>0</v>
      </c>
      <c r="AM794" s="166">
        <f t="shared" si="250"/>
        <v>0</v>
      </c>
      <c r="AN794" s="166">
        <f t="shared" si="250"/>
        <v>0</v>
      </c>
      <c r="AO794" s="166">
        <f t="shared" si="250"/>
        <v>0</v>
      </c>
      <c r="AP794" s="166">
        <f t="shared" si="250"/>
        <v>0</v>
      </c>
      <c r="AQ794" s="166">
        <f t="shared" si="250"/>
        <v>0</v>
      </c>
      <c r="AR794" s="166">
        <f t="shared" si="250"/>
        <v>0</v>
      </c>
    </row>
    <row r="795" spans="1:44" s="262" customFormat="1" ht="15.75" hidden="1" outlineLevel="2">
      <c r="A795" s="194"/>
      <c r="B795" s="162" t="s">
        <v>48</v>
      </c>
      <c r="C795" s="160" t="s">
        <v>73</v>
      </c>
      <c r="D795" s="166">
        <f t="shared" si="250"/>
        <v>0</v>
      </c>
      <c r="E795" s="166">
        <f t="shared" si="250"/>
        <v>0</v>
      </c>
      <c r="F795" s="166">
        <f t="shared" si="250"/>
        <v>0</v>
      </c>
      <c r="G795" s="166">
        <f t="shared" si="250"/>
        <v>0</v>
      </c>
      <c r="H795" s="166">
        <f t="shared" si="250"/>
        <v>0</v>
      </c>
      <c r="I795" s="166">
        <f t="shared" si="250"/>
        <v>0</v>
      </c>
      <c r="J795" s="166">
        <f t="shared" si="250"/>
        <v>0</v>
      </c>
      <c r="K795" s="166">
        <f t="shared" si="250"/>
        <v>0</v>
      </c>
      <c r="L795" s="166">
        <f t="shared" si="250"/>
        <v>0</v>
      </c>
      <c r="M795" s="166">
        <f t="shared" ref="M795:AR795" si="251">IF(M$787&gt;0,M502,0)</f>
        <v>0</v>
      </c>
      <c r="N795" s="166">
        <f t="shared" si="251"/>
        <v>0</v>
      </c>
      <c r="O795" s="166">
        <f t="shared" si="251"/>
        <v>0</v>
      </c>
      <c r="P795" s="166">
        <f t="shared" si="251"/>
        <v>0</v>
      </c>
      <c r="Q795" s="166">
        <f t="shared" si="251"/>
        <v>0</v>
      </c>
      <c r="R795" s="166">
        <f t="shared" si="251"/>
        <v>0</v>
      </c>
      <c r="S795" s="166">
        <f t="shared" si="251"/>
        <v>0</v>
      </c>
      <c r="T795" s="166">
        <f t="shared" si="251"/>
        <v>0</v>
      </c>
      <c r="U795" s="166">
        <f t="shared" si="251"/>
        <v>0</v>
      </c>
      <c r="V795" s="166">
        <f t="shared" si="251"/>
        <v>0</v>
      </c>
      <c r="W795" s="166">
        <f t="shared" si="251"/>
        <v>0</v>
      </c>
      <c r="X795" s="166">
        <f t="shared" si="251"/>
        <v>0</v>
      </c>
      <c r="Y795" s="166">
        <f t="shared" si="251"/>
        <v>0</v>
      </c>
      <c r="Z795" s="166">
        <f t="shared" si="251"/>
        <v>0</v>
      </c>
      <c r="AA795" s="166">
        <f t="shared" si="251"/>
        <v>0</v>
      </c>
      <c r="AB795" s="166">
        <f t="shared" si="251"/>
        <v>0</v>
      </c>
      <c r="AC795" s="166">
        <f t="shared" si="251"/>
        <v>0</v>
      </c>
      <c r="AD795" s="166">
        <f t="shared" si="251"/>
        <v>0</v>
      </c>
      <c r="AE795" s="166">
        <f t="shared" si="251"/>
        <v>0</v>
      </c>
      <c r="AF795" s="166">
        <f t="shared" si="251"/>
        <v>0</v>
      </c>
      <c r="AG795" s="166">
        <f t="shared" si="251"/>
        <v>0</v>
      </c>
      <c r="AH795" s="166">
        <f t="shared" si="251"/>
        <v>0</v>
      </c>
      <c r="AI795" s="166">
        <f t="shared" si="251"/>
        <v>0</v>
      </c>
      <c r="AJ795" s="166">
        <f t="shared" si="251"/>
        <v>0</v>
      </c>
      <c r="AK795" s="166">
        <f t="shared" si="251"/>
        <v>0</v>
      </c>
      <c r="AL795" s="166">
        <f t="shared" si="251"/>
        <v>0</v>
      </c>
      <c r="AM795" s="166">
        <f t="shared" si="251"/>
        <v>0</v>
      </c>
      <c r="AN795" s="166">
        <f t="shared" si="251"/>
        <v>0</v>
      </c>
      <c r="AO795" s="166">
        <f t="shared" si="251"/>
        <v>0</v>
      </c>
      <c r="AP795" s="166">
        <f t="shared" si="251"/>
        <v>0</v>
      </c>
      <c r="AQ795" s="166">
        <f t="shared" si="251"/>
        <v>0</v>
      </c>
      <c r="AR795" s="166">
        <f t="shared" si="251"/>
        <v>0</v>
      </c>
    </row>
    <row r="796" spans="1:44" s="262" customFormat="1" ht="15.75" hidden="1" outlineLevel="2">
      <c r="A796" s="194"/>
      <c r="B796" s="162" t="s">
        <v>49</v>
      </c>
      <c r="C796" s="160" t="s">
        <v>73</v>
      </c>
      <c r="D796" s="166">
        <f t="shared" ref="D796:AR801" si="252">IF(D$787&gt;0,D503,0)</f>
        <v>0</v>
      </c>
      <c r="E796" s="166">
        <f t="shared" si="252"/>
        <v>0</v>
      </c>
      <c r="F796" s="166">
        <f t="shared" si="252"/>
        <v>0</v>
      </c>
      <c r="G796" s="166">
        <f t="shared" si="252"/>
        <v>0</v>
      </c>
      <c r="H796" s="166">
        <f t="shared" si="252"/>
        <v>0</v>
      </c>
      <c r="I796" s="166">
        <f t="shared" si="252"/>
        <v>0</v>
      </c>
      <c r="J796" s="166">
        <f t="shared" si="252"/>
        <v>0</v>
      </c>
      <c r="K796" s="166">
        <f t="shared" si="252"/>
        <v>0</v>
      </c>
      <c r="L796" s="166">
        <f t="shared" si="252"/>
        <v>0</v>
      </c>
      <c r="M796" s="166">
        <f t="shared" si="252"/>
        <v>0</v>
      </c>
      <c r="N796" s="166">
        <f t="shared" si="252"/>
        <v>0</v>
      </c>
      <c r="O796" s="166">
        <f t="shared" si="252"/>
        <v>0</v>
      </c>
      <c r="P796" s="166">
        <f t="shared" si="252"/>
        <v>0</v>
      </c>
      <c r="Q796" s="166">
        <f t="shared" si="252"/>
        <v>0</v>
      </c>
      <c r="R796" s="166">
        <f t="shared" si="252"/>
        <v>0</v>
      </c>
      <c r="S796" s="166">
        <f t="shared" si="252"/>
        <v>0</v>
      </c>
      <c r="T796" s="166">
        <f t="shared" si="252"/>
        <v>0</v>
      </c>
      <c r="U796" s="166">
        <f t="shared" si="252"/>
        <v>0</v>
      </c>
      <c r="V796" s="166">
        <f t="shared" si="252"/>
        <v>0</v>
      </c>
      <c r="W796" s="166">
        <f t="shared" si="252"/>
        <v>0</v>
      </c>
      <c r="X796" s="166">
        <f t="shared" si="252"/>
        <v>0</v>
      </c>
      <c r="Y796" s="166">
        <f t="shared" si="252"/>
        <v>0</v>
      </c>
      <c r="Z796" s="166">
        <f t="shared" si="252"/>
        <v>0</v>
      </c>
      <c r="AA796" s="166">
        <f t="shared" si="252"/>
        <v>0</v>
      </c>
      <c r="AB796" s="166">
        <f t="shared" si="252"/>
        <v>0</v>
      </c>
      <c r="AC796" s="166">
        <f t="shared" si="252"/>
        <v>0</v>
      </c>
      <c r="AD796" s="166">
        <f t="shared" si="252"/>
        <v>0</v>
      </c>
      <c r="AE796" s="166">
        <f t="shared" si="252"/>
        <v>0</v>
      </c>
      <c r="AF796" s="166">
        <f t="shared" si="252"/>
        <v>0</v>
      </c>
      <c r="AG796" s="166">
        <f t="shared" si="252"/>
        <v>0</v>
      </c>
      <c r="AH796" s="166">
        <f t="shared" si="252"/>
        <v>0</v>
      </c>
      <c r="AI796" s="166">
        <f t="shared" si="252"/>
        <v>0</v>
      </c>
      <c r="AJ796" s="166">
        <f t="shared" si="252"/>
        <v>0</v>
      </c>
      <c r="AK796" s="166">
        <f t="shared" si="252"/>
        <v>0</v>
      </c>
      <c r="AL796" s="166">
        <f t="shared" si="252"/>
        <v>0</v>
      </c>
      <c r="AM796" s="166">
        <f t="shared" si="252"/>
        <v>0</v>
      </c>
      <c r="AN796" s="166">
        <f t="shared" si="252"/>
        <v>0</v>
      </c>
      <c r="AO796" s="166">
        <f t="shared" si="252"/>
        <v>0</v>
      </c>
      <c r="AP796" s="166">
        <f t="shared" si="252"/>
        <v>0</v>
      </c>
      <c r="AQ796" s="166">
        <f t="shared" si="252"/>
        <v>0</v>
      </c>
      <c r="AR796" s="166">
        <f t="shared" si="252"/>
        <v>0</v>
      </c>
    </row>
    <row r="797" spans="1:44" s="262" customFormat="1" ht="15.75" hidden="1" outlineLevel="2">
      <c r="A797" s="194"/>
      <c r="B797" s="162" t="s">
        <v>50</v>
      </c>
      <c r="C797" s="160" t="s">
        <v>73</v>
      </c>
      <c r="D797" s="166">
        <f t="shared" si="252"/>
        <v>0</v>
      </c>
      <c r="E797" s="166">
        <f t="shared" si="252"/>
        <v>0</v>
      </c>
      <c r="F797" s="166">
        <f t="shared" si="252"/>
        <v>0</v>
      </c>
      <c r="G797" s="166">
        <f t="shared" si="252"/>
        <v>0</v>
      </c>
      <c r="H797" s="166">
        <f t="shared" si="252"/>
        <v>0</v>
      </c>
      <c r="I797" s="166">
        <f t="shared" si="252"/>
        <v>0</v>
      </c>
      <c r="J797" s="166">
        <f t="shared" si="252"/>
        <v>0</v>
      </c>
      <c r="K797" s="166">
        <f t="shared" si="252"/>
        <v>0</v>
      </c>
      <c r="L797" s="166">
        <f t="shared" si="252"/>
        <v>0</v>
      </c>
      <c r="M797" s="166">
        <f t="shared" si="252"/>
        <v>0</v>
      </c>
      <c r="N797" s="166">
        <f t="shared" si="252"/>
        <v>0</v>
      </c>
      <c r="O797" s="166">
        <f t="shared" si="252"/>
        <v>0</v>
      </c>
      <c r="P797" s="166">
        <f t="shared" si="252"/>
        <v>0</v>
      </c>
      <c r="Q797" s="166">
        <f t="shared" si="252"/>
        <v>0</v>
      </c>
      <c r="R797" s="166">
        <f t="shared" si="252"/>
        <v>0</v>
      </c>
      <c r="S797" s="166">
        <f t="shared" si="252"/>
        <v>0</v>
      </c>
      <c r="T797" s="166">
        <f t="shared" si="252"/>
        <v>0</v>
      </c>
      <c r="U797" s="166">
        <f t="shared" si="252"/>
        <v>0</v>
      </c>
      <c r="V797" s="166">
        <f t="shared" si="252"/>
        <v>0</v>
      </c>
      <c r="W797" s="166">
        <f t="shared" si="252"/>
        <v>0</v>
      </c>
      <c r="X797" s="166">
        <f t="shared" si="252"/>
        <v>0</v>
      </c>
      <c r="Y797" s="166">
        <f t="shared" si="252"/>
        <v>0</v>
      </c>
      <c r="Z797" s="166">
        <f t="shared" si="252"/>
        <v>0</v>
      </c>
      <c r="AA797" s="166">
        <f t="shared" si="252"/>
        <v>0</v>
      </c>
      <c r="AB797" s="166">
        <f t="shared" si="252"/>
        <v>0</v>
      </c>
      <c r="AC797" s="166">
        <f t="shared" si="252"/>
        <v>0</v>
      </c>
      <c r="AD797" s="166">
        <f t="shared" si="252"/>
        <v>0</v>
      </c>
      <c r="AE797" s="166">
        <f t="shared" si="252"/>
        <v>0</v>
      </c>
      <c r="AF797" s="166">
        <f t="shared" si="252"/>
        <v>0</v>
      </c>
      <c r="AG797" s="166">
        <f t="shared" si="252"/>
        <v>0</v>
      </c>
      <c r="AH797" s="166">
        <f t="shared" si="252"/>
        <v>0</v>
      </c>
      <c r="AI797" s="166">
        <f t="shared" si="252"/>
        <v>0</v>
      </c>
      <c r="AJ797" s="166">
        <f t="shared" si="252"/>
        <v>0</v>
      </c>
      <c r="AK797" s="166">
        <f t="shared" si="252"/>
        <v>0</v>
      </c>
      <c r="AL797" s="166">
        <f t="shared" si="252"/>
        <v>0</v>
      </c>
      <c r="AM797" s="166">
        <f t="shared" si="252"/>
        <v>0</v>
      </c>
      <c r="AN797" s="166">
        <f t="shared" si="252"/>
        <v>0</v>
      </c>
      <c r="AO797" s="166">
        <f t="shared" si="252"/>
        <v>0</v>
      </c>
      <c r="AP797" s="166">
        <f t="shared" si="252"/>
        <v>0</v>
      </c>
      <c r="AQ797" s="166">
        <f t="shared" si="252"/>
        <v>0</v>
      </c>
      <c r="AR797" s="166">
        <f t="shared" si="252"/>
        <v>0</v>
      </c>
    </row>
    <row r="798" spans="1:44" s="262" customFormat="1" ht="15.75" hidden="1" outlineLevel="2">
      <c r="A798" s="194"/>
      <c r="B798" s="162" t="s">
        <v>51</v>
      </c>
      <c r="C798" s="160" t="s">
        <v>73</v>
      </c>
      <c r="D798" s="166">
        <f t="shared" si="252"/>
        <v>0</v>
      </c>
      <c r="E798" s="166">
        <f t="shared" si="252"/>
        <v>0</v>
      </c>
      <c r="F798" s="166">
        <f t="shared" si="252"/>
        <v>0</v>
      </c>
      <c r="G798" s="166">
        <f t="shared" si="252"/>
        <v>0</v>
      </c>
      <c r="H798" s="166">
        <f t="shared" si="252"/>
        <v>0</v>
      </c>
      <c r="I798" s="166">
        <f t="shared" si="252"/>
        <v>0</v>
      </c>
      <c r="J798" s="166">
        <f t="shared" si="252"/>
        <v>0</v>
      </c>
      <c r="K798" s="166">
        <f t="shared" si="252"/>
        <v>0</v>
      </c>
      <c r="L798" s="166">
        <f t="shared" si="252"/>
        <v>0</v>
      </c>
      <c r="M798" s="166">
        <f t="shared" si="252"/>
        <v>0</v>
      </c>
      <c r="N798" s="166">
        <f t="shared" si="252"/>
        <v>0</v>
      </c>
      <c r="O798" s="166">
        <f t="shared" si="252"/>
        <v>0</v>
      </c>
      <c r="P798" s="166">
        <f t="shared" si="252"/>
        <v>0</v>
      </c>
      <c r="Q798" s="166">
        <f t="shared" si="252"/>
        <v>0</v>
      </c>
      <c r="R798" s="166">
        <f t="shared" si="252"/>
        <v>0</v>
      </c>
      <c r="S798" s="166">
        <f t="shared" si="252"/>
        <v>0</v>
      </c>
      <c r="T798" s="166">
        <f t="shared" si="252"/>
        <v>0</v>
      </c>
      <c r="U798" s="166">
        <f t="shared" si="252"/>
        <v>0</v>
      </c>
      <c r="V798" s="166">
        <f t="shared" si="252"/>
        <v>0</v>
      </c>
      <c r="W798" s="166">
        <f t="shared" si="252"/>
        <v>0</v>
      </c>
      <c r="X798" s="166">
        <f t="shared" si="252"/>
        <v>0</v>
      </c>
      <c r="Y798" s="166">
        <f t="shared" si="252"/>
        <v>0</v>
      </c>
      <c r="Z798" s="166">
        <f t="shared" si="252"/>
        <v>0</v>
      </c>
      <c r="AA798" s="166">
        <f t="shared" si="252"/>
        <v>0</v>
      </c>
      <c r="AB798" s="166">
        <f t="shared" si="252"/>
        <v>0</v>
      </c>
      <c r="AC798" s="166">
        <f t="shared" si="252"/>
        <v>0</v>
      </c>
      <c r="AD798" s="166">
        <f t="shared" si="252"/>
        <v>0</v>
      </c>
      <c r="AE798" s="166">
        <f t="shared" si="252"/>
        <v>0</v>
      </c>
      <c r="AF798" s="166">
        <f t="shared" si="252"/>
        <v>0</v>
      </c>
      <c r="AG798" s="166">
        <f t="shared" si="252"/>
        <v>0</v>
      </c>
      <c r="AH798" s="166">
        <f t="shared" si="252"/>
        <v>0</v>
      </c>
      <c r="AI798" s="166">
        <f t="shared" si="252"/>
        <v>0</v>
      </c>
      <c r="AJ798" s="166">
        <f t="shared" si="252"/>
        <v>0</v>
      </c>
      <c r="AK798" s="166">
        <f t="shared" si="252"/>
        <v>0</v>
      </c>
      <c r="AL798" s="166">
        <f t="shared" si="252"/>
        <v>0</v>
      </c>
      <c r="AM798" s="166">
        <f t="shared" si="252"/>
        <v>0</v>
      </c>
      <c r="AN798" s="166">
        <f t="shared" si="252"/>
        <v>0</v>
      </c>
      <c r="AO798" s="166">
        <f t="shared" si="252"/>
        <v>0</v>
      </c>
      <c r="AP798" s="166">
        <f t="shared" si="252"/>
        <v>0</v>
      </c>
      <c r="AQ798" s="166">
        <f t="shared" si="252"/>
        <v>0</v>
      </c>
      <c r="AR798" s="166">
        <f t="shared" si="252"/>
        <v>0</v>
      </c>
    </row>
    <row r="799" spans="1:44" s="262" customFormat="1" ht="15.75" hidden="1" outlineLevel="2">
      <c r="A799" s="194"/>
      <c r="B799" s="162" t="s">
        <v>52</v>
      </c>
      <c r="C799" s="160" t="s">
        <v>73</v>
      </c>
      <c r="D799" s="166">
        <f t="shared" si="252"/>
        <v>0</v>
      </c>
      <c r="E799" s="166">
        <f t="shared" si="252"/>
        <v>0</v>
      </c>
      <c r="F799" s="166">
        <f t="shared" si="252"/>
        <v>0</v>
      </c>
      <c r="G799" s="166">
        <f t="shared" si="252"/>
        <v>0</v>
      </c>
      <c r="H799" s="166">
        <f t="shared" si="252"/>
        <v>0</v>
      </c>
      <c r="I799" s="166">
        <f t="shared" si="252"/>
        <v>0</v>
      </c>
      <c r="J799" s="166">
        <f t="shared" si="252"/>
        <v>0</v>
      </c>
      <c r="K799" s="166">
        <f t="shared" si="252"/>
        <v>0</v>
      </c>
      <c r="L799" s="166">
        <f t="shared" si="252"/>
        <v>0</v>
      </c>
      <c r="M799" s="166">
        <f t="shared" si="252"/>
        <v>0</v>
      </c>
      <c r="N799" s="166">
        <f t="shared" si="252"/>
        <v>0</v>
      </c>
      <c r="O799" s="166">
        <f t="shared" si="252"/>
        <v>0</v>
      </c>
      <c r="P799" s="166">
        <f t="shared" si="252"/>
        <v>0</v>
      </c>
      <c r="Q799" s="166">
        <f t="shared" si="252"/>
        <v>0</v>
      </c>
      <c r="R799" s="166">
        <f t="shared" si="252"/>
        <v>0</v>
      </c>
      <c r="S799" s="166">
        <f t="shared" si="252"/>
        <v>0</v>
      </c>
      <c r="T799" s="166">
        <f t="shared" si="252"/>
        <v>0</v>
      </c>
      <c r="U799" s="166">
        <f t="shared" si="252"/>
        <v>0</v>
      </c>
      <c r="V799" s="166">
        <f t="shared" si="252"/>
        <v>0</v>
      </c>
      <c r="W799" s="166">
        <f t="shared" si="252"/>
        <v>0</v>
      </c>
      <c r="X799" s="166">
        <f t="shared" si="252"/>
        <v>0</v>
      </c>
      <c r="Y799" s="166">
        <f t="shared" si="252"/>
        <v>0</v>
      </c>
      <c r="Z799" s="166">
        <f t="shared" si="252"/>
        <v>0</v>
      </c>
      <c r="AA799" s="166">
        <f t="shared" si="252"/>
        <v>0</v>
      </c>
      <c r="AB799" s="166">
        <f t="shared" si="252"/>
        <v>0</v>
      </c>
      <c r="AC799" s="166">
        <f t="shared" si="252"/>
        <v>0</v>
      </c>
      <c r="AD799" s="166">
        <f t="shared" si="252"/>
        <v>0</v>
      </c>
      <c r="AE799" s="166">
        <f t="shared" si="252"/>
        <v>0</v>
      </c>
      <c r="AF799" s="166">
        <f t="shared" si="252"/>
        <v>0</v>
      </c>
      <c r="AG799" s="166">
        <f t="shared" si="252"/>
        <v>0</v>
      </c>
      <c r="AH799" s="166">
        <f t="shared" si="252"/>
        <v>0</v>
      </c>
      <c r="AI799" s="166">
        <f t="shared" si="252"/>
        <v>0</v>
      </c>
      <c r="AJ799" s="166">
        <f t="shared" si="252"/>
        <v>0</v>
      </c>
      <c r="AK799" s="166">
        <f t="shared" si="252"/>
        <v>0</v>
      </c>
      <c r="AL799" s="166">
        <f t="shared" si="252"/>
        <v>0</v>
      </c>
      <c r="AM799" s="166">
        <f t="shared" si="252"/>
        <v>0</v>
      </c>
      <c r="AN799" s="166">
        <f t="shared" si="252"/>
        <v>0</v>
      </c>
      <c r="AO799" s="166">
        <f t="shared" si="252"/>
        <v>0</v>
      </c>
      <c r="AP799" s="166">
        <f t="shared" si="252"/>
        <v>0</v>
      </c>
      <c r="AQ799" s="166">
        <f t="shared" si="252"/>
        <v>0</v>
      </c>
      <c r="AR799" s="166">
        <f t="shared" si="252"/>
        <v>0</v>
      </c>
    </row>
    <row r="800" spans="1:44" s="262" customFormat="1" ht="15.75" hidden="1" outlineLevel="2">
      <c r="A800" s="194"/>
      <c r="B800" s="162" t="s">
        <v>53</v>
      </c>
      <c r="C800" s="160" t="s">
        <v>73</v>
      </c>
      <c r="D800" s="166">
        <f t="shared" si="252"/>
        <v>0</v>
      </c>
      <c r="E800" s="166">
        <f t="shared" si="252"/>
        <v>0</v>
      </c>
      <c r="F800" s="166">
        <f t="shared" si="252"/>
        <v>0</v>
      </c>
      <c r="G800" s="166">
        <f t="shared" si="252"/>
        <v>0</v>
      </c>
      <c r="H800" s="166">
        <f t="shared" si="252"/>
        <v>0</v>
      </c>
      <c r="I800" s="166">
        <f t="shared" si="252"/>
        <v>0</v>
      </c>
      <c r="J800" s="166">
        <f t="shared" si="252"/>
        <v>0</v>
      </c>
      <c r="K800" s="166">
        <f t="shared" si="252"/>
        <v>0</v>
      </c>
      <c r="L800" s="166">
        <f t="shared" si="252"/>
        <v>0</v>
      </c>
      <c r="M800" s="166">
        <f t="shared" si="252"/>
        <v>0</v>
      </c>
      <c r="N800" s="166">
        <f t="shared" si="252"/>
        <v>0</v>
      </c>
      <c r="O800" s="166">
        <f t="shared" si="252"/>
        <v>0</v>
      </c>
      <c r="P800" s="166">
        <f t="shared" si="252"/>
        <v>0</v>
      </c>
      <c r="Q800" s="166">
        <f t="shared" si="252"/>
        <v>0</v>
      </c>
      <c r="R800" s="166">
        <f t="shared" si="252"/>
        <v>0</v>
      </c>
      <c r="S800" s="166">
        <f t="shared" si="252"/>
        <v>0</v>
      </c>
      <c r="T800" s="166">
        <f t="shared" si="252"/>
        <v>0</v>
      </c>
      <c r="U800" s="166">
        <f t="shared" si="252"/>
        <v>0</v>
      </c>
      <c r="V800" s="166">
        <f t="shared" si="252"/>
        <v>0</v>
      </c>
      <c r="W800" s="166">
        <f t="shared" si="252"/>
        <v>0</v>
      </c>
      <c r="X800" s="166">
        <f t="shared" si="252"/>
        <v>0</v>
      </c>
      <c r="Y800" s="166">
        <f t="shared" si="252"/>
        <v>0</v>
      </c>
      <c r="Z800" s="166">
        <f t="shared" si="252"/>
        <v>0</v>
      </c>
      <c r="AA800" s="166">
        <f t="shared" si="252"/>
        <v>0</v>
      </c>
      <c r="AB800" s="166">
        <f t="shared" si="252"/>
        <v>0</v>
      </c>
      <c r="AC800" s="166">
        <f t="shared" si="252"/>
        <v>0</v>
      </c>
      <c r="AD800" s="166">
        <f t="shared" si="252"/>
        <v>0</v>
      </c>
      <c r="AE800" s="166">
        <f t="shared" si="252"/>
        <v>0</v>
      </c>
      <c r="AF800" s="166">
        <f t="shared" si="252"/>
        <v>0</v>
      </c>
      <c r="AG800" s="166">
        <f t="shared" si="252"/>
        <v>0</v>
      </c>
      <c r="AH800" s="166">
        <f t="shared" si="252"/>
        <v>0</v>
      </c>
      <c r="AI800" s="166">
        <f t="shared" si="252"/>
        <v>0</v>
      </c>
      <c r="AJ800" s="166">
        <f t="shared" si="252"/>
        <v>0</v>
      </c>
      <c r="AK800" s="166">
        <f t="shared" si="252"/>
        <v>0</v>
      </c>
      <c r="AL800" s="166">
        <f t="shared" si="252"/>
        <v>0</v>
      </c>
      <c r="AM800" s="166">
        <f t="shared" si="252"/>
        <v>0</v>
      </c>
      <c r="AN800" s="166">
        <f t="shared" si="252"/>
        <v>0</v>
      </c>
      <c r="AO800" s="166">
        <f t="shared" si="252"/>
        <v>0</v>
      </c>
      <c r="AP800" s="166">
        <f t="shared" si="252"/>
        <v>0</v>
      </c>
      <c r="AQ800" s="166">
        <f t="shared" si="252"/>
        <v>0</v>
      </c>
      <c r="AR800" s="166">
        <f t="shared" si="252"/>
        <v>0</v>
      </c>
    </row>
    <row r="801" spans="1:44" s="262" customFormat="1" ht="15.75" hidden="1" outlineLevel="2">
      <c r="A801" s="194"/>
      <c r="B801" s="162" t="s">
        <v>54</v>
      </c>
      <c r="C801" s="160" t="s">
        <v>73</v>
      </c>
      <c r="D801" s="166">
        <f t="shared" si="252"/>
        <v>0</v>
      </c>
      <c r="E801" s="166">
        <f t="shared" si="252"/>
        <v>0</v>
      </c>
      <c r="F801" s="166">
        <f t="shared" si="252"/>
        <v>0</v>
      </c>
      <c r="G801" s="166">
        <f t="shared" si="252"/>
        <v>0</v>
      </c>
      <c r="H801" s="166">
        <f t="shared" si="252"/>
        <v>0</v>
      </c>
      <c r="I801" s="166">
        <f t="shared" si="252"/>
        <v>0</v>
      </c>
      <c r="J801" s="166">
        <f t="shared" si="252"/>
        <v>0</v>
      </c>
      <c r="K801" s="166">
        <f t="shared" si="252"/>
        <v>0</v>
      </c>
      <c r="L801" s="166">
        <f t="shared" si="252"/>
        <v>0</v>
      </c>
      <c r="M801" s="166">
        <f t="shared" si="252"/>
        <v>0</v>
      </c>
      <c r="N801" s="166">
        <f t="shared" si="252"/>
        <v>0</v>
      </c>
      <c r="O801" s="166">
        <f t="shared" si="252"/>
        <v>0</v>
      </c>
      <c r="P801" s="166">
        <f t="shared" si="252"/>
        <v>0</v>
      </c>
      <c r="Q801" s="166">
        <f t="shared" si="252"/>
        <v>0</v>
      </c>
      <c r="R801" s="166">
        <f t="shared" si="252"/>
        <v>0</v>
      </c>
      <c r="S801" s="166">
        <f t="shared" si="252"/>
        <v>0</v>
      </c>
      <c r="T801" s="166">
        <f t="shared" si="252"/>
        <v>0</v>
      </c>
      <c r="U801" s="166">
        <f t="shared" si="252"/>
        <v>0</v>
      </c>
      <c r="V801" s="166">
        <f t="shared" si="252"/>
        <v>0</v>
      </c>
      <c r="W801" s="166">
        <f t="shared" si="252"/>
        <v>0</v>
      </c>
      <c r="X801" s="166">
        <f t="shared" si="252"/>
        <v>0</v>
      </c>
      <c r="Y801" s="166">
        <f t="shared" si="252"/>
        <v>0</v>
      </c>
      <c r="Z801" s="166">
        <f t="shared" si="252"/>
        <v>0</v>
      </c>
      <c r="AA801" s="166">
        <f t="shared" si="252"/>
        <v>0</v>
      </c>
      <c r="AB801" s="166">
        <f t="shared" si="252"/>
        <v>0</v>
      </c>
      <c r="AC801" s="166">
        <f t="shared" si="252"/>
        <v>0</v>
      </c>
      <c r="AD801" s="166">
        <f t="shared" si="252"/>
        <v>0</v>
      </c>
      <c r="AE801" s="166">
        <f t="shared" si="252"/>
        <v>0</v>
      </c>
      <c r="AF801" s="166">
        <f t="shared" si="252"/>
        <v>0</v>
      </c>
      <c r="AG801" s="166">
        <f t="shared" si="252"/>
        <v>0</v>
      </c>
      <c r="AH801" s="166">
        <f t="shared" si="252"/>
        <v>0</v>
      </c>
      <c r="AI801" s="166">
        <f t="shared" si="252"/>
        <v>0</v>
      </c>
      <c r="AJ801" s="166">
        <f t="shared" si="252"/>
        <v>0</v>
      </c>
      <c r="AK801" s="166">
        <f t="shared" si="252"/>
        <v>0</v>
      </c>
      <c r="AL801" s="166">
        <f t="shared" si="252"/>
        <v>0</v>
      </c>
      <c r="AM801" s="166">
        <f t="shared" si="252"/>
        <v>0</v>
      </c>
      <c r="AN801" s="166">
        <f t="shared" si="252"/>
        <v>0</v>
      </c>
      <c r="AO801" s="166">
        <f t="shared" si="252"/>
        <v>0</v>
      </c>
      <c r="AP801" s="166">
        <f t="shared" si="252"/>
        <v>0</v>
      </c>
      <c r="AQ801" s="166">
        <f t="shared" si="252"/>
        <v>0</v>
      </c>
      <c r="AR801" s="166">
        <f t="shared" si="252"/>
        <v>0</v>
      </c>
    </row>
    <row r="802" spans="1:44" s="262" customFormat="1" ht="15.75" hidden="1" outlineLevel="2">
      <c r="A802" s="194"/>
      <c r="B802" s="162" t="s">
        <v>55</v>
      </c>
      <c r="C802" s="160" t="s">
        <v>73</v>
      </c>
      <c r="D802" s="165">
        <f>1-SUM(D789:D801)</f>
        <v>1</v>
      </c>
      <c r="E802" s="165">
        <f t="shared" ref="E802:AR802" si="253">1-SUM(E789:E801)</f>
        <v>1</v>
      </c>
      <c r="F802" s="165">
        <f t="shared" si="253"/>
        <v>1</v>
      </c>
      <c r="G802" s="165">
        <f t="shared" si="253"/>
        <v>1</v>
      </c>
      <c r="H802" s="165">
        <f t="shared" si="253"/>
        <v>1</v>
      </c>
      <c r="I802" s="165">
        <f t="shared" si="253"/>
        <v>1</v>
      </c>
      <c r="J802" s="165">
        <f t="shared" si="253"/>
        <v>1</v>
      </c>
      <c r="K802" s="165">
        <f t="shared" si="253"/>
        <v>1</v>
      </c>
      <c r="L802" s="165">
        <f t="shared" si="253"/>
        <v>1</v>
      </c>
      <c r="M802" s="165">
        <f t="shared" si="253"/>
        <v>1</v>
      </c>
      <c r="N802" s="165">
        <f t="shared" si="253"/>
        <v>1</v>
      </c>
      <c r="O802" s="165">
        <f t="shared" si="253"/>
        <v>1</v>
      </c>
      <c r="P802" s="165">
        <f t="shared" si="253"/>
        <v>1</v>
      </c>
      <c r="Q802" s="165">
        <f t="shared" si="253"/>
        <v>1</v>
      </c>
      <c r="R802" s="165">
        <f t="shared" si="253"/>
        <v>1</v>
      </c>
      <c r="S802" s="165">
        <f t="shared" si="253"/>
        <v>1</v>
      </c>
      <c r="T802" s="165">
        <f t="shared" si="253"/>
        <v>1</v>
      </c>
      <c r="U802" s="165">
        <f t="shared" si="253"/>
        <v>1</v>
      </c>
      <c r="V802" s="165">
        <f t="shared" si="253"/>
        <v>1</v>
      </c>
      <c r="W802" s="165">
        <f t="shared" si="253"/>
        <v>1</v>
      </c>
      <c r="X802" s="165">
        <f t="shared" si="253"/>
        <v>1</v>
      </c>
      <c r="Y802" s="165">
        <f t="shared" si="253"/>
        <v>1</v>
      </c>
      <c r="Z802" s="165">
        <f t="shared" si="253"/>
        <v>1</v>
      </c>
      <c r="AA802" s="165">
        <f t="shared" si="253"/>
        <v>1</v>
      </c>
      <c r="AB802" s="165">
        <f t="shared" si="253"/>
        <v>1</v>
      </c>
      <c r="AC802" s="165">
        <f t="shared" si="253"/>
        <v>1</v>
      </c>
      <c r="AD802" s="165">
        <f t="shared" si="253"/>
        <v>1</v>
      </c>
      <c r="AE802" s="165">
        <f t="shared" si="253"/>
        <v>1</v>
      </c>
      <c r="AF802" s="165">
        <f t="shared" si="253"/>
        <v>1</v>
      </c>
      <c r="AG802" s="165">
        <f t="shared" si="253"/>
        <v>1</v>
      </c>
      <c r="AH802" s="165">
        <f t="shared" si="253"/>
        <v>1</v>
      </c>
      <c r="AI802" s="165">
        <f t="shared" si="253"/>
        <v>1</v>
      </c>
      <c r="AJ802" s="165">
        <f t="shared" si="253"/>
        <v>1</v>
      </c>
      <c r="AK802" s="165">
        <f t="shared" si="253"/>
        <v>1</v>
      </c>
      <c r="AL802" s="165">
        <f t="shared" si="253"/>
        <v>1</v>
      </c>
      <c r="AM802" s="165">
        <f t="shared" si="253"/>
        <v>1</v>
      </c>
      <c r="AN802" s="165">
        <f t="shared" si="253"/>
        <v>1</v>
      </c>
      <c r="AO802" s="165">
        <f t="shared" si="253"/>
        <v>1</v>
      </c>
      <c r="AP802" s="165">
        <f t="shared" si="253"/>
        <v>1</v>
      </c>
      <c r="AQ802" s="165">
        <f t="shared" si="253"/>
        <v>1</v>
      </c>
      <c r="AR802" s="165">
        <f t="shared" si="253"/>
        <v>1</v>
      </c>
    </row>
    <row r="803" spans="1:44" s="262" customFormat="1" ht="15.75" hidden="1" outlineLevel="2">
      <c r="A803" s="194"/>
      <c r="B803" s="162" t="s">
        <v>56</v>
      </c>
      <c r="C803" s="160" t="s">
        <v>73</v>
      </c>
      <c r="D803" s="166">
        <f>SUM(D789:D802)</f>
        <v>1</v>
      </c>
      <c r="E803" s="166">
        <f t="shared" ref="E803:AR803" si="254">SUM(E789:E802)</f>
        <v>1</v>
      </c>
      <c r="F803" s="166">
        <f t="shared" si="254"/>
        <v>1</v>
      </c>
      <c r="G803" s="166">
        <f t="shared" si="254"/>
        <v>1</v>
      </c>
      <c r="H803" s="166">
        <f t="shared" si="254"/>
        <v>1</v>
      </c>
      <c r="I803" s="166">
        <f t="shared" si="254"/>
        <v>1</v>
      </c>
      <c r="J803" s="166">
        <f t="shared" si="254"/>
        <v>1</v>
      </c>
      <c r="K803" s="166">
        <f t="shared" si="254"/>
        <v>1</v>
      </c>
      <c r="L803" s="166">
        <f t="shared" si="254"/>
        <v>1</v>
      </c>
      <c r="M803" s="166">
        <f t="shared" si="254"/>
        <v>1</v>
      </c>
      <c r="N803" s="166">
        <f t="shared" si="254"/>
        <v>1</v>
      </c>
      <c r="O803" s="166">
        <f t="shared" si="254"/>
        <v>1</v>
      </c>
      <c r="P803" s="166">
        <f t="shared" si="254"/>
        <v>1</v>
      </c>
      <c r="Q803" s="166">
        <f t="shared" si="254"/>
        <v>1</v>
      </c>
      <c r="R803" s="166">
        <f t="shared" si="254"/>
        <v>1</v>
      </c>
      <c r="S803" s="166">
        <f t="shared" si="254"/>
        <v>1</v>
      </c>
      <c r="T803" s="166">
        <f t="shared" si="254"/>
        <v>1</v>
      </c>
      <c r="U803" s="166">
        <f t="shared" si="254"/>
        <v>1</v>
      </c>
      <c r="V803" s="166">
        <f t="shared" si="254"/>
        <v>1</v>
      </c>
      <c r="W803" s="166">
        <f t="shared" si="254"/>
        <v>1</v>
      </c>
      <c r="X803" s="166">
        <f t="shared" si="254"/>
        <v>1</v>
      </c>
      <c r="Y803" s="166">
        <f t="shared" si="254"/>
        <v>1</v>
      </c>
      <c r="Z803" s="166">
        <f t="shared" si="254"/>
        <v>1</v>
      </c>
      <c r="AA803" s="166">
        <f t="shared" si="254"/>
        <v>1</v>
      </c>
      <c r="AB803" s="166">
        <f t="shared" si="254"/>
        <v>1</v>
      </c>
      <c r="AC803" s="166">
        <f t="shared" si="254"/>
        <v>1</v>
      </c>
      <c r="AD803" s="166">
        <f t="shared" si="254"/>
        <v>1</v>
      </c>
      <c r="AE803" s="166">
        <f t="shared" si="254"/>
        <v>1</v>
      </c>
      <c r="AF803" s="166">
        <f t="shared" si="254"/>
        <v>1</v>
      </c>
      <c r="AG803" s="166">
        <f t="shared" si="254"/>
        <v>1</v>
      </c>
      <c r="AH803" s="166">
        <f t="shared" si="254"/>
        <v>1</v>
      </c>
      <c r="AI803" s="166">
        <f t="shared" si="254"/>
        <v>1</v>
      </c>
      <c r="AJ803" s="166">
        <f t="shared" si="254"/>
        <v>1</v>
      </c>
      <c r="AK803" s="166">
        <f t="shared" si="254"/>
        <v>1</v>
      </c>
      <c r="AL803" s="166">
        <f t="shared" si="254"/>
        <v>1</v>
      </c>
      <c r="AM803" s="166">
        <f t="shared" si="254"/>
        <v>1</v>
      </c>
      <c r="AN803" s="166">
        <f t="shared" si="254"/>
        <v>1</v>
      </c>
      <c r="AO803" s="166">
        <f t="shared" si="254"/>
        <v>1</v>
      </c>
      <c r="AP803" s="166">
        <f t="shared" si="254"/>
        <v>1</v>
      </c>
      <c r="AQ803" s="166">
        <f t="shared" si="254"/>
        <v>1</v>
      </c>
      <c r="AR803" s="166">
        <f t="shared" si="254"/>
        <v>1</v>
      </c>
    </row>
    <row r="804" spans="1:44" s="260" customFormat="1" ht="15.75" hidden="1" outlineLevel="1">
      <c r="A804" s="195"/>
      <c r="B804" s="84" t="s">
        <v>182</v>
      </c>
      <c r="C804" s="80" t="s">
        <v>129</v>
      </c>
      <c r="D804" s="157">
        <f>IF($A$735="SIM",D787+D770+D753+D736,0)</f>
        <v>0</v>
      </c>
      <c r="E804" s="157">
        <f t="shared" ref="E804:AR804" si="255">IF($A$735="SIM",E787+E770+E753+E736,0)</f>
        <v>0</v>
      </c>
      <c r="F804" s="157">
        <f t="shared" si="255"/>
        <v>0</v>
      </c>
      <c r="G804" s="157">
        <f t="shared" si="255"/>
        <v>0</v>
      </c>
      <c r="H804" s="157">
        <f t="shared" si="255"/>
        <v>0</v>
      </c>
      <c r="I804" s="157">
        <f t="shared" si="255"/>
        <v>0</v>
      </c>
      <c r="J804" s="157">
        <f t="shared" si="255"/>
        <v>0</v>
      </c>
      <c r="K804" s="157">
        <f t="shared" si="255"/>
        <v>0</v>
      </c>
      <c r="L804" s="157">
        <f t="shared" si="255"/>
        <v>0</v>
      </c>
      <c r="M804" s="157">
        <f t="shared" si="255"/>
        <v>0</v>
      </c>
      <c r="N804" s="157">
        <f t="shared" si="255"/>
        <v>0</v>
      </c>
      <c r="O804" s="157">
        <f t="shared" si="255"/>
        <v>0</v>
      </c>
      <c r="P804" s="157">
        <f t="shared" si="255"/>
        <v>0</v>
      </c>
      <c r="Q804" s="157">
        <f t="shared" si="255"/>
        <v>0</v>
      </c>
      <c r="R804" s="157">
        <f t="shared" si="255"/>
        <v>0</v>
      </c>
      <c r="S804" s="157">
        <f t="shared" si="255"/>
        <v>0</v>
      </c>
      <c r="T804" s="157">
        <f t="shared" si="255"/>
        <v>0</v>
      </c>
      <c r="U804" s="157">
        <f t="shared" si="255"/>
        <v>0</v>
      </c>
      <c r="V804" s="157">
        <f t="shared" si="255"/>
        <v>0</v>
      </c>
      <c r="W804" s="157">
        <f t="shared" si="255"/>
        <v>0</v>
      </c>
      <c r="X804" s="157">
        <f t="shared" si="255"/>
        <v>0</v>
      </c>
      <c r="Y804" s="157">
        <f t="shared" si="255"/>
        <v>0</v>
      </c>
      <c r="Z804" s="157">
        <f t="shared" si="255"/>
        <v>0</v>
      </c>
      <c r="AA804" s="157">
        <f t="shared" si="255"/>
        <v>0</v>
      </c>
      <c r="AB804" s="157">
        <f t="shared" si="255"/>
        <v>0</v>
      </c>
      <c r="AC804" s="157">
        <f t="shared" si="255"/>
        <v>0</v>
      </c>
      <c r="AD804" s="157">
        <f t="shared" si="255"/>
        <v>0</v>
      </c>
      <c r="AE804" s="157">
        <f t="shared" si="255"/>
        <v>0</v>
      </c>
      <c r="AF804" s="157">
        <f t="shared" si="255"/>
        <v>0</v>
      </c>
      <c r="AG804" s="157">
        <f t="shared" si="255"/>
        <v>0</v>
      </c>
      <c r="AH804" s="157">
        <f t="shared" si="255"/>
        <v>0</v>
      </c>
      <c r="AI804" s="157">
        <f t="shared" si="255"/>
        <v>0</v>
      </c>
      <c r="AJ804" s="157">
        <f t="shared" si="255"/>
        <v>0</v>
      </c>
      <c r="AK804" s="157">
        <f t="shared" si="255"/>
        <v>0</v>
      </c>
      <c r="AL804" s="157">
        <f t="shared" si="255"/>
        <v>0</v>
      </c>
      <c r="AM804" s="157">
        <f t="shared" si="255"/>
        <v>0</v>
      </c>
      <c r="AN804" s="157">
        <f t="shared" si="255"/>
        <v>0</v>
      </c>
      <c r="AO804" s="157">
        <f t="shared" si="255"/>
        <v>0</v>
      </c>
      <c r="AP804" s="157">
        <f t="shared" si="255"/>
        <v>0</v>
      </c>
      <c r="AQ804" s="157">
        <f t="shared" si="255"/>
        <v>0</v>
      </c>
      <c r="AR804" s="157">
        <f t="shared" si="255"/>
        <v>0</v>
      </c>
    </row>
    <row r="805" spans="1:44" s="262" customFormat="1" ht="15.75" hidden="1" outlineLevel="2">
      <c r="A805" s="195"/>
      <c r="B805" s="162" t="s">
        <v>133</v>
      </c>
      <c r="C805" s="160"/>
      <c r="D805" s="160"/>
      <c r="E805" s="160"/>
      <c r="F805" s="160"/>
      <c r="G805" s="160"/>
      <c r="H805" s="160"/>
      <c r="I805" s="160"/>
      <c r="J805" s="160"/>
      <c r="K805" s="160"/>
      <c r="L805" s="160"/>
      <c r="M805" s="160"/>
      <c r="N805" s="160"/>
      <c r="O805" s="160"/>
      <c r="P805" s="160"/>
      <c r="Q805" s="160"/>
      <c r="R805" s="160"/>
      <c r="S805" s="160"/>
      <c r="T805" s="160"/>
      <c r="U805" s="160"/>
      <c r="V805" s="160"/>
      <c r="W805" s="160"/>
      <c r="X805" s="160"/>
      <c r="Y805" s="160"/>
      <c r="Z805" s="160"/>
      <c r="AA805" s="160"/>
      <c r="AB805" s="160"/>
      <c r="AC805" s="160"/>
      <c r="AD805" s="160"/>
      <c r="AE805" s="160"/>
      <c r="AF805" s="160"/>
      <c r="AG805" s="160"/>
      <c r="AH805" s="160"/>
      <c r="AI805" s="160"/>
      <c r="AJ805" s="160"/>
      <c r="AK805" s="160"/>
      <c r="AL805" s="160"/>
      <c r="AM805" s="160"/>
      <c r="AN805" s="160"/>
      <c r="AO805" s="160"/>
      <c r="AP805" s="160"/>
      <c r="AQ805" s="160"/>
      <c r="AR805" s="160"/>
    </row>
    <row r="806" spans="1:44" s="262" customFormat="1" ht="15.75" hidden="1" outlineLevel="2">
      <c r="A806" s="194"/>
      <c r="B806" s="162" t="s">
        <v>42</v>
      </c>
      <c r="C806" s="160" t="s">
        <v>73</v>
      </c>
      <c r="D806" s="166">
        <f t="shared" ref="D806:AR812" si="256">IF(D$804&gt;0,(D$736*D738+D$753*D755+D$770*D772+D787*D789)/D$804,0)</f>
        <v>0</v>
      </c>
      <c r="E806" s="166">
        <f t="shared" si="256"/>
        <v>0</v>
      </c>
      <c r="F806" s="166">
        <f t="shared" si="256"/>
        <v>0</v>
      </c>
      <c r="G806" s="166">
        <f t="shared" si="256"/>
        <v>0</v>
      </c>
      <c r="H806" s="166">
        <f t="shared" si="256"/>
        <v>0</v>
      </c>
      <c r="I806" s="166">
        <f t="shared" si="256"/>
        <v>0</v>
      </c>
      <c r="J806" s="166">
        <f t="shared" si="256"/>
        <v>0</v>
      </c>
      <c r="K806" s="166">
        <f t="shared" si="256"/>
        <v>0</v>
      </c>
      <c r="L806" s="166">
        <f t="shared" si="256"/>
        <v>0</v>
      </c>
      <c r="M806" s="166">
        <f t="shared" si="256"/>
        <v>0</v>
      </c>
      <c r="N806" s="166">
        <f t="shared" si="256"/>
        <v>0</v>
      </c>
      <c r="O806" s="166">
        <f t="shared" si="256"/>
        <v>0</v>
      </c>
      <c r="P806" s="166">
        <f t="shared" si="256"/>
        <v>0</v>
      </c>
      <c r="Q806" s="166">
        <f t="shared" si="256"/>
        <v>0</v>
      </c>
      <c r="R806" s="166">
        <f t="shared" si="256"/>
        <v>0</v>
      </c>
      <c r="S806" s="166">
        <f t="shared" si="256"/>
        <v>0</v>
      </c>
      <c r="T806" s="166">
        <f t="shared" si="256"/>
        <v>0</v>
      </c>
      <c r="U806" s="166">
        <f t="shared" si="256"/>
        <v>0</v>
      </c>
      <c r="V806" s="166">
        <f t="shared" si="256"/>
        <v>0</v>
      </c>
      <c r="W806" s="166">
        <f t="shared" si="256"/>
        <v>0</v>
      </c>
      <c r="X806" s="166">
        <f t="shared" si="256"/>
        <v>0</v>
      </c>
      <c r="Y806" s="166">
        <f t="shared" si="256"/>
        <v>0</v>
      </c>
      <c r="Z806" s="166">
        <f t="shared" si="256"/>
        <v>0</v>
      </c>
      <c r="AA806" s="166">
        <f t="shared" si="256"/>
        <v>0</v>
      </c>
      <c r="AB806" s="166">
        <f t="shared" si="256"/>
        <v>0</v>
      </c>
      <c r="AC806" s="166">
        <f t="shared" si="256"/>
        <v>0</v>
      </c>
      <c r="AD806" s="166">
        <f t="shared" si="256"/>
        <v>0</v>
      </c>
      <c r="AE806" s="166">
        <f t="shared" si="256"/>
        <v>0</v>
      </c>
      <c r="AF806" s="166">
        <f t="shared" si="256"/>
        <v>0</v>
      </c>
      <c r="AG806" s="166">
        <f t="shared" si="256"/>
        <v>0</v>
      </c>
      <c r="AH806" s="166">
        <f t="shared" si="256"/>
        <v>0</v>
      </c>
      <c r="AI806" s="166">
        <f t="shared" si="256"/>
        <v>0</v>
      </c>
      <c r="AJ806" s="166">
        <f t="shared" si="256"/>
        <v>0</v>
      </c>
      <c r="AK806" s="166">
        <f t="shared" si="256"/>
        <v>0</v>
      </c>
      <c r="AL806" s="166">
        <f t="shared" si="256"/>
        <v>0</v>
      </c>
      <c r="AM806" s="166">
        <f t="shared" si="256"/>
        <v>0</v>
      </c>
      <c r="AN806" s="166">
        <f t="shared" si="256"/>
        <v>0</v>
      </c>
      <c r="AO806" s="166">
        <f t="shared" si="256"/>
        <v>0</v>
      </c>
      <c r="AP806" s="166">
        <f t="shared" si="256"/>
        <v>0</v>
      </c>
      <c r="AQ806" s="166">
        <f t="shared" si="256"/>
        <v>0</v>
      </c>
      <c r="AR806" s="166">
        <f t="shared" si="256"/>
        <v>0</v>
      </c>
    </row>
    <row r="807" spans="1:44" s="262" customFormat="1" ht="15.75" hidden="1" outlineLevel="2">
      <c r="A807" s="194"/>
      <c r="B807" s="162" t="s">
        <v>43</v>
      </c>
      <c r="C807" s="160" t="s">
        <v>73</v>
      </c>
      <c r="D807" s="166">
        <f t="shared" si="256"/>
        <v>0</v>
      </c>
      <c r="E807" s="166">
        <f t="shared" si="256"/>
        <v>0</v>
      </c>
      <c r="F807" s="166">
        <f t="shared" si="256"/>
        <v>0</v>
      </c>
      <c r="G807" s="166">
        <f t="shared" si="256"/>
        <v>0</v>
      </c>
      <c r="H807" s="166">
        <f t="shared" si="256"/>
        <v>0</v>
      </c>
      <c r="I807" s="166">
        <f t="shared" si="256"/>
        <v>0</v>
      </c>
      <c r="J807" s="166">
        <f t="shared" si="256"/>
        <v>0</v>
      </c>
      <c r="K807" s="166">
        <f t="shared" si="256"/>
        <v>0</v>
      </c>
      <c r="L807" s="166">
        <f t="shared" si="256"/>
        <v>0</v>
      </c>
      <c r="M807" s="166">
        <f t="shared" si="256"/>
        <v>0</v>
      </c>
      <c r="N807" s="166">
        <f t="shared" si="256"/>
        <v>0</v>
      </c>
      <c r="O807" s="166">
        <f t="shared" si="256"/>
        <v>0</v>
      </c>
      <c r="P807" s="166">
        <f t="shared" si="256"/>
        <v>0</v>
      </c>
      <c r="Q807" s="166">
        <f t="shared" si="256"/>
        <v>0</v>
      </c>
      <c r="R807" s="166">
        <f t="shared" si="256"/>
        <v>0</v>
      </c>
      <c r="S807" s="166">
        <f t="shared" si="256"/>
        <v>0</v>
      </c>
      <c r="T807" s="166">
        <f t="shared" si="256"/>
        <v>0</v>
      </c>
      <c r="U807" s="166">
        <f t="shared" si="256"/>
        <v>0</v>
      </c>
      <c r="V807" s="166">
        <f t="shared" si="256"/>
        <v>0</v>
      </c>
      <c r="W807" s="166">
        <f t="shared" si="256"/>
        <v>0</v>
      </c>
      <c r="X807" s="166">
        <f t="shared" si="256"/>
        <v>0</v>
      </c>
      <c r="Y807" s="166">
        <f t="shared" si="256"/>
        <v>0</v>
      </c>
      <c r="Z807" s="166">
        <f t="shared" si="256"/>
        <v>0</v>
      </c>
      <c r="AA807" s="166">
        <f t="shared" si="256"/>
        <v>0</v>
      </c>
      <c r="AB807" s="166">
        <f t="shared" si="256"/>
        <v>0</v>
      </c>
      <c r="AC807" s="166">
        <f t="shared" si="256"/>
        <v>0</v>
      </c>
      <c r="AD807" s="166">
        <f t="shared" si="256"/>
        <v>0</v>
      </c>
      <c r="AE807" s="166">
        <f t="shared" si="256"/>
        <v>0</v>
      </c>
      <c r="AF807" s="166">
        <f t="shared" si="256"/>
        <v>0</v>
      </c>
      <c r="AG807" s="166">
        <f t="shared" si="256"/>
        <v>0</v>
      </c>
      <c r="AH807" s="166">
        <f t="shared" si="256"/>
        <v>0</v>
      </c>
      <c r="AI807" s="166">
        <f t="shared" si="256"/>
        <v>0</v>
      </c>
      <c r="AJ807" s="166">
        <f t="shared" si="256"/>
        <v>0</v>
      </c>
      <c r="AK807" s="166">
        <f t="shared" si="256"/>
        <v>0</v>
      </c>
      <c r="AL807" s="166">
        <f t="shared" si="256"/>
        <v>0</v>
      </c>
      <c r="AM807" s="166">
        <f t="shared" si="256"/>
        <v>0</v>
      </c>
      <c r="AN807" s="166">
        <f t="shared" si="256"/>
        <v>0</v>
      </c>
      <c r="AO807" s="166">
        <f t="shared" si="256"/>
        <v>0</v>
      </c>
      <c r="AP807" s="166">
        <f t="shared" si="256"/>
        <v>0</v>
      </c>
      <c r="AQ807" s="166">
        <f t="shared" si="256"/>
        <v>0</v>
      </c>
      <c r="AR807" s="166">
        <f t="shared" si="256"/>
        <v>0</v>
      </c>
    </row>
    <row r="808" spans="1:44" s="262" customFormat="1" ht="15.75" hidden="1" outlineLevel="2">
      <c r="A808" s="194"/>
      <c r="B808" s="162" t="s">
        <v>44</v>
      </c>
      <c r="C808" s="160" t="s">
        <v>73</v>
      </c>
      <c r="D808" s="166">
        <f t="shared" si="256"/>
        <v>0</v>
      </c>
      <c r="E808" s="166">
        <f t="shared" si="256"/>
        <v>0</v>
      </c>
      <c r="F808" s="166">
        <f t="shared" si="256"/>
        <v>0</v>
      </c>
      <c r="G808" s="166">
        <f t="shared" si="256"/>
        <v>0</v>
      </c>
      <c r="H808" s="166">
        <f t="shared" si="256"/>
        <v>0</v>
      </c>
      <c r="I808" s="166">
        <f t="shared" si="256"/>
        <v>0</v>
      </c>
      <c r="J808" s="166">
        <f t="shared" si="256"/>
        <v>0</v>
      </c>
      <c r="K808" s="166">
        <f t="shared" si="256"/>
        <v>0</v>
      </c>
      <c r="L808" s="166">
        <f t="shared" si="256"/>
        <v>0</v>
      </c>
      <c r="M808" s="166">
        <f t="shared" si="256"/>
        <v>0</v>
      </c>
      <c r="N808" s="166">
        <f t="shared" si="256"/>
        <v>0</v>
      </c>
      <c r="O808" s="166">
        <f t="shared" si="256"/>
        <v>0</v>
      </c>
      <c r="P808" s="166">
        <f t="shared" si="256"/>
        <v>0</v>
      </c>
      <c r="Q808" s="166">
        <f t="shared" si="256"/>
        <v>0</v>
      </c>
      <c r="R808" s="166">
        <f t="shared" si="256"/>
        <v>0</v>
      </c>
      <c r="S808" s="166">
        <f t="shared" si="256"/>
        <v>0</v>
      </c>
      <c r="T808" s="166">
        <f t="shared" si="256"/>
        <v>0</v>
      </c>
      <c r="U808" s="166">
        <f t="shared" si="256"/>
        <v>0</v>
      </c>
      <c r="V808" s="166">
        <f t="shared" si="256"/>
        <v>0</v>
      </c>
      <c r="W808" s="166">
        <f t="shared" si="256"/>
        <v>0</v>
      </c>
      <c r="X808" s="166">
        <f t="shared" si="256"/>
        <v>0</v>
      </c>
      <c r="Y808" s="166">
        <f t="shared" si="256"/>
        <v>0</v>
      </c>
      <c r="Z808" s="166">
        <f t="shared" si="256"/>
        <v>0</v>
      </c>
      <c r="AA808" s="166">
        <f t="shared" si="256"/>
        <v>0</v>
      </c>
      <c r="AB808" s="166">
        <f t="shared" si="256"/>
        <v>0</v>
      </c>
      <c r="AC808" s="166">
        <f t="shared" si="256"/>
        <v>0</v>
      </c>
      <c r="AD808" s="166">
        <f t="shared" si="256"/>
        <v>0</v>
      </c>
      <c r="AE808" s="166">
        <f t="shared" si="256"/>
        <v>0</v>
      </c>
      <c r="AF808" s="166">
        <f t="shared" si="256"/>
        <v>0</v>
      </c>
      <c r="AG808" s="166">
        <f t="shared" si="256"/>
        <v>0</v>
      </c>
      <c r="AH808" s="166">
        <f t="shared" si="256"/>
        <v>0</v>
      </c>
      <c r="AI808" s="166">
        <f t="shared" si="256"/>
        <v>0</v>
      </c>
      <c r="AJ808" s="166">
        <f t="shared" si="256"/>
        <v>0</v>
      </c>
      <c r="AK808" s="166">
        <f t="shared" si="256"/>
        <v>0</v>
      </c>
      <c r="AL808" s="166">
        <f t="shared" si="256"/>
        <v>0</v>
      </c>
      <c r="AM808" s="166">
        <f t="shared" si="256"/>
        <v>0</v>
      </c>
      <c r="AN808" s="166">
        <f t="shared" si="256"/>
        <v>0</v>
      </c>
      <c r="AO808" s="166">
        <f t="shared" si="256"/>
        <v>0</v>
      </c>
      <c r="AP808" s="166">
        <f t="shared" si="256"/>
        <v>0</v>
      </c>
      <c r="AQ808" s="166">
        <f t="shared" si="256"/>
        <v>0</v>
      </c>
      <c r="AR808" s="166">
        <f t="shared" si="256"/>
        <v>0</v>
      </c>
    </row>
    <row r="809" spans="1:44" s="262" customFormat="1" ht="15.75" hidden="1" outlineLevel="2">
      <c r="A809" s="194"/>
      <c r="B809" s="162" t="s">
        <v>45</v>
      </c>
      <c r="C809" s="160" t="s">
        <v>73</v>
      </c>
      <c r="D809" s="166">
        <f t="shared" si="256"/>
        <v>0</v>
      </c>
      <c r="E809" s="166">
        <f t="shared" si="256"/>
        <v>0</v>
      </c>
      <c r="F809" s="166">
        <f t="shared" si="256"/>
        <v>0</v>
      </c>
      <c r="G809" s="166">
        <f t="shared" si="256"/>
        <v>0</v>
      </c>
      <c r="H809" s="166">
        <f t="shared" si="256"/>
        <v>0</v>
      </c>
      <c r="I809" s="166">
        <f t="shared" si="256"/>
        <v>0</v>
      </c>
      <c r="J809" s="166">
        <f t="shared" si="256"/>
        <v>0</v>
      </c>
      <c r="K809" s="166">
        <f t="shared" si="256"/>
        <v>0</v>
      </c>
      <c r="L809" s="166">
        <f t="shared" si="256"/>
        <v>0</v>
      </c>
      <c r="M809" s="166">
        <f t="shared" si="256"/>
        <v>0</v>
      </c>
      <c r="N809" s="166">
        <f t="shared" si="256"/>
        <v>0</v>
      </c>
      <c r="O809" s="166">
        <f t="shared" si="256"/>
        <v>0</v>
      </c>
      <c r="P809" s="166">
        <f t="shared" si="256"/>
        <v>0</v>
      </c>
      <c r="Q809" s="166">
        <f t="shared" si="256"/>
        <v>0</v>
      </c>
      <c r="R809" s="166">
        <f t="shared" si="256"/>
        <v>0</v>
      </c>
      <c r="S809" s="166">
        <f t="shared" si="256"/>
        <v>0</v>
      </c>
      <c r="T809" s="166">
        <f t="shared" si="256"/>
        <v>0</v>
      </c>
      <c r="U809" s="166">
        <f t="shared" si="256"/>
        <v>0</v>
      </c>
      <c r="V809" s="166">
        <f t="shared" si="256"/>
        <v>0</v>
      </c>
      <c r="W809" s="166">
        <f t="shared" si="256"/>
        <v>0</v>
      </c>
      <c r="X809" s="166">
        <f t="shared" si="256"/>
        <v>0</v>
      </c>
      <c r="Y809" s="166">
        <f t="shared" si="256"/>
        <v>0</v>
      </c>
      <c r="Z809" s="166">
        <f t="shared" si="256"/>
        <v>0</v>
      </c>
      <c r="AA809" s="166">
        <f t="shared" si="256"/>
        <v>0</v>
      </c>
      <c r="AB809" s="166">
        <f t="shared" si="256"/>
        <v>0</v>
      </c>
      <c r="AC809" s="166">
        <f t="shared" si="256"/>
        <v>0</v>
      </c>
      <c r="AD809" s="166">
        <f t="shared" si="256"/>
        <v>0</v>
      </c>
      <c r="AE809" s="166">
        <f t="shared" si="256"/>
        <v>0</v>
      </c>
      <c r="AF809" s="166">
        <f t="shared" si="256"/>
        <v>0</v>
      </c>
      <c r="AG809" s="166">
        <f t="shared" si="256"/>
        <v>0</v>
      </c>
      <c r="AH809" s="166">
        <f t="shared" si="256"/>
        <v>0</v>
      </c>
      <c r="AI809" s="166">
        <f t="shared" si="256"/>
        <v>0</v>
      </c>
      <c r="AJ809" s="166">
        <f t="shared" si="256"/>
        <v>0</v>
      </c>
      <c r="AK809" s="166">
        <f t="shared" si="256"/>
        <v>0</v>
      </c>
      <c r="AL809" s="166">
        <f t="shared" si="256"/>
        <v>0</v>
      </c>
      <c r="AM809" s="166">
        <f t="shared" si="256"/>
        <v>0</v>
      </c>
      <c r="AN809" s="166">
        <f t="shared" si="256"/>
        <v>0</v>
      </c>
      <c r="AO809" s="166">
        <f t="shared" si="256"/>
        <v>0</v>
      </c>
      <c r="AP809" s="166">
        <f t="shared" si="256"/>
        <v>0</v>
      </c>
      <c r="AQ809" s="166">
        <f t="shared" si="256"/>
        <v>0</v>
      </c>
      <c r="AR809" s="166">
        <f t="shared" si="256"/>
        <v>0</v>
      </c>
    </row>
    <row r="810" spans="1:44" s="262" customFormat="1" ht="15.75" hidden="1" outlineLevel="2">
      <c r="A810" s="194"/>
      <c r="B810" s="162" t="s">
        <v>46</v>
      </c>
      <c r="C810" s="160" t="s">
        <v>73</v>
      </c>
      <c r="D810" s="166">
        <f t="shared" si="256"/>
        <v>0</v>
      </c>
      <c r="E810" s="166">
        <f t="shared" si="256"/>
        <v>0</v>
      </c>
      <c r="F810" s="166">
        <f t="shared" si="256"/>
        <v>0</v>
      </c>
      <c r="G810" s="166">
        <f t="shared" si="256"/>
        <v>0</v>
      </c>
      <c r="H810" s="166">
        <f t="shared" si="256"/>
        <v>0</v>
      </c>
      <c r="I810" s="166">
        <f t="shared" si="256"/>
        <v>0</v>
      </c>
      <c r="J810" s="166">
        <f t="shared" si="256"/>
        <v>0</v>
      </c>
      <c r="K810" s="166">
        <f t="shared" si="256"/>
        <v>0</v>
      </c>
      <c r="L810" s="166">
        <f t="shared" si="256"/>
        <v>0</v>
      </c>
      <c r="M810" s="166">
        <f t="shared" si="256"/>
        <v>0</v>
      </c>
      <c r="N810" s="166">
        <f t="shared" si="256"/>
        <v>0</v>
      </c>
      <c r="O810" s="166">
        <f t="shared" si="256"/>
        <v>0</v>
      </c>
      <c r="P810" s="166">
        <f t="shared" si="256"/>
        <v>0</v>
      </c>
      <c r="Q810" s="166">
        <f t="shared" si="256"/>
        <v>0</v>
      </c>
      <c r="R810" s="166">
        <f t="shared" si="256"/>
        <v>0</v>
      </c>
      <c r="S810" s="166">
        <f t="shared" si="256"/>
        <v>0</v>
      </c>
      <c r="T810" s="166">
        <f t="shared" si="256"/>
        <v>0</v>
      </c>
      <c r="U810" s="166">
        <f t="shared" si="256"/>
        <v>0</v>
      </c>
      <c r="V810" s="166">
        <f t="shared" si="256"/>
        <v>0</v>
      </c>
      <c r="W810" s="166">
        <f t="shared" si="256"/>
        <v>0</v>
      </c>
      <c r="X810" s="166">
        <f t="shared" si="256"/>
        <v>0</v>
      </c>
      <c r="Y810" s="166">
        <f t="shared" si="256"/>
        <v>0</v>
      </c>
      <c r="Z810" s="166">
        <f t="shared" si="256"/>
        <v>0</v>
      </c>
      <c r="AA810" s="166">
        <f t="shared" si="256"/>
        <v>0</v>
      </c>
      <c r="AB810" s="166">
        <f t="shared" si="256"/>
        <v>0</v>
      </c>
      <c r="AC810" s="166">
        <f t="shared" si="256"/>
        <v>0</v>
      </c>
      <c r="AD810" s="166">
        <f t="shared" si="256"/>
        <v>0</v>
      </c>
      <c r="AE810" s="166">
        <f t="shared" si="256"/>
        <v>0</v>
      </c>
      <c r="AF810" s="166">
        <f t="shared" si="256"/>
        <v>0</v>
      </c>
      <c r="AG810" s="166">
        <f t="shared" si="256"/>
        <v>0</v>
      </c>
      <c r="AH810" s="166">
        <f t="shared" si="256"/>
        <v>0</v>
      </c>
      <c r="AI810" s="166">
        <f t="shared" si="256"/>
        <v>0</v>
      </c>
      <c r="AJ810" s="166">
        <f t="shared" si="256"/>
        <v>0</v>
      </c>
      <c r="AK810" s="166">
        <f t="shared" si="256"/>
        <v>0</v>
      </c>
      <c r="AL810" s="166">
        <f t="shared" si="256"/>
        <v>0</v>
      </c>
      <c r="AM810" s="166">
        <f t="shared" si="256"/>
        <v>0</v>
      </c>
      <c r="AN810" s="166">
        <f t="shared" si="256"/>
        <v>0</v>
      </c>
      <c r="AO810" s="166">
        <f t="shared" si="256"/>
        <v>0</v>
      </c>
      <c r="AP810" s="166">
        <f t="shared" si="256"/>
        <v>0</v>
      </c>
      <c r="AQ810" s="166">
        <f t="shared" si="256"/>
        <v>0</v>
      </c>
      <c r="AR810" s="166">
        <f t="shared" si="256"/>
        <v>0</v>
      </c>
    </row>
    <row r="811" spans="1:44" s="262" customFormat="1" ht="15.75" hidden="1" outlineLevel="2">
      <c r="A811" s="194"/>
      <c r="B811" s="162" t="s">
        <v>47</v>
      </c>
      <c r="C811" s="160" t="s">
        <v>73</v>
      </c>
      <c r="D811" s="166">
        <f t="shared" si="256"/>
        <v>0</v>
      </c>
      <c r="E811" s="166">
        <f t="shared" si="256"/>
        <v>0</v>
      </c>
      <c r="F811" s="166">
        <f t="shared" si="256"/>
        <v>0</v>
      </c>
      <c r="G811" s="166">
        <f t="shared" si="256"/>
        <v>0</v>
      </c>
      <c r="H811" s="166">
        <f t="shared" si="256"/>
        <v>0</v>
      </c>
      <c r="I811" s="166">
        <f t="shared" si="256"/>
        <v>0</v>
      </c>
      <c r="J811" s="166">
        <f t="shared" si="256"/>
        <v>0</v>
      </c>
      <c r="K811" s="166">
        <f t="shared" si="256"/>
        <v>0</v>
      </c>
      <c r="L811" s="166">
        <f t="shared" si="256"/>
        <v>0</v>
      </c>
      <c r="M811" s="166">
        <f t="shared" si="256"/>
        <v>0</v>
      </c>
      <c r="N811" s="166">
        <f t="shared" si="256"/>
        <v>0</v>
      </c>
      <c r="O811" s="166">
        <f t="shared" si="256"/>
        <v>0</v>
      </c>
      <c r="P811" s="166">
        <f t="shared" si="256"/>
        <v>0</v>
      </c>
      <c r="Q811" s="166">
        <f t="shared" si="256"/>
        <v>0</v>
      </c>
      <c r="R811" s="166">
        <f t="shared" si="256"/>
        <v>0</v>
      </c>
      <c r="S811" s="166">
        <f t="shared" si="256"/>
        <v>0</v>
      </c>
      <c r="T811" s="166">
        <f t="shared" si="256"/>
        <v>0</v>
      </c>
      <c r="U811" s="166">
        <f t="shared" si="256"/>
        <v>0</v>
      </c>
      <c r="V811" s="166">
        <f t="shared" si="256"/>
        <v>0</v>
      </c>
      <c r="W811" s="166">
        <f t="shared" si="256"/>
        <v>0</v>
      </c>
      <c r="X811" s="166">
        <f t="shared" si="256"/>
        <v>0</v>
      </c>
      <c r="Y811" s="166">
        <f t="shared" si="256"/>
        <v>0</v>
      </c>
      <c r="Z811" s="166">
        <f t="shared" si="256"/>
        <v>0</v>
      </c>
      <c r="AA811" s="166">
        <f t="shared" si="256"/>
        <v>0</v>
      </c>
      <c r="AB811" s="166">
        <f t="shared" si="256"/>
        <v>0</v>
      </c>
      <c r="AC811" s="166">
        <f t="shared" si="256"/>
        <v>0</v>
      </c>
      <c r="AD811" s="166">
        <f t="shared" si="256"/>
        <v>0</v>
      </c>
      <c r="AE811" s="166">
        <f t="shared" si="256"/>
        <v>0</v>
      </c>
      <c r="AF811" s="166">
        <f t="shared" si="256"/>
        <v>0</v>
      </c>
      <c r="AG811" s="166">
        <f t="shared" si="256"/>
        <v>0</v>
      </c>
      <c r="AH811" s="166">
        <f t="shared" si="256"/>
        <v>0</v>
      </c>
      <c r="AI811" s="166">
        <f t="shared" si="256"/>
        <v>0</v>
      </c>
      <c r="AJ811" s="166">
        <f t="shared" si="256"/>
        <v>0</v>
      </c>
      <c r="AK811" s="166">
        <f t="shared" si="256"/>
        <v>0</v>
      </c>
      <c r="AL811" s="166">
        <f t="shared" si="256"/>
        <v>0</v>
      </c>
      <c r="AM811" s="166">
        <f t="shared" si="256"/>
        <v>0</v>
      </c>
      <c r="AN811" s="166">
        <f t="shared" si="256"/>
        <v>0</v>
      </c>
      <c r="AO811" s="166">
        <f t="shared" si="256"/>
        <v>0</v>
      </c>
      <c r="AP811" s="166">
        <f t="shared" si="256"/>
        <v>0</v>
      </c>
      <c r="AQ811" s="166">
        <f t="shared" si="256"/>
        <v>0</v>
      </c>
      <c r="AR811" s="166">
        <f t="shared" si="256"/>
        <v>0</v>
      </c>
    </row>
    <row r="812" spans="1:44" s="262" customFormat="1" ht="15.75" hidden="1" outlineLevel="2">
      <c r="A812" s="194"/>
      <c r="B812" s="162" t="s">
        <v>48</v>
      </c>
      <c r="C812" s="160" t="s">
        <v>73</v>
      </c>
      <c r="D812" s="166">
        <f t="shared" si="256"/>
        <v>0</v>
      </c>
      <c r="E812" s="166">
        <f t="shared" si="256"/>
        <v>0</v>
      </c>
      <c r="F812" s="166">
        <f t="shared" si="256"/>
        <v>0</v>
      </c>
      <c r="G812" s="166">
        <f t="shared" si="256"/>
        <v>0</v>
      </c>
      <c r="H812" s="166">
        <f t="shared" si="256"/>
        <v>0</v>
      </c>
      <c r="I812" s="166">
        <f t="shared" si="256"/>
        <v>0</v>
      </c>
      <c r="J812" s="166">
        <f t="shared" si="256"/>
        <v>0</v>
      </c>
      <c r="K812" s="166">
        <f t="shared" si="256"/>
        <v>0</v>
      </c>
      <c r="L812" s="166">
        <f t="shared" si="256"/>
        <v>0</v>
      </c>
      <c r="M812" s="166">
        <f t="shared" ref="M812:AR818" si="257">IF(M$804&gt;0,(M$736*M744+M$753*M761+M$770*M778+M793*M795)/M$804,0)</f>
        <v>0</v>
      </c>
      <c r="N812" s="166">
        <f t="shared" si="257"/>
        <v>0</v>
      </c>
      <c r="O812" s="166">
        <f t="shared" si="257"/>
        <v>0</v>
      </c>
      <c r="P812" s="166">
        <f t="shared" si="257"/>
        <v>0</v>
      </c>
      <c r="Q812" s="166">
        <f t="shared" si="257"/>
        <v>0</v>
      </c>
      <c r="R812" s="166">
        <f t="shared" si="257"/>
        <v>0</v>
      </c>
      <c r="S812" s="166">
        <f t="shared" si="257"/>
        <v>0</v>
      </c>
      <c r="T812" s="166">
        <f t="shared" si="257"/>
        <v>0</v>
      </c>
      <c r="U812" s="166">
        <f t="shared" si="257"/>
        <v>0</v>
      </c>
      <c r="V812" s="166">
        <f t="shared" si="257"/>
        <v>0</v>
      </c>
      <c r="W812" s="166">
        <f t="shared" si="257"/>
        <v>0</v>
      </c>
      <c r="X812" s="166">
        <f t="shared" si="257"/>
        <v>0</v>
      </c>
      <c r="Y812" s="166">
        <f t="shared" si="257"/>
        <v>0</v>
      </c>
      <c r="Z812" s="166">
        <f t="shared" si="257"/>
        <v>0</v>
      </c>
      <c r="AA812" s="166">
        <f t="shared" si="257"/>
        <v>0</v>
      </c>
      <c r="AB812" s="166">
        <f t="shared" si="257"/>
        <v>0</v>
      </c>
      <c r="AC812" s="166">
        <f t="shared" si="257"/>
        <v>0</v>
      </c>
      <c r="AD812" s="166">
        <f t="shared" si="257"/>
        <v>0</v>
      </c>
      <c r="AE812" s="166">
        <f t="shared" si="257"/>
        <v>0</v>
      </c>
      <c r="AF812" s="166">
        <f t="shared" si="257"/>
        <v>0</v>
      </c>
      <c r="AG812" s="166">
        <f t="shared" si="257"/>
        <v>0</v>
      </c>
      <c r="AH812" s="166">
        <f t="shared" si="257"/>
        <v>0</v>
      </c>
      <c r="AI812" s="166">
        <f t="shared" si="257"/>
        <v>0</v>
      </c>
      <c r="AJ812" s="166">
        <f t="shared" si="257"/>
        <v>0</v>
      </c>
      <c r="AK812" s="166">
        <f t="shared" si="257"/>
        <v>0</v>
      </c>
      <c r="AL812" s="166">
        <f t="shared" si="257"/>
        <v>0</v>
      </c>
      <c r="AM812" s="166">
        <f t="shared" si="257"/>
        <v>0</v>
      </c>
      <c r="AN812" s="166">
        <f t="shared" si="257"/>
        <v>0</v>
      </c>
      <c r="AO812" s="166">
        <f t="shared" si="257"/>
        <v>0</v>
      </c>
      <c r="AP812" s="166">
        <f t="shared" si="257"/>
        <v>0</v>
      </c>
      <c r="AQ812" s="166">
        <f t="shared" si="257"/>
        <v>0</v>
      </c>
      <c r="AR812" s="166">
        <f t="shared" si="257"/>
        <v>0</v>
      </c>
    </row>
    <row r="813" spans="1:44" s="262" customFormat="1" ht="15.75" hidden="1" outlineLevel="2">
      <c r="A813" s="194"/>
      <c r="B813" s="162" t="s">
        <v>49</v>
      </c>
      <c r="C813" s="160" t="s">
        <v>73</v>
      </c>
      <c r="D813" s="166">
        <f t="shared" ref="D813:S818" si="258">IF(D$804&gt;0,(D$736*D745+D$753*D762+D$770*D779+D794*D796)/D$804,0)</f>
        <v>0</v>
      </c>
      <c r="E813" s="166">
        <f t="shared" si="258"/>
        <v>0</v>
      </c>
      <c r="F813" s="166">
        <f t="shared" si="258"/>
        <v>0</v>
      </c>
      <c r="G813" s="166">
        <f t="shared" si="258"/>
        <v>0</v>
      </c>
      <c r="H813" s="166">
        <f t="shared" si="258"/>
        <v>0</v>
      </c>
      <c r="I813" s="166">
        <f t="shared" si="258"/>
        <v>0</v>
      </c>
      <c r="J813" s="166">
        <f t="shared" si="258"/>
        <v>0</v>
      </c>
      <c r="K813" s="166">
        <f t="shared" si="258"/>
        <v>0</v>
      </c>
      <c r="L813" s="166">
        <f t="shared" si="258"/>
        <v>0</v>
      </c>
      <c r="M813" s="166">
        <f t="shared" si="258"/>
        <v>0</v>
      </c>
      <c r="N813" s="166">
        <f t="shared" si="258"/>
        <v>0</v>
      </c>
      <c r="O813" s="166">
        <f t="shared" si="258"/>
        <v>0</v>
      </c>
      <c r="P813" s="166">
        <f t="shared" si="258"/>
        <v>0</v>
      </c>
      <c r="Q813" s="166">
        <f t="shared" si="258"/>
        <v>0</v>
      </c>
      <c r="R813" s="166">
        <f t="shared" si="258"/>
        <v>0</v>
      </c>
      <c r="S813" s="166">
        <f t="shared" si="258"/>
        <v>0</v>
      </c>
      <c r="T813" s="166">
        <f t="shared" si="257"/>
        <v>0</v>
      </c>
      <c r="U813" s="166">
        <f t="shared" si="257"/>
        <v>0</v>
      </c>
      <c r="V813" s="166">
        <f t="shared" si="257"/>
        <v>0</v>
      </c>
      <c r="W813" s="166">
        <f t="shared" si="257"/>
        <v>0</v>
      </c>
      <c r="X813" s="166">
        <f t="shared" si="257"/>
        <v>0</v>
      </c>
      <c r="Y813" s="166">
        <f t="shared" si="257"/>
        <v>0</v>
      </c>
      <c r="Z813" s="166">
        <f t="shared" si="257"/>
        <v>0</v>
      </c>
      <c r="AA813" s="166">
        <f t="shared" si="257"/>
        <v>0</v>
      </c>
      <c r="AB813" s="166">
        <f t="shared" si="257"/>
        <v>0</v>
      </c>
      <c r="AC813" s="166">
        <f t="shared" si="257"/>
        <v>0</v>
      </c>
      <c r="AD813" s="166">
        <f t="shared" si="257"/>
        <v>0</v>
      </c>
      <c r="AE813" s="166">
        <f t="shared" si="257"/>
        <v>0</v>
      </c>
      <c r="AF813" s="166">
        <f t="shared" si="257"/>
        <v>0</v>
      </c>
      <c r="AG813" s="166">
        <f t="shared" si="257"/>
        <v>0</v>
      </c>
      <c r="AH813" s="166">
        <f t="shared" si="257"/>
        <v>0</v>
      </c>
      <c r="AI813" s="166">
        <f t="shared" si="257"/>
        <v>0</v>
      </c>
      <c r="AJ813" s="166">
        <f t="shared" si="257"/>
        <v>0</v>
      </c>
      <c r="AK813" s="166">
        <f t="shared" si="257"/>
        <v>0</v>
      </c>
      <c r="AL813" s="166">
        <f t="shared" si="257"/>
        <v>0</v>
      </c>
      <c r="AM813" s="166">
        <f t="shared" si="257"/>
        <v>0</v>
      </c>
      <c r="AN813" s="166">
        <f t="shared" si="257"/>
        <v>0</v>
      </c>
      <c r="AO813" s="166">
        <f t="shared" si="257"/>
        <v>0</v>
      </c>
      <c r="AP813" s="166">
        <f t="shared" si="257"/>
        <v>0</v>
      </c>
      <c r="AQ813" s="166">
        <f t="shared" si="257"/>
        <v>0</v>
      </c>
      <c r="AR813" s="166">
        <f t="shared" si="257"/>
        <v>0</v>
      </c>
    </row>
    <row r="814" spans="1:44" s="262" customFormat="1" ht="15.75" hidden="1" outlineLevel="2">
      <c r="A814" s="194"/>
      <c r="B814" s="162" t="s">
        <v>50</v>
      </c>
      <c r="C814" s="160" t="s">
        <v>73</v>
      </c>
      <c r="D814" s="166">
        <f t="shared" si="258"/>
        <v>0</v>
      </c>
      <c r="E814" s="166">
        <f t="shared" si="258"/>
        <v>0</v>
      </c>
      <c r="F814" s="166">
        <f t="shared" si="258"/>
        <v>0</v>
      </c>
      <c r="G814" s="166">
        <f t="shared" si="258"/>
        <v>0</v>
      </c>
      <c r="H814" s="166">
        <f t="shared" si="258"/>
        <v>0</v>
      </c>
      <c r="I814" s="166">
        <f t="shared" si="258"/>
        <v>0</v>
      </c>
      <c r="J814" s="166">
        <f t="shared" si="258"/>
        <v>0</v>
      </c>
      <c r="K814" s="166">
        <f t="shared" si="258"/>
        <v>0</v>
      </c>
      <c r="L814" s="166">
        <f t="shared" si="258"/>
        <v>0</v>
      </c>
      <c r="M814" s="166">
        <f t="shared" si="258"/>
        <v>0</v>
      </c>
      <c r="N814" s="166">
        <f t="shared" si="258"/>
        <v>0</v>
      </c>
      <c r="O814" s="166">
        <f t="shared" si="258"/>
        <v>0</v>
      </c>
      <c r="P814" s="166">
        <f t="shared" si="258"/>
        <v>0</v>
      </c>
      <c r="Q814" s="166">
        <f t="shared" si="258"/>
        <v>0</v>
      </c>
      <c r="R814" s="166">
        <f t="shared" si="258"/>
        <v>0</v>
      </c>
      <c r="S814" s="166">
        <f t="shared" si="258"/>
        <v>0</v>
      </c>
      <c r="T814" s="166">
        <f t="shared" si="257"/>
        <v>0</v>
      </c>
      <c r="U814" s="166">
        <f t="shared" si="257"/>
        <v>0</v>
      </c>
      <c r="V814" s="166">
        <f t="shared" si="257"/>
        <v>0</v>
      </c>
      <c r="W814" s="166">
        <f t="shared" si="257"/>
        <v>0</v>
      </c>
      <c r="X814" s="166">
        <f t="shared" si="257"/>
        <v>0</v>
      </c>
      <c r="Y814" s="166">
        <f t="shared" si="257"/>
        <v>0</v>
      </c>
      <c r="Z814" s="166">
        <f t="shared" si="257"/>
        <v>0</v>
      </c>
      <c r="AA814" s="166">
        <f t="shared" si="257"/>
        <v>0</v>
      </c>
      <c r="AB814" s="166">
        <f t="shared" si="257"/>
        <v>0</v>
      </c>
      <c r="AC814" s="166">
        <f t="shared" si="257"/>
        <v>0</v>
      </c>
      <c r="AD814" s="166">
        <f t="shared" si="257"/>
        <v>0</v>
      </c>
      <c r="AE814" s="166">
        <f t="shared" si="257"/>
        <v>0</v>
      </c>
      <c r="AF814" s="166">
        <f t="shared" si="257"/>
        <v>0</v>
      </c>
      <c r="AG814" s="166">
        <f t="shared" si="257"/>
        <v>0</v>
      </c>
      <c r="AH814" s="166">
        <f t="shared" si="257"/>
        <v>0</v>
      </c>
      <c r="AI814" s="166">
        <f t="shared" si="257"/>
        <v>0</v>
      </c>
      <c r="AJ814" s="166">
        <f t="shared" si="257"/>
        <v>0</v>
      </c>
      <c r="AK814" s="166">
        <f t="shared" si="257"/>
        <v>0</v>
      </c>
      <c r="AL814" s="166">
        <f t="shared" si="257"/>
        <v>0</v>
      </c>
      <c r="AM814" s="166">
        <f t="shared" si="257"/>
        <v>0</v>
      </c>
      <c r="AN814" s="166">
        <f t="shared" si="257"/>
        <v>0</v>
      </c>
      <c r="AO814" s="166">
        <f t="shared" si="257"/>
        <v>0</v>
      </c>
      <c r="AP814" s="166">
        <f t="shared" si="257"/>
        <v>0</v>
      </c>
      <c r="AQ814" s="166">
        <f t="shared" si="257"/>
        <v>0</v>
      </c>
      <c r="AR814" s="166">
        <f t="shared" si="257"/>
        <v>0</v>
      </c>
    </row>
    <row r="815" spans="1:44" s="262" customFormat="1" ht="15.75" hidden="1" outlineLevel="2">
      <c r="A815" s="194"/>
      <c r="B815" s="162" t="s">
        <v>51</v>
      </c>
      <c r="C815" s="160" t="s">
        <v>73</v>
      </c>
      <c r="D815" s="166">
        <f t="shared" si="258"/>
        <v>0</v>
      </c>
      <c r="E815" s="166">
        <f t="shared" si="258"/>
        <v>0</v>
      </c>
      <c r="F815" s="166">
        <f t="shared" si="258"/>
        <v>0</v>
      </c>
      <c r="G815" s="166">
        <f t="shared" si="258"/>
        <v>0</v>
      </c>
      <c r="H815" s="166">
        <f t="shared" si="258"/>
        <v>0</v>
      </c>
      <c r="I815" s="166">
        <f t="shared" si="258"/>
        <v>0</v>
      </c>
      <c r="J815" s="166">
        <f t="shared" si="258"/>
        <v>0</v>
      </c>
      <c r="K815" s="166">
        <f t="shared" si="258"/>
        <v>0</v>
      </c>
      <c r="L815" s="166">
        <f t="shared" si="258"/>
        <v>0</v>
      </c>
      <c r="M815" s="166">
        <f t="shared" si="258"/>
        <v>0</v>
      </c>
      <c r="N815" s="166">
        <f t="shared" si="258"/>
        <v>0</v>
      </c>
      <c r="O815" s="166">
        <f t="shared" si="258"/>
        <v>0</v>
      </c>
      <c r="P815" s="166">
        <f t="shared" si="258"/>
        <v>0</v>
      </c>
      <c r="Q815" s="166">
        <f t="shared" si="258"/>
        <v>0</v>
      </c>
      <c r="R815" s="166">
        <f t="shared" si="258"/>
        <v>0</v>
      </c>
      <c r="S815" s="166">
        <f t="shared" si="258"/>
        <v>0</v>
      </c>
      <c r="T815" s="166">
        <f t="shared" si="257"/>
        <v>0</v>
      </c>
      <c r="U815" s="166">
        <f t="shared" si="257"/>
        <v>0</v>
      </c>
      <c r="V815" s="166">
        <f t="shared" si="257"/>
        <v>0</v>
      </c>
      <c r="W815" s="166">
        <f t="shared" si="257"/>
        <v>0</v>
      </c>
      <c r="X815" s="166">
        <f t="shared" si="257"/>
        <v>0</v>
      </c>
      <c r="Y815" s="166">
        <f t="shared" si="257"/>
        <v>0</v>
      </c>
      <c r="Z815" s="166">
        <f t="shared" si="257"/>
        <v>0</v>
      </c>
      <c r="AA815" s="166">
        <f t="shared" si="257"/>
        <v>0</v>
      </c>
      <c r="AB815" s="166">
        <f t="shared" si="257"/>
        <v>0</v>
      </c>
      <c r="AC815" s="166">
        <f t="shared" si="257"/>
        <v>0</v>
      </c>
      <c r="AD815" s="166">
        <f t="shared" si="257"/>
        <v>0</v>
      </c>
      <c r="AE815" s="166">
        <f t="shared" si="257"/>
        <v>0</v>
      </c>
      <c r="AF815" s="166">
        <f t="shared" si="257"/>
        <v>0</v>
      </c>
      <c r="AG815" s="166">
        <f t="shared" si="257"/>
        <v>0</v>
      </c>
      <c r="AH815" s="166">
        <f t="shared" si="257"/>
        <v>0</v>
      </c>
      <c r="AI815" s="166">
        <f t="shared" si="257"/>
        <v>0</v>
      </c>
      <c r="AJ815" s="166">
        <f t="shared" si="257"/>
        <v>0</v>
      </c>
      <c r="AK815" s="166">
        <f t="shared" si="257"/>
        <v>0</v>
      </c>
      <c r="AL815" s="166">
        <f t="shared" si="257"/>
        <v>0</v>
      </c>
      <c r="AM815" s="166">
        <f t="shared" si="257"/>
        <v>0</v>
      </c>
      <c r="AN815" s="166">
        <f t="shared" si="257"/>
        <v>0</v>
      </c>
      <c r="AO815" s="166">
        <f t="shared" si="257"/>
        <v>0</v>
      </c>
      <c r="AP815" s="166">
        <f t="shared" si="257"/>
        <v>0</v>
      </c>
      <c r="AQ815" s="166">
        <f t="shared" si="257"/>
        <v>0</v>
      </c>
      <c r="AR815" s="166">
        <f t="shared" si="257"/>
        <v>0</v>
      </c>
    </row>
    <row r="816" spans="1:44" s="262" customFormat="1" ht="15.75" hidden="1" outlineLevel="2">
      <c r="A816" s="194"/>
      <c r="B816" s="162" t="s">
        <v>52</v>
      </c>
      <c r="C816" s="160" t="s">
        <v>73</v>
      </c>
      <c r="D816" s="166">
        <f t="shared" si="258"/>
        <v>0</v>
      </c>
      <c r="E816" s="166">
        <f t="shared" si="258"/>
        <v>0</v>
      </c>
      <c r="F816" s="166">
        <f t="shared" si="258"/>
        <v>0</v>
      </c>
      <c r="G816" s="166">
        <f t="shared" si="258"/>
        <v>0</v>
      </c>
      <c r="H816" s="166">
        <f t="shared" si="258"/>
        <v>0</v>
      </c>
      <c r="I816" s="166">
        <f t="shared" si="258"/>
        <v>0</v>
      </c>
      <c r="J816" s="166">
        <f t="shared" si="258"/>
        <v>0</v>
      </c>
      <c r="K816" s="166">
        <f t="shared" si="258"/>
        <v>0</v>
      </c>
      <c r="L816" s="166">
        <f t="shared" si="258"/>
        <v>0</v>
      </c>
      <c r="M816" s="166">
        <f t="shared" si="258"/>
        <v>0</v>
      </c>
      <c r="N816" s="166">
        <f t="shared" si="258"/>
        <v>0</v>
      </c>
      <c r="O816" s="166">
        <f t="shared" si="258"/>
        <v>0</v>
      </c>
      <c r="P816" s="166">
        <f t="shared" si="258"/>
        <v>0</v>
      </c>
      <c r="Q816" s="166">
        <f t="shared" si="258"/>
        <v>0</v>
      </c>
      <c r="R816" s="166">
        <f t="shared" si="258"/>
        <v>0</v>
      </c>
      <c r="S816" s="166">
        <f t="shared" si="258"/>
        <v>0</v>
      </c>
      <c r="T816" s="166">
        <f t="shared" si="257"/>
        <v>0</v>
      </c>
      <c r="U816" s="166">
        <f t="shared" si="257"/>
        <v>0</v>
      </c>
      <c r="V816" s="166">
        <f t="shared" si="257"/>
        <v>0</v>
      </c>
      <c r="W816" s="166">
        <f t="shared" si="257"/>
        <v>0</v>
      </c>
      <c r="X816" s="166">
        <f t="shared" si="257"/>
        <v>0</v>
      </c>
      <c r="Y816" s="166">
        <f t="shared" si="257"/>
        <v>0</v>
      </c>
      <c r="Z816" s="166">
        <f t="shared" si="257"/>
        <v>0</v>
      </c>
      <c r="AA816" s="166">
        <f t="shared" si="257"/>
        <v>0</v>
      </c>
      <c r="AB816" s="166">
        <f t="shared" si="257"/>
        <v>0</v>
      </c>
      <c r="AC816" s="166">
        <f t="shared" si="257"/>
        <v>0</v>
      </c>
      <c r="AD816" s="166">
        <f t="shared" si="257"/>
        <v>0</v>
      </c>
      <c r="AE816" s="166">
        <f t="shared" si="257"/>
        <v>0</v>
      </c>
      <c r="AF816" s="166">
        <f t="shared" si="257"/>
        <v>0</v>
      </c>
      <c r="AG816" s="166">
        <f t="shared" si="257"/>
        <v>0</v>
      </c>
      <c r="AH816" s="166">
        <f t="shared" si="257"/>
        <v>0</v>
      </c>
      <c r="AI816" s="166">
        <f t="shared" si="257"/>
        <v>0</v>
      </c>
      <c r="AJ816" s="166">
        <f t="shared" si="257"/>
        <v>0</v>
      </c>
      <c r="AK816" s="166">
        <f t="shared" si="257"/>
        <v>0</v>
      </c>
      <c r="AL816" s="166">
        <f t="shared" si="257"/>
        <v>0</v>
      </c>
      <c r="AM816" s="166">
        <f t="shared" si="257"/>
        <v>0</v>
      </c>
      <c r="AN816" s="166">
        <f t="shared" si="257"/>
        <v>0</v>
      </c>
      <c r="AO816" s="166">
        <f t="shared" si="257"/>
        <v>0</v>
      </c>
      <c r="AP816" s="166">
        <f t="shared" si="257"/>
        <v>0</v>
      </c>
      <c r="AQ816" s="166">
        <f t="shared" si="257"/>
        <v>0</v>
      </c>
      <c r="AR816" s="166">
        <f t="shared" si="257"/>
        <v>0</v>
      </c>
    </row>
    <row r="817" spans="1:44" s="262" customFormat="1" ht="15.75" hidden="1" outlineLevel="2">
      <c r="A817" s="194"/>
      <c r="B817" s="162" t="s">
        <v>53</v>
      </c>
      <c r="C817" s="160" t="s">
        <v>73</v>
      </c>
      <c r="D817" s="166">
        <f t="shared" si="258"/>
        <v>0</v>
      </c>
      <c r="E817" s="166">
        <f t="shared" si="258"/>
        <v>0</v>
      </c>
      <c r="F817" s="166">
        <f t="shared" si="258"/>
        <v>0</v>
      </c>
      <c r="G817" s="166">
        <f t="shared" si="258"/>
        <v>0</v>
      </c>
      <c r="H817" s="166">
        <f t="shared" si="258"/>
        <v>0</v>
      </c>
      <c r="I817" s="166">
        <f t="shared" si="258"/>
        <v>0</v>
      </c>
      <c r="J817" s="166">
        <f t="shared" si="258"/>
        <v>0</v>
      </c>
      <c r="K817" s="166">
        <f t="shared" si="258"/>
        <v>0</v>
      </c>
      <c r="L817" s="166">
        <f t="shared" si="258"/>
        <v>0</v>
      </c>
      <c r="M817" s="166">
        <f t="shared" si="258"/>
        <v>0</v>
      </c>
      <c r="N817" s="166">
        <f t="shared" si="258"/>
        <v>0</v>
      </c>
      <c r="O817" s="166">
        <f t="shared" si="258"/>
        <v>0</v>
      </c>
      <c r="P817" s="166">
        <f t="shared" si="258"/>
        <v>0</v>
      </c>
      <c r="Q817" s="166">
        <f t="shared" si="258"/>
        <v>0</v>
      </c>
      <c r="R817" s="166">
        <f t="shared" si="258"/>
        <v>0</v>
      </c>
      <c r="S817" s="166">
        <f t="shared" si="258"/>
        <v>0</v>
      </c>
      <c r="T817" s="166">
        <f t="shared" si="257"/>
        <v>0</v>
      </c>
      <c r="U817" s="166">
        <f t="shared" si="257"/>
        <v>0</v>
      </c>
      <c r="V817" s="166">
        <f t="shared" si="257"/>
        <v>0</v>
      </c>
      <c r="W817" s="166">
        <f t="shared" si="257"/>
        <v>0</v>
      </c>
      <c r="X817" s="166">
        <f t="shared" si="257"/>
        <v>0</v>
      </c>
      <c r="Y817" s="166">
        <f t="shared" si="257"/>
        <v>0</v>
      </c>
      <c r="Z817" s="166">
        <f t="shared" si="257"/>
        <v>0</v>
      </c>
      <c r="AA817" s="166">
        <f t="shared" si="257"/>
        <v>0</v>
      </c>
      <c r="AB817" s="166">
        <f t="shared" si="257"/>
        <v>0</v>
      </c>
      <c r="AC817" s="166">
        <f t="shared" si="257"/>
        <v>0</v>
      </c>
      <c r="AD817" s="166">
        <f t="shared" si="257"/>
        <v>0</v>
      </c>
      <c r="AE817" s="166">
        <f t="shared" si="257"/>
        <v>0</v>
      </c>
      <c r="AF817" s="166">
        <f t="shared" si="257"/>
        <v>0</v>
      </c>
      <c r="AG817" s="166">
        <f t="shared" si="257"/>
        <v>0</v>
      </c>
      <c r="AH817" s="166">
        <f t="shared" si="257"/>
        <v>0</v>
      </c>
      <c r="AI817" s="166">
        <f t="shared" si="257"/>
        <v>0</v>
      </c>
      <c r="AJ817" s="166">
        <f t="shared" si="257"/>
        <v>0</v>
      </c>
      <c r="AK817" s="166">
        <f t="shared" si="257"/>
        <v>0</v>
      </c>
      <c r="AL817" s="166">
        <f t="shared" si="257"/>
        <v>0</v>
      </c>
      <c r="AM817" s="166">
        <f t="shared" si="257"/>
        <v>0</v>
      </c>
      <c r="AN817" s="166">
        <f t="shared" si="257"/>
        <v>0</v>
      </c>
      <c r="AO817" s="166">
        <f t="shared" si="257"/>
        <v>0</v>
      </c>
      <c r="AP817" s="166">
        <f t="shared" si="257"/>
        <v>0</v>
      </c>
      <c r="AQ817" s="166">
        <f t="shared" si="257"/>
        <v>0</v>
      </c>
      <c r="AR817" s="166">
        <f t="shared" si="257"/>
        <v>0</v>
      </c>
    </row>
    <row r="818" spans="1:44" s="262" customFormat="1" ht="15.75" hidden="1" outlineLevel="2">
      <c r="A818" s="194"/>
      <c r="B818" s="162" t="s">
        <v>54</v>
      </c>
      <c r="C818" s="160" t="s">
        <v>73</v>
      </c>
      <c r="D818" s="166">
        <f t="shared" si="258"/>
        <v>0</v>
      </c>
      <c r="E818" s="166">
        <f t="shared" si="258"/>
        <v>0</v>
      </c>
      <c r="F818" s="166">
        <f t="shared" si="258"/>
        <v>0</v>
      </c>
      <c r="G818" s="166">
        <f t="shared" si="258"/>
        <v>0</v>
      </c>
      <c r="H818" s="166">
        <f t="shared" si="258"/>
        <v>0</v>
      </c>
      <c r="I818" s="166">
        <f t="shared" si="258"/>
        <v>0</v>
      </c>
      <c r="J818" s="166">
        <f t="shared" si="258"/>
        <v>0</v>
      </c>
      <c r="K818" s="166">
        <f t="shared" si="258"/>
        <v>0</v>
      </c>
      <c r="L818" s="166">
        <f t="shared" si="258"/>
        <v>0</v>
      </c>
      <c r="M818" s="166">
        <f t="shared" si="258"/>
        <v>0</v>
      </c>
      <c r="N818" s="166">
        <f t="shared" si="258"/>
        <v>0</v>
      </c>
      <c r="O818" s="166">
        <f t="shared" si="258"/>
        <v>0</v>
      </c>
      <c r="P818" s="166">
        <f t="shared" si="258"/>
        <v>0</v>
      </c>
      <c r="Q818" s="166">
        <f t="shared" si="258"/>
        <v>0</v>
      </c>
      <c r="R818" s="166">
        <f t="shared" si="258"/>
        <v>0</v>
      </c>
      <c r="S818" s="166">
        <f t="shared" si="258"/>
        <v>0</v>
      </c>
      <c r="T818" s="166">
        <f t="shared" si="257"/>
        <v>0</v>
      </c>
      <c r="U818" s="166">
        <f t="shared" si="257"/>
        <v>0</v>
      </c>
      <c r="V818" s="166">
        <f t="shared" si="257"/>
        <v>0</v>
      </c>
      <c r="W818" s="166">
        <f t="shared" si="257"/>
        <v>0</v>
      </c>
      <c r="X818" s="166">
        <f t="shared" si="257"/>
        <v>0</v>
      </c>
      <c r="Y818" s="166">
        <f t="shared" si="257"/>
        <v>0</v>
      </c>
      <c r="Z818" s="166">
        <f t="shared" si="257"/>
        <v>0</v>
      </c>
      <c r="AA818" s="166">
        <f t="shared" si="257"/>
        <v>0</v>
      </c>
      <c r="AB818" s="166">
        <f t="shared" si="257"/>
        <v>0</v>
      </c>
      <c r="AC818" s="166">
        <f t="shared" si="257"/>
        <v>0</v>
      </c>
      <c r="AD818" s="166">
        <f t="shared" si="257"/>
        <v>0</v>
      </c>
      <c r="AE818" s="166">
        <f t="shared" si="257"/>
        <v>0</v>
      </c>
      <c r="AF818" s="166">
        <f t="shared" si="257"/>
        <v>0</v>
      </c>
      <c r="AG818" s="166">
        <f t="shared" si="257"/>
        <v>0</v>
      </c>
      <c r="AH818" s="166">
        <f t="shared" si="257"/>
        <v>0</v>
      </c>
      <c r="AI818" s="166">
        <f t="shared" si="257"/>
        <v>0</v>
      </c>
      <c r="AJ818" s="166">
        <f t="shared" si="257"/>
        <v>0</v>
      </c>
      <c r="AK818" s="166">
        <f t="shared" si="257"/>
        <v>0</v>
      </c>
      <c r="AL818" s="166">
        <f t="shared" si="257"/>
        <v>0</v>
      </c>
      <c r="AM818" s="166">
        <f t="shared" si="257"/>
        <v>0</v>
      </c>
      <c r="AN818" s="166">
        <f t="shared" si="257"/>
        <v>0</v>
      </c>
      <c r="AO818" s="166">
        <f t="shared" si="257"/>
        <v>0</v>
      </c>
      <c r="AP818" s="166">
        <f t="shared" si="257"/>
        <v>0</v>
      </c>
      <c r="AQ818" s="166">
        <f t="shared" si="257"/>
        <v>0</v>
      </c>
      <c r="AR818" s="166">
        <f t="shared" si="257"/>
        <v>0</v>
      </c>
    </row>
    <row r="819" spans="1:44" s="262" customFormat="1" ht="15.75" hidden="1" outlineLevel="2">
      <c r="A819" s="194"/>
      <c r="B819" s="162" t="s">
        <v>55</v>
      </c>
      <c r="C819" s="160" t="s">
        <v>73</v>
      </c>
      <c r="D819" s="165">
        <f>1-SUM(D806:D818)</f>
        <v>1</v>
      </c>
      <c r="E819" s="165">
        <f t="shared" ref="E819:AR819" si="259">1-SUM(E806:E818)</f>
        <v>1</v>
      </c>
      <c r="F819" s="165">
        <f t="shared" si="259"/>
        <v>1</v>
      </c>
      <c r="G819" s="165">
        <f t="shared" si="259"/>
        <v>1</v>
      </c>
      <c r="H819" s="165">
        <f t="shared" si="259"/>
        <v>1</v>
      </c>
      <c r="I819" s="165">
        <f t="shared" si="259"/>
        <v>1</v>
      </c>
      <c r="J819" s="165">
        <f t="shared" si="259"/>
        <v>1</v>
      </c>
      <c r="K819" s="165">
        <f t="shared" si="259"/>
        <v>1</v>
      </c>
      <c r="L819" s="165">
        <f t="shared" si="259"/>
        <v>1</v>
      </c>
      <c r="M819" s="165">
        <f t="shared" si="259"/>
        <v>1</v>
      </c>
      <c r="N819" s="165">
        <f t="shared" si="259"/>
        <v>1</v>
      </c>
      <c r="O819" s="165">
        <f t="shared" si="259"/>
        <v>1</v>
      </c>
      <c r="P819" s="165">
        <f t="shared" si="259"/>
        <v>1</v>
      </c>
      <c r="Q819" s="165">
        <f t="shared" si="259"/>
        <v>1</v>
      </c>
      <c r="R819" s="165">
        <f t="shared" si="259"/>
        <v>1</v>
      </c>
      <c r="S819" s="165">
        <f t="shared" si="259"/>
        <v>1</v>
      </c>
      <c r="T819" s="165">
        <f t="shared" si="259"/>
        <v>1</v>
      </c>
      <c r="U819" s="165">
        <f t="shared" si="259"/>
        <v>1</v>
      </c>
      <c r="V819" s="165">
        <f t="shared" si="259"/>
        <v>1</v>
      </c>
      <c r="W819" s="165">
        <f t="shared" si="259"/>
        <v>1</v>
      </c>
      <c r="X819" s="165">
        <f t="shared" si="259"/>
        <v>1</v>
      </c>
      <c r="Y819" s="165">
        <f t="shared" si="259"/>
        <v>1</v>
      </c>
      <c r="Z819" s="165">
        <f t="shared" si="259"/>
        <v>1</v>
      </c>
      <c r="AA819" s="165">
        <f t="shared" si="259"/>
        <v>1</v>
      </c>
      <c r="AB819" s="165">
        <f t="shared" si="259"/>
        <v>1</v>
      </c>
      <c r="AC819" s="165">
        <f t="shared" si="259"/>
        <v>1</v>
      </c>
      <c r="AD819" s="165">
        <f t="shared" si="259"/>
        <v>1</v>
      </c>
      <c r="AE819" s="165">
        <f t="shared" si="259"/>
        <v>1</v>
      </c>
      <c r="AF819" s="165">
        <f t="shared" si="259"/>
        <v>1</v>
      </c>
      <c r="AG819" s="165">
        <f t="shared" si="259"/>
        <v>1</v>
      </c>
      <c r="AH819" s="165">
        <f t="shared" si="259"/>
        <v>1</v>
      </c>
      <c r="AI819" s="165">
        <f t="shared" si="259"/>
        <v>1</v>
      </c>
      <c r="AJ819" s="165">
        <f t="shared" si="259"/>
        <v>1</v>
      </c>
      <c r="AK819" s="165">
        <f t="shared" si="259"/>
        <v>1</v>
      </c>
      <c r="AL819" s="165">
        <f t="shared" si="259"/>
        <v>1</v>
      </c>
      <c r="AM819" s="165">
        <f t="shared" si="259"/>
        <v>1</v>
      </c>
      <c r="AN819" s="165">
        <f t="shared" si="259"/>
        <v>1</v>
      </c>
      <c r="AO819" s="165">
        <f t="shared" si="259"/>
        <v>1</v>
      </c>
      <c r="AP819" s="165">
        <f t="shared" si="259"/>
        <v>1</v>
      </c>
      <c r="AQ819" s="165">
        <f t="shared" si="259"/>
        <v>1</v>
      </c>
      <c r="AR819" s="165">
        <f t="shared" si="259"/>
        <v>1</v>
      </c>
    </row>
    <row r="820" spans="1:44" s="262" customFormat="1" ht="15.75" hidden="1" outlineLevel="2">
      <c r="A820" s="194"/>
      <c r="B820" s="162" t="s">
        <v>56</v>
      </c>
      <c r="C820" s="160" t="s">
        <v>73</v>
      </c>
      <c r="D820" s="166">
        <f>SUM(D806:D819)</f>
        <v>1</v>
      </c>
      <c r="E820" s="166">
        <f t="shared" ref="E820:AR820" si="260">SUM(E806:E819)</f>
        <v>1</v>
      </c>
      <c r="F820" s="166">
        <f t="shared" si="260"/>
        <v>1</v>
      </c>
      <c r="G820" s="166">
        <f t="shared" si="260"/>
        <v>1</v>
      </c>
      <c r="H820" s="166">
        <f t="shared" si="260"/>
        <v>1</v>
      </c>
      <c r="I820" s="166">
        <f t="shared" si="260"/>
        <v>1</v>
      </c>
      <c r="J820" s="166">
        <f t="shared" si="260"/>
        <v>1</v>
      </c>
      <c r="K820" s="166">
        <f t="shared" si="260"/>
        <v>1</v>
      </c>
      <c r="L820" s="166">
        <f t="shared" si="260"/>
        <v>1</v>
      </c>
      <c r="M820" s="166">
        <f t="shared" si="260"/>
        <v>1</v>
      </c>
      <c r="N820" s="166">
        <f t="shared" si="260"/>
        <v>1</v>
      </c>
      <c r="O820" s="166">
        <f t="shared" si="260"/>
        <v>1</v>
      </c>
      <c r="P820" s="166">
        <f t="shared" si="260"/>
        <v>1</v>
      </c>
      <c r="Q820" s="166">
        <f t="shared" si="260"/>
        <v>1</v>
      </c>
      <c r="R820" s="166">
        <f t="shared" si="260"/>
        <v>1</v>
      </c>
      <c r="S820" s="166">
        <f t="shared" si="260"/>
        <v>1</v>
      </c>
      <c r="T820" s="166">
        <f t="shared" si="260"/>
        <v>1</v>
      </c>
      <c r="U820" s="166">
        <f t="shared" si="260"/>
        <v>1</v>
      </c>
      <c r="V820" s="166">
        <f t="shared" si="260"/>
        <v>1</v>
      </c>
      <c r="W820" s="166">
        <f t="shared" si="260"/>
        <v>1</v>
      </c>
      <c r="X820" s="166">
        <f t="shared" si="260"/>
        <v>1</v>
      </c>
      <c r="Y820" s="166">
        <f t="shared" si="260"/>
        <v>1</v>
      </c>
      <c r="Z820" s="166">
        <f t="shared" si="260"/>
        <v>1</v>
      </c>
      <c r="AA820" s="166">
        <f t="shared" si="260"/>
        <v>1</v>
      </c>
      <c r="AB820" s="166">
        <f t="shared" si="260"/>
        <v>1</v>
      </c>
      <c r="AC820" s="166">
        <f t="shared" si="260"/>
        <v>1</v>
      </c>
      <c r="AD820" s="166">
        <f t="shared" si="260"/>
        <v>1</v>
      </c>
      <c r="AE820" s="166">
        <f t="shared" si="260"/>
        <v>1</v>
      </c>
      <c r="AF820" s="166">
        <f t="shared" si="260"/>
        <v>1</v>
      </c>
      <c r="AG820" s="166">
        <f t="shared" si="260"/>
        <v>1</v>
      </c>
      <c r="AH820" s="166">
        <f t="shared" si="260"/>
        <v>1</v>
      </c>
      <c r="AI820" s="166">
        <f t="shared" si="260"/>
        <v>1</v>
      </c>
      <c r="AJ820" s="166">
        <f t="shared" si="260"/>
        <v>1</v>
      </c>
      <c r="AK820" s="166">
        <f t="shared" si="260"/>
        <v>1</v>
      </c>
      <c r="AL820" s="166">
        <f t="shared" si="260"/>
        <v>1</v>
      </c>
      <c r="AM820" s="166">
        <f t="shared" si="260"/>
        <v>1</v>
      </c>
      <c r="AN820" s="166">
        <f t="shared" si="260"/>
        <v>1</v>
      </c>
      <c r="AO820" s="166">
        <f t="shared" si="260"/>
        <v>1</v>
      </c>
      <c r="AP820" s="166">
        <f t="shared" si="260"/>
        <v>1</v>
      </c>
      <c r="AQ820" s="166">
        <f t="shared" si="260"/>
        <v>1</v>
      </c>
      <c r="AR820" s="166">
        <f t="shared" si="260"/>
        <v>1</v>
      </c>
    </row>
    <row r="821" spans="1:44" s="260" customFormat="1" ht="15.75" hidden="1" outlineLevel="1">
      <c r="A821" s="195"/>
      <c r="B821" s="84" t="s">
        <v>183</v>
      </c>
      <c r="C821" s="80" t="s">
        <v>184</v>
      </c>
      <c r="D821" s="192">
        <f>IF($A$735="SIM",((18500*(D808+D809+D810+D814+D815+D816+D817+D819)-2636*0.6*100%*(D806+D807)-628*(D811+D818)-544*(D812+D813))/4.185)*1000/238845.9,0)</f>
        <v>0</v>
      </c>
      <c r="E821" s="192">
        <f t="shared" ref="E821:AR821" si="261">IF($A$735="SIM",((18500*(E808+E809+E810+E814+E815+E816+E817+E819)-2636*0.6*100%*(E806+E807)-628*(E811+E818)-544*(E812+E813))/4.185)*1000/238845.9,0)</f>
        <v>0</v>
      </c>
      <c r="F821" s="192">
        <f t="shared" si="261"/>
        <v>0</v>
      </c>
      <c r="G821" s="192">
        <f t="shared" si="261"/>
        <v>0</v>
      </c>
      <c r="H821" s="192">
        <f t="shared" si="261"/>
        <v>0</v>
      </c>
      <c r="I821" s="192">
        <f t="shared" si="261"/>
        <v>0</v>
      </c>
      <c r="J821" s="192">
        <f t="shared" si="261"/>
        <v>0</v>
      </c>
      <c r="K821" s="192">
        <f t="shared" si="261"/>
        <v>0</v>
      </c>
      <c r="L821" s="192">
        <f t="shared" si="261"/>
        <v>0</v>
      </c>
      <c r="M821" s="192">
        <f t="shared" si="261"/>
        <v>0</v>
      </c>
      <c r="N821" s="192">
        <f t="shared" si="261"/>
        <v>0</v>
      </c>
      <c r="O821" s="192">
        <f t="shared" si="261"/>
        <v>0</v>
      </c>
      <c r="P821" s="192">
        <f t="shared" si="261"/>
        <v>0</v>
      </c>
      <c r="Q821" s="192">
        <f t="shared" si="261"/>
        <v>0</v>
      </c>
      <c r="R821" s="192">
        <f t="shared" si="261"/>
        <v>0</v>
      </c>
      <c r="S821" s="192">
        <f t="shared" si="261"/>
        <v>0</v>
      </c>
      <c r="T821" s="192">
        <f t="shared" si="261"/>
        <v>0</v>
      </c>
      <c r="U821" s="192">
        <f t="shared" si="261"/>
        <v>0</v>
      </c>
      <c r="V821" s="192">
        <f t="shared" si="261"/>
        <v>0</v>
      </c>
      <c r="W821" s="192">
        <f t="shared" si="261"/>
        <v>0</v>
      </c>
      <c r="X821" s="192">
        <f t="shared" si="261"/>
        <v>0</v>
      </c>
      <c r="Y821" s="192">
        <f t="shared" si="261"/>
        <v>0</v>
      </c>
      <c r="Z821" s="192">
        <f t="shared" si="261"/>
        <v>0</v>
      </c>
      <c r="AA821" s="192">
        <f t="shared" si="261"/>
        <v>0</v>
      </c>
      <c r="AB821" s="192">
        <f t="shared" si="261"/>
        <v>0</v>
      </c>
      <c r="AC821" s="192">
        <f t="shared" si="261"/>
        <v>0</v>
      </c>
      <c r="AD821" s="192">
        <f t="shared" si="261"/>
        <v>0</v>
      </c>
      <c r="AE821" s="192">
        <f t="shared" si="261"/>
        <v>0</v>
      </c>
      <c r="AF821" s="192">
        <f t="shared" si="261"/>
        <v>0</v>
      </c>
      <c r="AG821" s="192">
        <f t="shared" si="261"/>
        <v>0</v>
      </c>
      <c r="AH821" s="192">
        <f t="shared" si="261"/>
        <v>0</v>
      </c>
      <c r="AI821" s="192">
        <f t="shared" si="261"/>
        <v>0</v>
      </c>
      <c r="AJ821" s="192">
        <f t="shared" si="261"/>
        <v>0</v>
      </c>
      <c r="AK821" s="192">
        <f t="shared" si="261"/>
        <v>0</v>
      </c>
      <c r="AL821" s="192">
        <f t="shared" si="261"/>
        <v>0</v>
      </c>
      <c r="AM821" s="192">
        <f t="shared" si="261"/>
        <v>0</v>
      </c>
      <c r="AN821" s="192">
        <f t="shared" si="261"/>
        <v>0</v>
      </c>
      <c r="AO821" s="192">
        <f t="shared" si="261"/>
        <v>0</v>
      </c>
      <c r="AP821" s="192">
        <f t="shared" si="261"/>
        <v>0</v>
      </c>
      <c r="AQ821" s="192">
        <f t="shared" si="261"/>
        <v>0</v>
      </c>
      <c r="AR821" s="192">
        <f t="shared" si="261"/>
        <v>0</v>
      </c>
    </row>
    <row r="822" spans="1:44" s="260" customFormat="1" ht="15.75" hidden="1" outlineLevel="1">
      <c r="A822" s="195"/>
      <c r="B822" s="84" t="s">
        <v>183</v>
      </c>
      <c r="C822" s="80" t="s">
        <v>185</v>
      </c>
      <c r="D822" s="157">
        <f>IF($A$735="SIM",D821*277.78,0)</f>
        <v>0</v>
      </c>
      <c r="E822" s="157">
        <f t="shared" ref="E822:AR822" si="262">IF($A$735="SIM",E821*277.78,0)</f>
        <v>0</v>
      </c>
      <c r="F822" s="157">
        <f t="shared" si="262"/>
        <v>0</v>
      </c>
      <c r="G822" s="157">
        <f t="shared" si="262"/>
        <v>0</v>
      </c>
      <c r="H822" s="157">
        <f t="shared" si="262"/>
        <v>0</v>
      </c>
      <c r="I822" s="157">
        <f t="shared" si="262"/>
        <v>0</v>
      </c>
      <c r="J822" s="157">
        <f t="shared" si="262"/>
        <v>0</v>
      </c>
      <c r="K822" s="157">
        <f t="shared" si="262"/>
        <v>0</v>
      </c>
      <c r="L822" s="157">
        <f t="shared" si="262"/>
        <v>0</v>
      </c>
      <c r="M822" s="157">
        <f t="shared" si="262"/>
        <v>0</v>
      </c>
      <c r="N822" s="157">
        <f t="shared" si="262"/>
        <v>0</v>
      </c>
      <c r="O822" s="157">
        <f t="shared" si="262"/>
        <v>0</v>
      </c>
      <c r="P822" s="157">
        <f t="shared" si="262"/>
        <v>0</v>
      </c>
      <c r="Q822" s="157">
        <f t="shared" si="262"/>
        <v>0</v>
      </c>
      <c r="R822" s="157">
        <f t="shared" si="262"/>
        <v>0</v>
      </c>
      <c r="S822" s="157">
        <f t="shared" si="262"/>
        <v>0</v>
      </c>
      <c r="T822" s="157">
        <f t="shared" si="262"/>
        <v>0</v>
      </c>
      <c r="U822" s="157">
        <f t="shared" si="262"/>
        <v>0</v>
      </c>
      <c r="V822" s="157">
        <f t="shared" si="262"/>
        <v>0</v>
      </c>
      <c r="W822" s="157">
        <f t="shared" si="262"/>
        <v>0</v>
      </c>
      <c r="X822" s="157">
        <f t="shared" si="262"/>
        <v>0</v>
      </c>
      <c r="Y822" s="157">
        <f t="shared" si="262"/>
        <v>0</v>
      </c>
      <c r="Z822" s="157">
        <f t="shared" si="262"/>
        <v>0</v>
      </c>
      <c r="AA822" s="157">
        <f t="shared" si="262"/>
        <v>0</v>
      </c>
      <c r="AB822" s="157">
        <f t="shared" si="262"/>
        <v>0</v>
      </c>
      <c r="AC822" s="157">
        <f t="shared" si="262"/>
        <v>0</v>
      </c>
      <c r="AD822" s="157">
        <f t="shared" si="262"/>
        <v>0</v>
      </c>
      <c r="AE822" s="157">
        <f t="shared" si="262"/>
        <v>0</v>
      </c>
      <c r="AF822" s="157">
        <f t="shared" si="262"/>
        <v>0</v>
      </c>
      <c r="AG822" s="157">
        <f t="shared" si="262"/>
        <v>0</v>
      </c>
      <c r="AH822" s="157">
        <f t="shared" si="262"/>
        <v>0</v>
      </c>
      <c r="AI822" s="157">
        <f t="shared" si="262"/>
        <v>0</v>
      </c>
      <c r="AJ822" s="157">
        <f t="shared" si="262"/>
        <v>0</v>
      </c>
      <c r="AK822" s="157">
        <f t="shared" si="262"/>
        <v>0</v>
      </c>
      <c r="AL822" s="157">
        <f t="shared" si="262"/>
        <v>0</v>
      </c>
      <c r="AM822" s="157">
        <f t="shared" si="262"/>
        <v>0</v>
      </c>
      <c r="AN822" s="157">
        <f t="shared" si="262"/>
        <v>0</v>
      </c>
      <c r="AO822" s="157">
        <f t="shared" si="262"/>
        <v>0</v>
      </c>
      <c r="AP822" s="157">
        <f t="shared" si="262"/>
        <v>0</v>
      </c>
      <c r="AQ822" s="157">
        <f t="shared" si="262"/>
        <v>0</v>
      </c>
      <c r="AR822" s="157">
        <f t="shared" si="262"/>
        <v>0</v>
      </c>
    </row>
    <row r="823" spans="1:44" s="260" customFormat="1" ht="15.75" hidden="1" outlineLevel="1">
      <c r="A823" s="195"/>
      <c r="B823" s="84" t="s">
        <v>169</v>
      </c>
      <c r="C823" s="80" t="s">
        <v>129</v>
      </c>
      <c r="D823" s="157">
        <f>IF($A$735="SIM",(D804-D825)*(1-'[7]5. Var. Index. Performance RTs'!$D$92),0)</f>
        <v>0</v>
      </c>
      <c r="E823" s="157">
        <f>IF($A$735="SIM",(E804-E825)*(1-'[7]5. Var. Index. Performance RTs'!$D$92),0)</f>
        <v>0</v>
      </c>
      <c r="F823" s="157">
        <f>IF($A$735="SIM",(F804-F825)*(1-'[7]5. Var. Index. Performance RTs'!$D$92),0)</f>
        <v>0</v>
      </c>
      <c r="G823" s="157">
        <f>IF($A$735="SIM",(G804-G825)*(1-'[7]5. Var. Index. Performance RTs'!$D$92),0)</f>
        <v>0</v>
      </c>
      <c r="H823" s="157">
        <f>IF($A$735="SIM",(H804-H825)*(1-'[7]5. Var. Index. Performance RTs'!$D$92),0)</f>
        <v>0</v>
      </c>
      <c r="I823" s="157">
        <f>IF($A$735="SIM",(I804-I825)*(1-'[7]5. Var. Index. Performance RTs'!$D$92),0)</f>
        <v>0</v>
      </c>
      <c r="J823" s="157">
        <f>IF($A$735="SIM",(J804-J825)*(1-'[7]5. Var. Index. Performance RTs'!$D$92),0)</f>
        <v>0</v>
      </c>
      <c r="K823" s="157">
        <f>IF($A$735="SIM",(K804-K825)*(1-'[7]5. Var. Index. Performance RTs'!$D$92),0)</f>
        <v>0</v>
      </c>
      <c r="L823" s="157">
        <f>IF($A$735="SIM",(L804-L825)*(1-'[7]5. Var. Index. Performance RTs'!$D$92),0)</f>
        <v>0</v>
      </c>
      <c r="M823" s="157">
        <f>IF($A$735="SIM",(M804-M825)*(1-'[7]5. Var. Index. Performance RTs'!$D$92),0)</f>
        <v>0</v>
      </c>
      <c r="N823" s="157">
        <f>IF($A$735="SIM",(N804-N825)*(1-'[7]5. Var. Index. Performance RTs'!$D$92),0)</f>
        <v>0</v>
      </c>
      <c r="O823" s="157">
        <f>IF($A$735="SIM",(O804-O825)*(1-'[7]5. Var. Index. Performance RTs'!$D$92),0)</f>
        <v>0</v>
      </c>
      <c r="P823" s="157">
        <f>IF($A$735="SIM",(P804-P825)*(1-'[7]5. Var. Index. Performance RTs'!$D$92),0)</f>
        <v>0</v>
      </c>
      <c r="Q823" s="157">
        <f>IF($A$735="SIM",(Q804-Q825)*(1-'[7]5. Var. Index. Performance RTs'!$D$92),0)</f>
        <v>0</v>
      </c>
      <c r="R823" s="157">
        <f>IF($A$735="SIM",(R804-R825)*(1-'[7]5. Var. Index. Performance RTs'!$D$92),0)</f>
        <v>0</v>
      </c>
      <c r="S823" s="157">
        <f>IF($A$735="SIM",(S804-S825)*(1-'[7]5. Var. Index. Performance RTs'!$D$92),0)</f>
        <v>0</v>
      </c>
      <c r="T823" s="157">
        <f>IF($A$735="SIM",(T804-T825)*(1-'[7]5. Var. Index. Performance RTs'!$D$92),0)</f>
        <v>0</v>
      </c>
      <c r="U823" s="157">
        <f>IF($A$735="SIM",(U804-U825)*(1-'[7]5. Var. Index. Performance RTs'!$D$92),0)</f>
        <v>0</v>
      </c>
      <c r="V823" s="157">
        <f>IF($A$735="SIM",(V804-V825)*(1-'[7]5. Var. Index. Performance RTs'!$D$92),0)</f>
        <v>0</v>
      </c>
      <c r="W823" s="157">
        <f>IF($A$735="SIM",(W804-W825)*(1-'[7]5. Var. Index. Performance RTs'!$D$92),0)</f>
        <v>0</v>
      </c>
      <c r="X823" s="157">
        <f>IF($A$735="SIM",(X804-X825)*(1-'[7]5. Var. Index. Performance RTs'!$D$92),0)</f>
        <v>0</v>
      </c>
      <c r="Y823" s="157">
        <f>IF($A$735="SIM",(Y804-Y825)*(1-'[7]5. Var. Index. Performance RTs'!$D$92),0)</f>
        <v>0</v>
      </c>
      <c r="Z823" s="157">
        <f>IF($A$735="SIM",(Z804-Z825)*(1-'[7]5. Var. Index. Performance RTs'!$D$92),0)</f>
        <v>0</v>
      </c>
      <c r="AA823" s="157">
        <f>IF($A$735="SIM",(AA804-AA825)*(1-'[7]5. Var. Index. Performance RTs'!$D$92),0)</f>
        <v>0</v>
      </c>
      <c r="AB823" s="157">
        <f>IF($A$735="SIM",(AB804-AB825)*(1-'[7]5. Var. Index. Performance RTs'!$D$92),0)</f>
        <v>0</v>
      </c>
      <c r="AC823" s="157">
        <f>IF($A$735="SIM",(AC804-AC825)*(1-'[7]5. Var. Index. Performance RTs'!$D$92),0)</f>
        <v>0</v>
      </c>
      <c r="AD823" s="157">
        <f>IF($A$735="SIM",(AD804-AD825)*(1-'[7]5. Var. Index. Performance RTs'!$D$92),0)</f>
        <v>0</v>
      </c>
      <c r="AE823" s="157">
        <f>IF($A$735="SIM",(AE804-AE825)*(1-'[7]5. Var. Index. Performance RTs'!$D$92),0)</f>
        <v>0</v>
      </c>
      <c r="AF823" s="157">
        <f>IF($A$735="SIM",(AF804-AF825)*(1-'[7]5. Var. Index. Performance RTs'!$D$92),0)</f>
        <v>0</v>
      </c>
      <c r="AG823" s="157">
        <f>IF($A$735="SIM",(AG804-AG825)*(1-'[7]5. Var. Index. Performance RTs'!$D$92),0)</f>
        <v>0</v>
      </c>
      <c r="AH823" s="157">
        <f>IF($A$735="SIM",(AH804-AH825)*(1-'[7]5. Var. Index. Performance RTs'!$D$92),0)</f>
        <v>0</v>
      </c>
      <c r="AI823" s="157">
        <f>IF($A$735="SIM",(AI804-AI825)*(1-'[7]5. Var. Index. Performance RTs'!$D$92),0)</f>
        <v>0</v>
      </c>
      <c r="AJ823" s="157">
        <f>IF($A$735="SIM",(AJ804-AJ825)*(1-'[7]5. Var. Index. Performance RTs'!$D$92),0)</f>
        <v>0</v>
      </c>
      <c r="AK823" s="157">
        <f>IF($A$735="SIM",(AK804-AK825)*(1-'[7]5. Var. Index. Performance RTs'!$D$92),0)</f>
        <v>0</v>
      </c>
      <c r="AL823" s="157">
        <f>IF($A$735="SIM",(AL804-AL825)*(1-'[7]5. Var. Index. Performance RTs'!$D$92),0)</f>
        <v>0</v>
      </c>
      <c r="AM823" s="157">
        <f>IF($A$735="SIM",(AM804-AM825)*(1-'[7]5. Var. Index. Performance RTs'!$D$92),0)</f>
        <v>0</v>
      </c>
      <c r="AN823" s="157">
        <f>IF($A$735="SIM",(AN804-AN825)*(1-'[7]5. Var. Index. Performance RTs'!$D$92),0)</f>
        <v>0</v>
      </c>
      <c r="AO823" s="157">
        <f>IF($A$735="SIM",(AO804-AO825)*(1-'[7]5. Var. Index. Performance RTs'!$D$92),0)</f>
        <v>0</v>
      </c>
      <c r="AP823" s="157">
        <f>IF($A$735="SIM",(AP804-AP825)*(1-'[7]5. Var. Index. Performance RTs'!$D$92),0)</f>
        <v>0</v>
      </c>
      <c r="AQ823" s="157">
        <f>IF($A$735="SIM",(AQ804-AQ825)*(1-'[7]5. Var. Index. Performance RTs'!$D$92),0)</f>
        <v>0</v>
      </c>
      <c r="AR823" s="157">
        <f>IF($A$735="SIM",(AR804-AR825)*(1-'[7]5. Var. Index. Performance RTs'!$D$92),0)</f>
        <v>0</v>
      </c>
    </row>
    <row r="824" spans="1:44" s="260" customFormat="1" ht="15.75" hidden="1" outlineLevel="1">
      <c r="A824" s="195"/>
      <c r="B824" s="84" t="s">
        <v>175</v>
      </c>
      <c r="C824" s="80" t="s">
        <v>174</v>
      </c>
      <c r="D824" s="157">
        <f>IF($A$735="SIM",D822*'[7]5. Var. Index. Performance RTs'!$D$95*D804/1000,0)</f>
        <v>0</v>
      </c>
      <c r="E824" s="157">
        <f>IF($A$735="SIM",E822*'[7]5. Var. Index. Performance RTs'!$D$95*E804/1000,0)</f>
        <v>0</v>
      </c>
      <c r="F824" s="157">
        <f>IF($A$735="SIM",F822*'[7]5. Var. Index. Performance RTs'!$D$95*F804/1000,0)</f>
        <v>0</v>
      </c>
      <c r="G824" s="157">
        <f>IF($A$735="SIM",G822*'[7]5. Var. Index. Performance RTs'!$D$95*G804/1000,0)</f>
        <v>0</v>
      </c>
      <c r="H824" s="157">
        <f>IF($A$735="SIM",H822*'[7]5. Var. Index. Performance RTs'!$D$95*H804/1000,0)</f>
        <v>0</v>
      </c>
      <c r="I824" s="157">
        <f>IF($A$735="SIM",I822*'[7]5. Var. Index. Performance RTs'!$D$95*I804/1000,0)</f>
        <v>0</v>
      </c>
      <c r="J824" s="157">
        <f>IF($A$735="SIM",J822*'[7]5. Var. Index. Performance RTs'!$D$95*J804/1000,0)</f>
        <v>0</v>
      </c>
      <c r="K824" s="157">
        <f>IF($A$735="SIM",K822*'[7]5. Var. Index. Performance RTs'!$D$95*K804/1000,0)</f>
        <v>0</v>
      </c>
      <c r="L824" s="157">
        <f>IF($A$735="SIM",L822*'[7]5. Var. Index. Performance RTs'!$D$95*L804/1000,0)</f>
        <v>0</v>
      </c>
      <c r="M824" s="157">
        <f>IF($A$735="SIM",M822*'[7]5. Var. Index. Performance RTs'!$D$95*M804/1000,0)</f>
        <v>0</v>
      </c>
      <c r="N824" s="157">
        <f>IF($A$735="SIM",N822*'[7]5. Var. Index. Performance RTs'!$D$95*N804/1000,0)</f>
        <v>0</v>
      </c>
      <c r="O824" s="157">
        <f>IF($A$735="SIM",O822*'[7]5. Var. Index. Performance RTs'!$D$95*O804/1000,0)</f>
        <v>0</v>
      </c>
      <c r="P824" s="157">
        <f>IF($A$735="SIM",P822*'[7]5. Var. Index. Performance RTs'!$D$95*P804/1000,0)</f>
        <v>0</v>
      </c>
      <c r="Q824" s="157">
        <f>IF($A$735="SIM",Q822*'[7]5. Var. Index. Performance RTs'!$D$95*Q804/1000,0)</f>
        <v>0</v>
      </c>
      <c r="R824" s="157">
        <f>IF($A$735="SIM",R822*'[7]5. Var. Index. Performance RTs'!$D$95*R804/1000,0)</f>
        <v>0</v>
      </c>
      <c r="S824" s="157">
        <f>IF($A$735="SIM",S822*'[7]5. Var. Index. Performance RTs'!$D$95*S804/1000,0)</f>
        <v>0</v>
      </c>
      <c r="T824" s="157">
        <f>IF($A$735="SIM",T822*'[7]5. Var. Index. Performance RTs'!$D$95*T804/1000,0)</f>
        <v>0</v>
      </c>
      <c r="U824" s="157">
        <f>IF($A$735="SIM",U822*'[7]5. Var. Index. Performance RTs'!$D$95*U804/1000,0)</f>
        <v>0</v>
      </c>
      <c r="V824" s="157">
        <f>IF($A$735="SIM",V822*'[7]5. Var. Index. Performance RTs'!$D$95*V804/1000,0)</f>
        <v>0</v>
      </c>
      <c r="W824" s="157">
        <f>IF($A$735="SIM",W822*'[7]5. Var. Index. Performance RTs'!$D$95*W804/1000,0)</f>
        <v>0</v>
      </c>
      <c r="X824" s="157">
        <f>IF($A$735="SIM",X822*'[7]5. Var. Index. Performance RTs'!$D$95*X804/1000,0)</f>
        <v>0</v>
      </c>
      <c r="Y824" s="157">
        <f>IF($A$735="SIM",Y822*'[7]5. Var. Index. Performance RTs'!$D$95*Y804/1000,0)</f>
        <v>0</v>
      </c>
      <c r="Z824" s="157">
        <f>IF($A$735="SIM",Z822*'[7]5. Var. Index. Performance RTs'!$D$95*Z804/1000,0)</f>
        <v>0</v>
      </c>
      <c r="AA824" s="157">
        <f>IF($A$735="SIM",AA822*'[7]5. Var. Index. Performance RTs'!$D$95*AA804/1000,0)</f>
        <v>0</v>
      </c>
      <c r="AB824" s="157">
        <f>IF($A$735="SIM",AB822*'[7]5. Var. Index. Performance RTs'!$D$95*AB804/1000,0)</f>
        <v>0</v>
      </c>
      <c r="AC824" s="157">
        <f>IF($A$735="SIM",AC822*'[7]5. Var. Index. Performance RTs'!$D$95*AC804/1000,0)</f>
        <v>0</v>
      </c>
      <c r="AD824" s="157">
        <f>IF($A$735="SIM",AD822*'[7]5. Var. Index. Performance RTs'!$D$95*AD804/1000,0)</f>
        <v>0</v>
      </c>
      <c r="AE824" s="157">
        <f>IF($A$735="SIM",AE822*'[7]5. Var. Index. Performance RTs'!$D$95*AE804/1000,0)</f>
        <v>0</v>
      </c>
      <c r="AF824" s="157">
        <f>IF($A$735="SIM",AF822*'[7]5. Var. Index. Performance RTs'!$D$95*AF804/1000,0)</f>
        <v>0</v>
      </c>
      <c r="AG824" s="157">
        <f>IF($A$735="SIM",AG822*'[7]5. Var. Index. Performance RTs'!$D$95*AG804/1000,0)</f>
        <v>0</v>
      </c>
      <c r="AH824" s="157">
        <f>IF($A$735="SIM",AH822*'[7]5. Var. Index. Performance RTs'!$D$95*AH804/1000,0)</f>
        <v>0</v>
      </c>
      <c r="AI824" s="157">
        <f>IF($A$735="SIM",AI822*'[7]5. Var. Index. Performance RTs'!$D$95*AI804/1000,0)</f>
        <v>0</v>
      </c>
      <c r="AJ824" s="157">
        <f>IF($A$735="SIM",AJ822*'[7]5. Var. Index. Performance RTs'!$D$95*AJ804/1000,0)</f>
        <v>0</v>
      </c>
      <c r="AK824" s="157">
        <f>IF($A$735="SIM",AK822*'[7]5. Var. Index. Performance RTs'!$D$95*AK804/1000,0)</f>
        <v>0</v>
      </c>
      <c r="AL824" s="157">
        <f>IF($A$735="SIM",AL822*'[7]5. Var. Index. Performance RTs'!$D$95*AL804/1000,0)</f>
        <v>0</v>
      </c>
      <c r="AM824" s="157">
        <f>IF($A$735="SIM",AM822*'[7]5. Var. Index. Performance RTs'!$D$95*AM804/1000,0)</f>
        <v>0</v>
      </c>
      <c r="AN824" s="157">
        <f>IF($A$735="SIM",AN822*'[7]5. Var. Index. Performance RTs'!$D$95*AN804/1000,0)</f>
        <v>0</v>
      </c>
      <c r="AO824" s="157">
        <f>IF($A$735="SIM",AO822*'[7]5. Var. Index. Performance RTs'!$D$95*AO804/1000,0)</f>
        <v>0</v>
      </c>
      <c r="AP824" s="157">
        <f>IF($A$735="SIM",AP822*'[7]5. Var. Index. Performance RTs'!$D$95*AP804/1000,0)</f>
        <v>0</v>
      </c>
      <c r="AQ824" s="157">
        <f>IF($A$735="SIM",AQ822*'[7]5. Var. Index. Performance RTs'!$D$95*AQ804/1000,0)</f>
        <v>0</v>
      </c>
      <c r="AR824" s="157">
        <f>IF($A$735="SIM",AR822*'[7]5. Var. Index. Performance RTs'!$D$95*AR804/1000,0)</f>
        <v>0</v>
      </c>
    </row>
    <row r="825" spans="1:44" s="260" customFormat="1" ht="15.75" hidden="1" outlineLevel="1">
      <c r="A825" s="195"/>
      <c r="B825" s="84" t="s">
        <v>186</v>
      </c>
      <c r="C825" s="80" t="s">
        <v>129</v>
      </c>
      <c r="D825" s="157">
        <f>IF($A$735="SIM",(D804*(D812+D813)*'[7]5. Var. Index. Performance RTs'!$I$94),0)</f>
        <v>0</v>
      </c>
      <c r="E825" s="157">
        <f>IF($A$735="SIM",(E804*(E812+E813)*'[7]5. Var. Index. Performance RTs'!$I$94),0)</f>
        <v>0</v>
      </c>
      <c r="F825" s="157">
        <f>IF($A$735="SIM",(F804*(F812+F813)*'[7]5. Var. Index. Performance RTs'!$I$94),0)</f>
        <v>0</v>
      </c>
      <c r="G825" s="157">
        <f>IF($A$735="SIM",(G804*(G812+G813)*'[7]5. Var. Index. Performance RTs'!$I$94),0)</f>
        <v>0</v>
      </c>
      <c r="H825" s="157">
        <f>IF($A$735="SIM",(H804*(H812+H813)*'[7]5. Var. Index. Performance RTs'!$I$94),0)</f>
        <v>0</v>
      </c>
      <c r="I825" s="157">
        <f>IF($A$735="SIM",(I804*(I812+I813)*'[7]5. Var. Index. Performance RTs'!$I$94),0)</f>
        <v>0</v>
      </c>
      <c r="J825" s="157">
        <f>IF($A$735="SIM",(J804*(J812+J813)*'[7]5. Var. Index. Performance RTs'!$I$94),0)</f>
        <v>0</v>
      </c>
      <c r="K825" s="157">
        <f>IF($A$735="SIM",(K804*(K812+K813)*'[7]5. Var. Index. Performance RTs'!$I$94),0)</f>
        <v>0</v>
      </c>
      <c r="L825" s="157">
        <f>IF($A$735="SIM",(L804*(L812+L813)*'[7]5. Var. Index. Performance RTs'!$I$94),0)</f>
        <v>0</v>
      </c>
      <c r="M825" s="157">
        <f>IF($A$735="SIM",(M804*(M812+M813)*'[7]5. Var. Index. Performance RTs'!$I$94),0)</f>
        <v>0</v>
      </c>
      <c r="N825" s="157">
        <f>IF($A$735="SIM",(N804*(N812+N813)*'[7]5. Var. Index. Performance RTs'!$I$94),0)</f>
        <v>0</v>
      </c>
      <c r="O825" s="157">
        <f>IF($A$735="SIM",(O804*(O812+O813)*'[7]5. Var. Index. Performance RTs'!$I$94),0)</f>
        <v>0</v>
      </c>
      <c r="P825" s="157">
        <f>IF($A$735="SIM",(P804*(P812+P813)*'[7]5. Var. Index. Performance RTs'!$I$94),0)</f>
        <v>0</v>
      </c>
      <c r="Q825" s="157">
        <f>IF($A$735="SIM",(Q804*(Q812+Q813)*'[7]5. Var. Index. Performance RTs'!$I$94),0)</f>
        <v>0</v>
      </c>
      <c r="R825" s="157">
        <f>IF($A$735="SIM",(R804*(R812+R813)*'[7]5. Var. Index. Performance RTs'!$I$94),0)</f>
        <v>0</v>
      </c>
      <c r="S825" s="157">
        <f>IF($A$735="SIM",(S804*(S812+S813)*'[7]5. Var. Index. Performance RTs'!$I$94),0)</f>
        <v>0</v>
      </c>
      <c r="T825" s="157">
        <f>IF($A$735="SIM",(T804*(T812+T813)*'[7]5. Var. Index. Performance RTs'!$I$94),0)</f>
        <v>0</v>
      </c>
      <c r="U825" s="157">
        <f>IF($A$735="SIM",(U804*(U812+U813)*'[7]5. Var. Index. Performance RTs'!$I$94),0)</f>
        <v>0</v>
      </c>
      <c r="V825" s="157">
        <f>IF($A$735="SIM",(V804*(V812+V813)*'[7]5. Var. Index. Performance RTs'!$I$94),0)</f>
        <v>0</v>
      </c>
      <c r="W825" s="157">
        <f>IF($A$735="SIM",(W804*(W812+W813)*'[7]5. Var. Index. Performance RTs'!$I$94),0)</f>
        <v>0</v>
      </c>
      <c r="X825" s="157">
        <f>IF($A$735="SIM",(X804*(X812+X813)*'[7]5. Var. Index. Performance RTs'!$I$94),0)</f>
        <v>0</v>
      </c>
      <c r="Y825" s="157">
        <f>IF($A$735="SIM",(Y804*(Y812+Y813)*'[7]5. Var. Index. Performance RTs'!$I$94),0)</f>
        <v>0</v>
      </c>
      <c r="Z825" s="157">
        <f>IF($A$735="SIM",(Z804*(Z812+Z813)*'[7]5. Var. Index. Performance RTs'!$I$94),0)</f>
        <v>0</v>
      </c>
      <c r="AA825" s="157">
        <f>IF($A$735="SIM",(AA804*(AA812+AA813)*'[7]5. Var. Index. Performance RTs'!$I$94),0)</f>
        <v>0</v>
      </c>
      <c r="AB825" s="157">
        <f>IF($A$735="SIM",(AB804*(AB812+AB813)*'[7]5. Var. Index. Performance RTs'!$I$94),0)</f>
        <v>0</v>
      </c>
      <c r="AC825" s="157">
        <f>IF($A$735="SIM",(AC804*(AC812+AC813)*'[7]5. Var. Index. Performance RTs'!$I$94),0)</f>
        <v>0</v>
      </c>
      <c r="AD825" s="157">
        <f>IF($A$735="SIM",(AD804*(AD812+AD813)*'[7]5. Var. Index. Performance RTs'!$I$94),0)</f>
        <v>0</v>
      </c>
      <c r="AE825" s="157">
        <f>IF($A$735="SIM",(AE804*(AE812+AE813)*'[7]5. Var. Index. Performance RTs'!$I$94),0)</f>
        <v>0</v>
      </c>
      <c r="AF825" s="157">
        <f>IF($A$735="SIM",(AF804*(AF812+AF813)*'[7]5. Var. Index. Performance RTs'!$I$94),0)</f>
        <v>0</v>
      </c>
      <c r="AG825" s="157">
        <f>IF($A$735="SIM",(AG804*(AG812+AG813)*'[7]5. Var. Index. Performance RTs'!$I$94),0)</f>
        <v>0</v>
      </c>
      <c r="AH825" s="157">
        <f>IF($A$735="SIM",(AH804*(AH812+AH813)*'[7]5. Var. Index. Performance RTs'!$I$94),0)</f>
        <v>0</v>
      </c>
      <c r="AI825" s="157">
        <f>IF($A$735="SIM",(AI804*(AI812+AI813)*'[7]5. Var. Index. Performance RTs'!$I$94),0)</f>
        <v>0</v>
      </c>
      <c r="AJ825" s="157">
        <f>IF($A$735="SIM",(AJ804*(AJ812+AJ813)*'[7]5. Var. Index. Performance RTs'!$I$94),0)</f>
        <v>0</v>
      </c>
      <c r="AK825" s="157">
        <f>IF($A$735="SIM",(AK804*(AK812+AK813)*'[7]5. Var. Index. Performance RTs'!$I$94),0)</f>
        <v>0</v>
      </c>
      <c r="AL825" s="157">
        <f>IF($A$735="SIM",(AL804*(AL812+AL813)*'[7]5. Var. Index. Performance RTs'!$I$94),0)</f>
        <v>0</v>
      </c>
      <c r="AM825" s="157">
        <f>IF($A$735="SIM",(AM804*(AM812+AM813)*'[7]5. Var. Index. Performance RTs'!$I$94),0)</f>
        <v>0</v>
      </c>
      <c r="AN825" s="157">
        <f>IF($A$735="SIM",(AN804*(AN812+AN813)*'[7]5. Var. Index. Performance RTs'!$I$94),0)</f>
        <v>0</v>
      </c>
      <c r="AO825" s="157">
        <f>IF($A$735="SIM",(AO804*(AO812+AO813)*'[7]5. Var. Index. Performance RTs'!$I$94),0)</f>
        <v>0</v>
      </c>
      <c r="AP825" s="157">
        <f>IF($A$735="SIM",(AP804*(AP812+AP813)*'[7]5. Var. Index. Performance RTs'!$I$94),0)</f>
        <v>0</v>
      </c>
      <c r="AQ825" s="157">
        <f>IF($A$735="SIM",(AQ804*(AQ812+AQ813)*'[7]5. Var. Index. Performance RTs'!$I$94),0)</f>
        <v>0</v>
      </c>
      <c r="AR825" s="157">
        <f>IF($A$735="SIM",(AR804*(AR812+AR813)*'[7]5. Var. Index. Performance RTs'!$I$94),0)</f>
        <v>0</v>
      </c>
    </row>
    <row r="826" spans="1:44" s="260" customFormat="1" ht="15.75" hidden="1" outlineLevel="1">
      <c r="A826" s="195"/>
      <c r="B826" s="84" t="s">
        <v>187</v>
      </c>
      <c r="C826" s="80" t="s">
        <v>129</v>
      </c>
      <c r="D826" s="157">
        <f>IF($A$735="SIM",((D804-D825)*'[7]5. Var. Index. Performance RTs'!$I$92*(1-'[7]5. Var. Index. Performance RTs'!$I$93))+((D804-D825)*(D812+D813)*(1-'[7]5. Var. Index. Performance RTs'!$I$94)),0)</f>
        <v>0</v>
      </c>
      <c r="E826" s="157">
        <f>IF($A$735="SIM",((E804-E825)*'[7]5. Var. Index. Performance RTs'!$I$92*(1-'[7]5. Var. Index. Performance RTs'!$I$93))+((E804-E825)*(E812+E813)*(1-'[7]5. Var. Index. Performance RTs'!$I$94)),0)</f>
        <v>0</v>
      </c>
      <c r="F826" s="157">
        <f>IF($A$735="SIM",((F804-F825)*'[7]5. Var. Index. Performance RTs'!$I$92*(1-'[7]5. Var. Index. Performance RTs'!$I$93))+((F804-F825)*(F812+F813)*(1-'[7]5. Var. Index. Performance RTs'!$I$94)),0)</f>
        <v>0</v>
      </c>
      <c r="G826" s="157">
        <f>IF($A$735="SIM",((G804-G825)*'[7]5. Var. Index. Performance RTs'!$I$92*(1-'[7]5. Var. Index. Performance RTs'!$I$93))+((G804-G825)*(G812+G813)*(1-'[7]5. Var. Index. Performance RTs'!$I$94)),0)</f>
        <v>0</v>
      </c>
      <c r="H826" s="157">
        <f>IF($A$735="SIM",((H804-H825)*'[7]5. Var. Index. Performance RTs'!$I$92*(1-'[7]5. Var. Index. Performance RTs'!$I$93))+((H804-H825)*(H812+H813)*(1-'[7]5. Var. Index. Performance RTs'!$I$94)),0)</f>
        <v>0</v>
      </c>
      <c r="I826" s="157">
        <f>IF($A$735="SIM",((I804-I825)*'[7]5. Var. Index. Performance RTs'!$I$92*(1-'[7]5. Var. Index. Performance RTs'!$I$93))+((I804-I825)*(I812+I813)*(1-'[7]5. Var. Index. Performance RTs'!$I$94)),0)</f>
        <v>0</v>
      </c>
      <c r="J826" s="157">
        <f>IF($A$735="SIM",((J804-J825)*'[7]5. Var. Index. Performance RTs'!$I$92*(1-'[7]5. Var. Index. Performance RTs'!$I$93))+((J804-J825)*(J812+J813)*(1-'[7]5. Var. Index. Performance RTs'!$I$94)),0)</f>
        <v>0</v>
      </c>
      <c r="K826" s="157">
        <f>IF($A$735="SIM",((K804-K825)*'[7]5. Var. Index. Performance RTs'!$I$92*(1-'[7]5. Var. Index. Performance RTs'!$I$93))+((K804-K825)*(K812+K813)*(1-'[7]5. Var. Index. Performance RTs'!$I$94)),0)</f>
        <v>0</v>
      </c>
      <c r="L826" s="157">
        <f>IF($A$735="SIM",((L804-L825)*'[7]5. Var. Index. Performance RTs'!$I$92*(1-'[7]5. Var. Index. Performance RTs'!$I$93))+((L804-L825)*(L812+L813)*(1-'[7]5. Var. Index. Performance RTs'!$I$94)),0)</f>
        <v>0</v>
      </c>
      <c r="M826" s="157">
        <f>IF($A$735="SIM",((M804-M825)*'[7]5. Var. Index. Performance RTs'!$I$92*(1-'[7]5. Var. Index. Performance RTs'!$I$93))+((M804-M825)*(M812+M813)*(1-'[7]5. Var. Index. Performance RTs'!$I$94)),0)</f>
        <v>0</v>
      </c>
      <c r="N826" s="157">
        <f>IF($A$735="SIM",((N804-N825)*'[7]5. Var. Index. Performance RTs'!$I$92*(1-'[7]5. Var. Index. Performance RTs'!$I$93))+((N804-N825)*(N812+N813)*(1-'[7]5. Var. Index. Performance RTs'!$I$94)),0)</f>
        <v>0</v>
      </c>
      <c r="O826" s="157">
        <f>IF($A$735="SIM",((O804-O825)*'[7]5. Var. Index. Performance RTs'!$I$92*(1-'[7]5. Var. Index. Performance RTs'!$I$93))+((O804-O825)*(O812+O813)*(1-'[7]5. Var. Index. Performance RTs'!$I$94)),0)</f>
        <v>0</v>
      </c>
      <c r="P826" s="157">
        <f>IF($A$735="SIM",((P804-P825)*'[7]5. Var. Index. Performance RTs'!$I$92*(1-'[7]5. Var. Index. Performance RTs'!$I$93))+((P804-P825)*(P812+P813)*(1-'[7]5. Var. Index. Performance RTs'!$I$94)),0)</f>
        <v>0</v>
      </c>
      <c r="Q826" s="157">
        <f>IF($A$735="SIM",((Q804-Q825)*'[7]5. Var. Index. Performance RTs'!$I$92*(1-'[7]5. Var. Index. Performance RTs'!$I$93))+((Q804-Q825)*(Q812+Q813)*(1-'[7]5. Var. Index. Performance RTs'!$I$94)),0)</f>
        <v>0</v>
      </c>
      <c r="R826" s="157">
        <f>IF($A$735="SIM",((R804-R825)*'[7]5. Var. Index. Performance RTs'!$I$92*(1-'[7]5. Var. Index. Performance RTs'!$I$93))+((R804-R825)*(R812+R813)*(1-'[7]5. Var. Index. Performance RTs'!$I$94)),0)</f>
        <v>0</v>
      </c>
      <c r="S826" s="157">
        <f>IF($A$735="SIM",((S804-S825)*'[7]5. Var. Index. Performance RTs'!$I$92*(1-'[7]5. Var. Index. Performance RTs'!$I$93))+((S804-S825)*(S812+S813)*(1-'[7]5. Var. Index. Performance RTs'!$I$94)),0)</f>
        <v>0</v>
      </c>
      <c r="T826" s="157">
        <f>IF($A$735="SIM",((T804-T825)*'[7]5. Var. Index. Performance RTs'!$I$92*(1-'[7]5. Var. Index. Performance RTs'!$I$93))+((T804-T825)*(T812+T813)*(1-'[7]5. Var. Index. Performance RTs'!$I$94)),0)</f>
        <v>0</v>
      </c>
      <c r="U826" s="157">
        <f>IF($A$735="SIM",((U804-U825)*'[7]5. Var. Index. Performance RTs'!$I$92*(1-'[7]5. Var. Index. Performance RTs'!$I$93))+((U804-U825)*(U812+U813)*(1-'[7]5. Var. Index. Performance RTs'!$I$94)),0)</f>
        <v>0</v>
      </c>
      <c r="V826" s="157">
        <f>IF($A$735="SIM",((V804-V825)*'[7]5. Var. Index. Performance RTs'!$I$92*(1-'[7]5. Var. Index. Performance RTs'!$I$93))+((V804-V825)*(V812+V813)*(1-'[7]5. Var. Index. Performance RTs'!$I$94)),0)</f>
        <v>0</v>
      </c>
      <c r="W826" s="157">
        <f>IF($A$735="SIM",((W804-W825)*'[7]5. Var. Index. Performance RTs'!$I$92*(1-'[7]5. Var. Index. Performance RTs'!$I$93))+((W804-W825)*(W812+W813)*(1-'[7]5. Var. Index. Performance RTs'!$I$94)),0)</f>
        <v>0</v>
      </c>
      <c r="X826" s="157">
        <f>IF($A$735="SIM",((X804-X825)*'[7]5. Var. Index. Performance RTs'!$I$92*(1-'[7]5. Var. Index. Performance RTs'!$I$93))+((X804-X825)*(X812+X813)*(1-'[7]5. Var. Index. Performance RTs'!$I$94)),0)</f>
        <v>0</v>
      </c>
      <c r="Y826" s="157">
        <f>IF($A$735="SIM",((Y804-Y825)*'[7]5. Var. Index. Performance RTs'!$I$92*(1-'[7]5. Var. Index. Performance RTs'!$I$93))+((Y804-Y825)*(Y812+Y813)*(1-'[7]5. Var. Index. Performance RTs'!$I$94)),0)</f>
        <v>0</v>
      </c>
      <c r="Z826" s="157">
        <f>IF($A$735="SIM",((Z804-Z825)*'[7]5. Var. Index. Performance RTs'!$I$92*(1-'[7]5. Var. Index. Performance RTs'!$I$93))+((Z804-Z825)*(Z812+Z813)*(1-'[7]5. Var. Index. Performance RTs'!$I$94)),0)</f>
        <v>0</v>
      </c>
      <c r="AA826" s="157">
        <f>IF($A$735="SIM",((AA804-AA825)*'[7]5. Var. Index. Performance RTs'!$I$92*(1-'[7]5. Var. Index. Performance RTs'!$I$93))+((AA804-AA825)*(AA812+AA813)*(1-'[7]5. Var. Index. Performance RTs'!$I$94)),0)</f>
        <v>0</v>
      </c>
      <c r="AB826" s="157">
        <f>IF($A$735="SIM",((AB804-AB825)*'[7]5. Var. Index. Performance RTs'!$I$92*(1-'[7]5. Var. Index. Performance RTs'!$I$93))+((AB804-AB825)*(AB812+AB813)*(1-'[7]5. Var. Index. Performance RTs'!$I$94)),0)</f>
        <v>0</v>
      </c>
      <c r="AC826" s="157">
        <f>IF($A$735="SIM",((AC804-AC825)*'[7]5. Var. Index. Performance RTs'!$I$92*(1-'[7]5. Var. Index. Performance RTs'!$I$93))+((AC804-AC825)*(AC812+AC813)*(1-'[7]5. Var. Index. Performance RTs'!$I$94)),0)</f>
        <v>0</v>
      </c>
      <c r="AD826" s="157">
        <f>IF($A$735="SIM",((AD804-AD825)*'[7]5. Var. Index. Performance RTs'!$I$92*(1-'[7]5. Var. Index. Performance RTs'!$I$93))+((AD804-AD825)*(AD812+AD813)*(1-'[7]5. Var. Index. Performance RTs'!$I$94)),0)</f>
        <v>0</v>
      </c>
      <c r="AE826" s="157">
        <f>IF($A$735="SIM",((AE804-AE825)*'[7]5. Var. Index. Performance RTs'!$I$92*(1-'[7]5. Var. Index. Performance RTs'!$I$93))+((AE804-AE825)*(AE812+AE813)*(1-'[7]5. Var. Index. Performance RTs'!$I$94)),0)</f>
        <v>0</v>
      </c>
      <c r="AF826" s="157">
        <f>IF($A$735="SIM",((AF804-AF825)*'[7]5. Var. Index. Performance RTs'!$I$92*(1-'[7]5. Var. Index. Performance RTs'!$I$93))+((AF804-AF825)*(AF812+AF813)*(1-'[7]5. Var. Index. Performance RTs'!$I$94)),0)</f>
        <v>0</v>
      </c>
      <c r="AG826" s="157">
        <f>IF($A$735="SIM",((AG804-AG825)*'[7]5. Var. Index. Performance RTs'!$I$92*(1-'[7]5. Var. Index. Performance RTs'!$I$93))+((AG804-AG825)*(AG812+AG813)*(1-'[7]5. Var. Index. Performance RTs'!$I$94)),0)</f>
        <v>0</v>
      </c>
      <c r="AH826" s="157">
        <f>IF($A$735="SIM",((AH804-AH825)*'[7]5. Var. Index. Performance RTs'!$I$92*(1-'[7]5. Var. Index. Performance RTs'!$I$93))+((AH804-AH825)*(AH812+AH813)*(1-'[7]5. Var. Index. Performance RTs'!$I$94)),0)</f>
        <v>0</v>
      </c>
      <c r="AI826" s="157">
        <f>IF($A$735="SIM",((AI804-AI825)*'[7]5. Var. Index. Performance RTs'!$I$92*(1-'[7]5. Var. Index. Performance RTs'!$I$93))+((AI804-AI825)*(AI812+AI813)*(1-'[7]5. Var. Index. Performance RTs'!$I$94)),0)</f>
        <v>0</v>
      </c>
      <c r="AJ826" s="157">
        <f>IF($A$735="SIM",((AJ804-AJ825)*'[7]5. Var. Index. Performance RTs'!$I$92*(1-'[7]5. Var. Index. Performance RTs'!$I$93))+((AJ804-AJ825)*(AJ812+AJ813)*(1-'[7]5. Var. Index. Performance RTs'!$I$94)),0)</f>
        <v>0</v>
      </c>
      <c r="AK826" s="157">
        <f>IF($A$735="SIM",((AK804-AK825)*'[7]5. Var. Index. Performance RTs'!$I$92*(1-'[7]5. Var. Index. Performance RTs'!$I$93))+((AK804-AK825)*(AK812+AK813)*(1-'[7]5. Var. Index. Performance RTs'!$I$94)),0)</f>
        <v>0</v>
      </c>
      <c r="AL826" s="157">
        <f>IF($A$735="SIM",((AL804-AL825)*'[7]5. Var. Index. Performance RTs'!$I$92*(1-'[7]5. Var. Index. Performance RTs'!$I$93))+((AL804-AL825)*(AL812+AL813)*(1-'[7]5. Var. Index. Performance RTs'!$I$94)),0)</f>
        <v>0</v>
      </c>
      <c r="AM826" s="157">
        <f>IF($A$735="SIM",((AM804-AM825)*'[7]5. Var. Index. Performance RTs'!$I$92*(1-'[7]5. Var. Index. Performance RTs'!$I$93))+((AM804-AM825)*(AM812+AM813)*(1-'[7]5. Var. Index. Performance RTs'!$I$94)),0)</f>
        <v>0</v>
      </c>
      <c r="AN826" s="157">
        <f>IF($A$735="SIM",((AN804-AN825)*'[7]5. Var. Index. Performance RTs'!$I$92*(1-'[7]5. Var. Index. Performance RTs'!$I$93))+((AN804-AN825)*(AN812+AN813)*(1-'[7]5. Var. Index. Performance RTs'!$I$94)),0)</f>
        <v>0</v>
      </c>
      <c r="AO826" s="157">
        <f>IF($A$735="SIM",((AO804-AO825)*'[7]5. Var. Index. Performance RTs'!$I$92*(1-'[7]5. Var. Index. Performance RTs'!$I$93))+((AO804-AO825)*(AO812+AO813)*(1-'[7]5. Var. Index. Performance RTs'!$I$94)),0)</f>
        <v>0</v>
      </c>
      <c r="AP826" s="157">
        <f>IF($A$735="SIM",((AP804-AP825)*'[7]5. Var. Index. Performance RTs'!$I$92*(1-'[7]5. Var. Index. Performance RTs'!$I$93))+((AP804-AP825)*(AP812+AP813)*(1-'[7]5. Var. Index. Performance RTs'!$I$94)),0)</f>
        <v>0</v>
      </c>
      <c r="AQ826" s="157">
        <f>IF($A$735="SIM",((AQ804-AQ825)*'[7]5. Var. Index. Performance RTs'!$I$92*(1-'[7]5. Var. Index. Performance RTs'!$I$93))+((AQ804-AQ825)*(AQ812+AQ813)*(1-'[7]5. Var. Index. Performance RTs'!$I$94)),0)</f>
        <v>0</v>
      </c>
      <c r="AR826" s="157">
        <f>IF($A$735="SIM",((AR804-AR825)*'[7]5. Var. Index. Performance RTs'!$I$92*(1-'[7]5. Var. Index. Performance RTs'!$I$93))+((AR804-AR825)*(AR812+AR813)*(1-'[7]5. Var. Index. Performance RTs'!$I$94)),0)</f>
        <v>0</v>
      </c>
    </row>
    <row r="827" spans="1:44" s="260" customFormat="1" ht="15.75" hidden="1" outlineLevel="1">
      <c r="A827" s="195"/>
      <c r="B827" s="84" t="s">
        <v>188</v>
      </c>
      <c r="C827" s="80" t="s">
        <v>129</v>
      </c>
      <c r="D827" s="157">
        <f>IF($A$735="SIM",((D804-D825)*'[7]5. Var. Index. Performance RTs'!$I$92*('[7]5. Var. Index. Performance RTs'!$I$93)),0)</f>
        <v>0</v>
      </c>
      <c r="E827" s="157">
        <f>IF($A$735="SIM",((E804-E825)*'[7]5. Var. Index. Performance RTs'!$I$92*('[7]5. Var. Index. Performance RTs'!$I$93)),0)</f>
        <v>0</v>
      </c>
      <c r="F827" s="157">
        <f>IF($A$735="SIM",((F804-F825)*'[7]5. Var. Index. Performance RTs'!$I$92*('[7]5. Var. Index. Performance RTs'!$I$93)),0)</f>
        <v>0</v>
      </c>
      <c r="G827" s="157">
        <f>IF($A$735="SIM",((G804-G825)*'[7]5. Var. Index. Performance RTs'!$I$92*('[7]5. Var. Index. Performance RTs'!$I$93)),0)</f>
        <v>0</v>
      </c>
      <c r="H827" s="157">
        <f>IF($A$735="SIM",((H804-H825)*'[7]5. Var. Index. Performance RTs'!$I$92*('[7]5. Var. Index. Performance RTs'!$I$93)),0)</f>
        <v>0</v>
      </c>
      <c r="I827" s="157">
        <f>IF($A$735="SIM",((I804-I825)*'[7]5. Var. Index. Performance RTs'!$I$92*('[7]5. Var. Index. Performance RTs'!$I$93)),0)</f>
        <v>0</v>
      </c>
      <c r="J827" s="157">
        <f>IF($A$735="SIM",((J804-J825)*'[7]5. Var. Index. Performance RTs'!$I$92*('[7]5. Var. Index. Performance RTs'!$I$93)),0)</f>
        <v>0</v>
      </c>
      <c r="K827" s="157">
        <f>IF($A$735="SIM",((K804-K825)*'[7]5. Var. Index. Performance RTs'!$I$92*('[7]5. Var. Index. Performance RTs'!$I$93)),0)</f>
        <v>0</v>
      </c>
      <c r="L827" s="157">
        <f>IF($A$735="SIM",((L804-L825)*'[7]5. Var. Index. Performance RTs'!$I$92*('[7]5. Var. Index. Performance RTs'!$I$93)),0)</f>
        <v>0</v>
      </c>
      <c r="M827" s="157">
        <f>IF($A$735="SIM",((M804-M825)*'[7]5. Var. Index. Performance RTs'!$I$92*('[7]5. Var. Index. Performance RTs'!$I$93)),0)</f>
        <v>0</v>
      </c>
      <c r="N827" s="157">
        <f>IF($A$735="SIM",((N804-N825)*'[7]5. Var. Index. Performance RTs'!$I$92*('[7]5. Var. Index. Performance RTs'!$I$93)),0)</f>
        <v>0</v>
      </c>
      <c r="O827" s="157">
        <f>IF($A$735="SIM",((O804-O825)*'[7]5. Var. Index. Performance RTs'!$I$92*('[7]5. Var. Index. Performance RTs'!$I$93)),0)</f>
        <v>0</v>
      </c>
      <c r="P827" s="157">
        <f>IF($A$735="SIM",((P804-P825)*'[7]5. Var. Index. Performance RTs'!$I$92*('[7]5. Var. Index. Performance RTs'!$I$93)),0)</f>
        <v>0</v>
      </c>
      <c r="Q827" s="157">
        <f>IF($A$735="SIM",((Q804-Q825)*'[7]5. Var. Index. Performance RTs'!$I$92*('[7]5. Var. Index. Performance RTs'!$I$93)),0)</f>
        <v>0</v>
      </c>
      <c r="R827" s="157">
        <f>IF($A$735="SIM",((R804-R825)*'[7]5. Var. Index. Performance RTs'!$I$92*('[7]5. Var. Index. Performance RTs'!$I$93)),0)</f>
        <v>0</v>
      </c>
      <c r="S827" s="157">
        <f>IF($A$735="SIM",((S804-S825)*'[7]5. Var. Index. Performance RTs'!$I$92*('[7]5. Var. Index. Performance RTs'!$I$93)),0)</f>
        <v>0</v>
      </c>
      <c r="T827" s="157">
        <f>IF($A$735="SIM",((T804-T825)*'[7]5. Var. Index. Performance RTs'!$I$92*('[7]5. Var. Index. Performance RTs'!$I$93)),0)</f>
        <v>0</v>
      </c>
      <c r="U827" s="157">
        <f>IF($A$735="SIM",((U804-U825)*'[7]5. Var. Index. Performance RTs'!$I$92*('[7]5. Var. Index. Performance RTs'!$I$93)),0)</f>
        <v>0</v>
      </c>
      <c r="V827" s="157">
        <f>IF($A$735="SIM",((V804-V825)*'[7]5. Var. Index. Performance RTs'!$I$92*('[7]5. Var. Index. Performance RTs'!$I$93)),0)</f>
        <v>0</v>
      </c>
      <c r="W827" s="157">
        <f>IF($A$735="SIM",((W804-W825)*'[7]5. Var. Index. Performance RTs'!$I$92*('[7]5. Var. Index. Performance RTs'!$I$93)),0)</f>
        <v>0</v>
      </c>
      <c r="X827" s="157">
        <f>IF($A$735="SIM",((X804-X825)*'[7]5. Var. Index. Performance RTs'!$I$92*('[7]5. Var. Index. Performance RTs'!$I$93)),0)</f>
        <v>0</v>
      </c>
      <c r="Y827" s="157">
        <f>IF($A$735="SIM",((Y804-Y825)*'[7]5. Var. Index. Performance RTs'!$I$92*('[7]5. Var. Index. Performance RTs'!$I$93)),0)</f>
        <v>0</v>
      </c>
      <c r="Z827" s="157">
        <f>IF($A$735="SIM",((Z804-Z825)*'[7]5. Var. Index. Performance RTs'!$I$92*('[7]5. Var. Index. Performance RTs'!$I$93)),0)</f>
        <v>0</v>
      </c>
      <c r="AA827" s="157">
        <f>IF($A$735="SIM",((AA804-AA825)*'[7]5. Var. Index. Performance RTs'!$I$92*('[7]5. Var. Index. Performance RTs'!$I$93)),0)</f>
        <v>0</v>
      </c>
      <c r="AB827" s="157">
        <f>IF($A$735="SIM",((AB804-AB825)*'[7]5. Var. Index. Performance RTs'!$I$92*('[7]5. Var. Index. Performance RTs'!$I$93)),0)</f>
        <v>0</v>
      </c>
      <c r="AC827" s="157">
        <f>IF($A$735="SIM",((AC804-AC825)*'[7]5. Var. Index. Performance RTs'!$I$92*('[7]5. Var. Index. Performance RTs'!$I$93)),0)</f>
        <v>0</v>
      </c>
      <c r="AD827" s="157">
        <f>IF($A$735="SIM",((AD804-AD825)*'[7]5. Var. Index. Performance RTs'!$I$92*('[7]5. Var. Index. Performance RTs'!$I$93)),0)</f>
        <v>0</v>
      </c>
      <c r="AE827" s="157">
        <f>IF($A$735="SIM",((AE804-AE825)*'[7]5. Var. Index. Performance RTs'!$I$92*('[7]5. Var. Index. Performance RTs'!$I$93)),0)</f>
        <v>0</v>
      </c>
      <c r="AF827" s="157">
        <f>IF($A$735="SIM",((AF804-AF825)*'[7]5. Var. Index. Performance RTs'!$I$92*('[7]5. Var. Index. Performance RTs'!$I$93)),0)</f>
        <v>0</v>
      </c>
      <c r="AG827" s="157">
        <f>IF($A$735="SIM",((AG804-AG825)*'[7]5. Var. Index. Performance RTs'!$I$92*('[7]5. Var. Index. Performance RTs'!$I$93)),0)</f>
        <v>0</v>
      </c>
      <c r="AH827" s="157">
        <f>IF($A$735="SIM",((AH804-AH825)*'[7]5. Var. Index. Performance RTs'!$I$92*('[7]5. Var. Index. Performance RTs'!$I$93)),0)</f>
        <v>0</v>
      </c>
      <c r="AI827" s="157">
        <f>IF($A$735="SIM",((AI804-AI825)*'[7]5. Var. Index. Performance RTs'!$I$92*('[7]5. Var. Index. Performance RTs'!$I$93)),0)</f>
        <v>0</v>
      </c>
      <c r="AJ827" s="157">
        <f>IF($A$735="SIM",((AJ804-AJ825)*'[7]5. Var. Index. Performance RTs'!$I$92*('[7]5. Var. Index. Performance RTs'!$I$93)),0)</f>
        <v>0</v>
      </c>
      <c r="AK827" s="157">
        <f>IF($A$735="SIM",((AK804-AK825)*'[7]5. Var. Index. Performance RTs'!$I$92*('[7]5. Var. Index. Performance RTs'!$I$93)),0)</f>
        <v>0</v>
      </c>
      <c r="AL827" s="157">
        <f>IF($A$735="SIM",((AL804-AL825)*'[7]5. Var. Index. Performance RTs'!$I$92*('[7]5. Var. Index. Performance RTs'!$I$93)),0)</f>
        <v>0</v>
      </c>
      <c r="AM827" s="157">
        <f>IF($A$735="SIM",((AM804-AM825)*'[7]5. Var. Index. Performance RTs'!$I$92*('[7]5. Var. Index. Performance RTs'!$I$93)),0)</f>
        <v>0</v>
      </c>
      <c r="AN827" s="157">
        <f>IF($A$735="SIM",((AN804-AN825)*'[7]5. Var. Index. Performance RTs'!$I$92*('[7]5. Var. Index. Performance RTs'!$I$93)),0)</f>
        <v>0</v>
      </c>
      <c r="AO827" s="157">
        <f>IF($A$735="SIM",((AO804-AO825)*'[7]5. Var. Index. Performance RTs'!$I$92*('[7]5. Var. Index. Performance RTs'!$I$93)),0)</f>
        <v>0</v>
      </c>
      <c r="AP827" s="157">
        <f>IF($A$735="SIM",((AP804-AP825)*'[7]5. Var. Index. Performance RTs'!$I$92*('[7]5. Var. Index. Performance RTs'!$I$93)),0)</f>
        <v>0</v>
      </c>
      <c r="AQ827" s="157">
        <f>IF($A$735="SIM",((AQ804-AQ825)*'[7]5. Var. Index. Performance RTs'!$I$92*('[7]5. Var. Index. Performance RTs'!$I$93)),0)</f>
        <v>0</v>
      </c>
      <c r="AR827" s="157">
        <f>IF($A$735="SIM",((AR804-AR825)*'[7]5. Var. Index. Performance RTs'!$I$92*('[7]5. Var. Index. Performance RTs'!$I$93)),0)</f>
        <v>0</v>
      </c>
    </row>
    <row r="828" spans="1:44" s="78" customFormat="1" ht="15.75" hidden="1" outlineLevel="1">
      <c r="A828" s="195"/>
      <c r="B828" s="82"/>
      <c r="C828" s="196">
        <f>AVERAGE(D804:AR804)/313</f>
        <v>0</v>
      </c>
      <c r="D828" s="191" t="s">
        <v>71</v>
      </c>
      <c r="E828" s="192"/>
      <c r="F828" s="192"/>
      <c r="G828" s="192"/>
      <c r="H828" s="192"/>
      <c r="I828" s="192"/>
      <c r="J828" s="192"/>
      <c r="K828" s="192"/>
      <c r="L828" s="192"/>
      <c r="M828" s="192"/>
      <c r="N828" s="192"/>
      <c r="O828" s="192"/>
      <c r="P828" s="192"/>
      <c r="Q828" s="192"/>
      <c r="R828" s="192"/>
      <c r="S828" s="192"/>
      <c r="T828" s="192"/>
      <c r="U828" s="192"/>
      <c r="V828" s="192"/>
      <c r="W828" s="192"/>
      <c r="X828" s="192"/>
      <c r="Y828" s="192"/>
      <c r="Z828" s="192"/>
      <c r="AA828" s="192"/>
      <c r="AB828" s="192"/>
      <c r="AC828" s="192"/>
      <c r="AD828" s="192"/>
      <c r="AE828" s="192"/>
      <c r="AF828" s="192"/>
      <c r="AG828" s="192"/>
      <c r="AH828" s="192"/>
      <c r="AI828" s="192"/>
      <c r="AJ828" s="192"/>
      <c r="AK828" s="192"/>
      <c r="AL828" s="192"/>
      <c r="AM828" s="192"/>
      <c r="AN828" s="192"/>
      <c r="AO828" s="192"/>
      <c r="AP828" s="192"/>
      <c r="AQ828" s="192"/>
      <c r="AR828" s="192"/>
    </row>
    <row r="829" spans="1:44" s="264" customFormat="1" ht="15.75" hidden="1" outlineLevel="1">
      <c r="A829" s="105" t="str">
        <f>'[7]5. Var. Index. Performance RTs'!D54</f>
        <v>NÃO</v>
      </c>
      <c r="B829" s="175" t="s">
        <v>189</v>
      </c>
      <c r="C829" s="173" t="s">
        <v>174</v>
      </c>
      <c r="D829" s="177">
        <f>IF($A$829="SIM",D884,0)</f>
        <v>0</v>
      </c>
      <c r="E829" s="177">
        <f t="shared" ref="E829:AR829" si="263">IF($A$829="SIM",E884,0)</f>
        <v>0</v>
      </c>
      <c r="F829" s="177">
        <f t="shared" si="263"/>
        <v>0</v>
      </c>
      <c r="G829" s="177">
        <f t="shared" si="263"/>
        <v>0</v>
      </c>
      <c r="H829" s="177">
        <f t="shared" si="263"/>
        <v>0</v>
      </c>
      <c r="I829" s="177">
        <f t="shared" si="263"/>
        <v>0</v>
      </c>
      <c r="J829" s="177">
        <f t="shared" si="263"/>
        <v>0</v>
      </c>
      <c r="K829" s="177">
        <f t="shared" si="263"/>
        <v>0</v>
      </c>
      <c r="L829" s="177">
        <f t="shared" si="263"/>
        <v>0</v>
      </c>
      <c r="M829" s="177">
        <f t="shared" si="263"/>
        <v>0</v>
      </c>
      <c r="N829" s="177">
        <f t="shared" si="263"/>
        <v>0</v>
      </c>
      <c r="O829" s="177">
        <f t="shared" si="263"/>
        <v>0</v>
      </c>
      <c r="P829" s="177">
        <f t="shared" si="263"/>
        <v>0</v>
      </c>
      <c r="Q829" s="177">
        <f t="shared" si="263"/>
        <v>0</v>
      </c>
      <c r="R829" s="177">
        <f t="shared" si="263"/>
        <v>0</v>
      </c>
      <c r="S829" s="177">
        <f t="shared" si="263"/>
        <v>0</v>
      </c>
      <c r="T829" s="177">
        <f t="shared" si="263"/>
        <v>0</v>
      </c>
      <c r="U829" s="177">
        <f t="shared" si="263"/>
        <v>0</v>
      </c>
      <c r="V829" s="177">
        <f t="shared" si="263"/>
        <v>0</v>
      </c>
      <c r="W829" s="177">
        <f t="shared" si="263"/>
        <v>0</v>
      </c>
      <c r="X829" s="177">
        <f t="shared" si="263"/>
        <v>0</v>
      </c>
      <c r="Y829" s="177">
        <f t="shared" si="263"/>
        <v>0</v>
      </c>
      <c r="Z829" s="177">
        <f t="shared" si="263"/>
        <v>0</v>
      </c>
      <c r="AA829" s="177">
        <f t="shared" si="263"/>
        <v>0</v>
      </c>
      <c r="AB829" s="177">
        <f t="shared" si="263"/>
        <v>0</v>
      </c>
      <c r="AC829" s="177">
        <f t="shared" si="263"/>
        <v>0</v>
      </c>
      <c r="AD829" s="177">
        <f t="shared" si="263"/>
        <v>0</v>
      </c>
      <c r="AE829" s="177">
        <f t="shared" si="263"/>
        <v>0</v>
      </c>
      <c r="AF829" s="177">
        <f t="shared" si="263"/>
        <v>0</v>
      </c>
      <c r="AG829" s="177">
        <f t="shared" si="263"/>
        <v>0</v>
      </c>
      <c r="AH829" s="177">
        <f t="shared" si="263"/>
        <v>0</v>
      </c>
      <c r="AI829" s="177">
        <f t="shared" si="263"/>
        <v>0</v>
      </c>
      <c r="AJ829" s="177">
        <f t="shared" si="263"/>
        <v>0</v>
      </c>
      <c r="AK829" s="177">
        <f t="shared" si="263"/>
        <v>0</v>
      </c>
      <c r="AL829" s="177">
        <f t="shared" si="263"/>
        <v>0</v>
      </c>
      <c r="AM829" s="177">
        <f t="shared" si="263"/>
        <v>0</v>
      </c>
      <c r="AN829" s="177">
        <f t="shared" si="263"/>
        <v>0</v>
      </c>
      <c r="AO829" s="177">
        <f t="shared" si="263"/>
        <v>0</v>
      </c>
      <c r="AP829" s="177">
        <f t="shared" si="263"/>
        <v>0</v>
      </c>
      <c r="AQ829" s="177">
        <f t="shared" si="263"/>
        <v>0</v>
      </c>
      <c r="AR829" s="177">
        <f t="shared" si="263"/>
        <v>0</v>
      </c>
    </row>
    <row r="830" spans="1:44" s="260" customFormat="1" ht="15.75" hidden="1" outlineLevel="1">
      <c r="A830" s="195"/>
      <c r="B830" s="84" t="s">
        <v>178</v>
      </c>
      <c r="C830" s="80" t="s">
        <v>129</v>
      </c>
      <c r="D830" s="157">
        <f>IF($A$829="SIM",D212*D213,0)</f>
        <v>0</v>
      </c>
      <c r="E830" s="157">
        <f t="shared" ref="E830:AR830" si="264">IF($A$829="SIM",E212*E213,0)</f>
        <v>0</v>
      </c>
      <c r="F830" s="157">
        <f t="shared" si="264"/>
        <v>0</v>
      </c>
      <c r="G830" s="157">
        <f t="shared" si="264"/>
        <v>0</v>
      </c>
      <c r="H830" s="157">
        <f t="shared" si="264"/>
        <v>0</v>
      </c>
      <c r="I830" s="157">
        <f t="shared" si="264"/>
        <v>0</v>
      </c>
      <c r="J830" s="157">
        <f t="shared" si="264"/>
        <v>0</v>
      </c>
      <c r="K830" s="157">
        <f t="shared" si="264"/>
        <v>0</v>
      </c>
      <c r="L830" s="157">
        <f t="shared" si="264"/>
        <v>0</v>
      </c>
      <c r="M830" s="157">
        <f t="shared" si="264"/>
        <v>0</v>
      </c>
      <c r="N830" s="157">
        <f t="shared" si="264"/>
        <v>0</v>
      </c>
      <c r="O830" s="157">
        <f t="shared" si="264"/>
        <v>0</v>
      </c>
      <c r="P830" s="157">
        <f t="shared" si="264"/>
        <v>0</v>
      </c>
      <c r="Q830" s="157">
        <f t="shared" si="264"/>
        <v>0</v>
      </c>
      <c r="R830" s="157">
        <f t="shared" si="264"/>
        <v>0</v>
      </c>
      <c r="S830" s="157">
        <f t="shared" si="264"/>
        <v>0</v>
      </c>
      <c r="T830" s="157">
        <f t="shared" si="264"/>
        <v>0</v>
      </c>
      <c r="U830" s="157">
        <f t="shared" si="264"/>
        <v>0</v>
      </c>
      <c r="V830" s="157">
        <f t="shared" si="264"/>
        <v>0</v>
      </c>
      <c r="W830" s="157">
        <f t="shared" si="264"/>
        <v>0</v>
      </c>
      <c r="X830" s="157">
        <f t="shared" si="264"/>
        <v>0</v>
      </c>
      <c r="Y830" s="157">
        <f t="shared" si="264"/>
        <v>0</v>
      </c>
      <c r="Z830" s="157">
        <f t="shared" si="264"/>
        <v>0</v>
      </c>
      <c r="AA830" s="157">
        <f t="shared" si="264"/>
        <v>0</v>
      </c>
      <c r="AB830" s="157">
        <f t="shared" si="264"/>
        <v>0</v>
      </c>
      <c r="AC830" s="157">
        <f t="shared" si="264"/>
        <v>0</v>
      </c>
      <c r="AD830" s="157">
        <f t="shared" si="264"/>
        <v>0</v>
      </c>
      <c r="AE830" s="157">
        <f t="shared" si="264"/>
        <v>0</v>
      </c>
      <c r="AF830" s="157">
        <f t="shared" si="264"/>
        <v>0</v>
      </c>
      <c r="AG830" s="157">
        <f t="shared" si="264"/>
        <v>0</v>
      </c>
      <c r="AH830" s="157">
        <f t="shared" si="264"/>
        <v>0</v>
      </c>
      <c r="AI830" s="157">
        <f t="shared" si="264"/>
        <v>0</v>
      </c>
      <c r="AJ830" s="157">
        <f t="shared" si="264"/>
        <v>0</v>
      </c>
      <c r="AK830" s="157">
        <f t="shared" si="264"/>
        <v>0</v>
      </c>
      <c r="AL830" s="157">
        <f t="shared" si="264"/>
        <v>0</v>
      </c>
      <c r="AM830" s="157">
        <f t="shared" si="264"/>
        <v>0</v>
      </c>
      <c r="AN830" s="157">
        <f t="shared" si="264"/>
        <v>0</v>
      </c>
      <c r="AO830" s="157">
        <f t="shared" si="264"/>
        <v>0</v>
      </c>
      <c r="AP830" s="157">
        <f t="shared" si="264"/>
        <v>0</v>
      </c>
      <c r="AQ830" s="157">
        <f t="shared" si="264"/>
        <v>0</v>
      </c>
      <c r="AR830" s="157">
        <f t="shared" si="264"/>
        <v>0</v>
      </c>
    </row>
    <row r="831" spans="1:44" s="262" customFormat="1" ht="15.75" hidden="1" outlineLevel="2">
      <c r="A831" s="195"/>
      <c r="B831" s="162" t="s">
        <v>133</v>
      </c>
      <c r="C831" s="160"/>
      <c r="D831" s="160"/>
      <c r="E831" s="160"/>
      <c r="F831" s="160"/>
      <c r="G831" s="160"/>
      <c r="H831" s="160"/>
      <c r="I831" s="160"/>
      <c r="J831" s="160"/>
      <c r="K831" s="160"/>
      <c r="L831" s="160"/>
      <c r="M831" s="160"/>
      <c r="N831" s="160"/>
      <c r="O831" s="160"/>
      <c r="P831" s="160"/>
      <c r="Q831" s="160"/>
      <c r="R831" s="160"/>
      <c r="S831" s="160"/>
      <c r="T831" s="160"/>
      <c r="U831" s="160"/>
      <c r="V831" s="160"/>
      <c r="W831" s="160"/>
      <c r="X831" s="160"/>
      <c r="Y831" s="160"/>
      <c r="Z831" s="160"/>
      <c r="AA831" s="160"/>
      <c r="AB831" s="160"/>
      <c r="AC831" s="160"/>
      <c r="AD831" s="160"/>
      <c r="AE831" s="160"/>
      <c r="AF831" s="160"/>
      <c r="AG831" s="160"/>
      <c r="AH831" s="160"/>
      <c r="AI831" s="160"/>
      <c r="AJ831" s="160"/>
      <c r="AK831" s="160"/>
      <c r="AL831" s="160"/>
      <c r="AM831" s="160"/>
      <c r="AN831" s="160"/>
      <c r="AO831" s="160"/>
      <c r="AP831" s="160"/>
      <c r="AQ831" s="160"/>
      <c r="AR831" s="160"/>
    </row>
    <row r="832" spans="1:44" s="262" customFormat="1" ht="15.75" hidden="1" outlineLevel="2">
      <c r="A832" s="194"/>
      <c r="B832" s="162" t="s">
        <v>42</v>
      </c>
      <c r="C832" s="160" t="s">
        <v>73</v>
      </c>
      <c r="D832" s="166">
        <f>IF(D$830&gt;0,D216,0)</f>
        <v>0</v>
      </c>
      <c r="E832" s="166">
        <f t="shared" ref="E832:AR838" si="265">IF(E$830&gt;0,E216,0)</f>
        <v>0</v>
      </c>
      <c r="F832" s="166">
        <f t="shared" si="265"/>
        <v>0</v>
      </c>
      <c r="G832" s="166">
        <f t="shared" si="265"/>
        <v>0</v>
      </c>
      <c r="H832" s="166">
        <f t="shared" si="265"/>
        <v>0</v>
      </c>
      <c r="I832" s="166">
        <f t="shared" si="265"/>
        <v>0</v>
      </c>
      <c r="J832" s="166">
        <f t="shared" si="265"/>
        <v>0</v>
      </c>
      <c r="K832" s="166">
        <f t="shared" si="265"/>
        <v>0</v>
      </c>
      <c r="L832" s="166">
        <f t="shared" si="265"/>
        <v>0</v>
      </c>
      <c r="M832" s="166">
        <f t="shared" si="265"/>
        <v>0</v>
      </c>
      <c r="N832" s="166">
        <f t="shared" si="265"/>
        <v>0</v>
      </c>
      <c r="O832" s="166">
        <f t="shared" si="265"/>
        <v>0</v>
      </c>
      <c r="P832" s="166">
        <f t="shared" si="265"/>
        <v>0</v>
      </c>
      <c r="Q832" s="166">
        <f t="shared" si="265"/>
        <v>0</v>
      </c>
      <c r="R832" s="166">
        <f t="shared" si="265"/>
        <v>0</v>
      </c>
      <c r="S832" s="166">
        <f t="shared" si="265"/>
        <v>0</v>
      </c>
      <c r="T832" s="166">
        <f t="shared" si="265"/>
        <v>0</v>
      </c>
      <c r="U832" s="166">
        <f t="shared" si="265"/>
        <v>0</v>
      </c>
      <c r="V832" s="166">
        <f t="shared" si="265"/>
        <v>0</v>
      </c>
      <c r="W832" s="166">
        <f t="shared" si="265"/>
        <v>0</v>
      </c>
      <c r="X832" s="166">
        <f t="shared" si="265"/>
        <v>0</v>
      </c>
      <c r="Y832" s="166">
        <f t="shared" si="265"/>
        <v>0</v>
      </c>
      <c r="Z832" s="166">
        <f t="shared" si="265"/>
        <v>0</v>
      </c>
      <c r="AA832" s="166">
        <f t="shared" si="265"/>
        <v>0</v>
      </c>
      <c r="AB832" s="166">
        <f t="shared" si="265"/>
        <v>0</v>
      </c>
      <c r="AC832" s="166">
        <f t="shared" si="265"/>
        <v>0</v>
      </c>
      <c r="AD832" s="166">
        <f t="shared" si="265"/>
        <v>0</v>
      </c>
      <c r="AE832" s="166">
        <f t="shared" si="265"/>
        <v>0</v>
      </c>
      <c r="AF832" s="166">
        <f t="shared" si="265"/>
        <v>0</v>
      </c>
      <c r="AG832" s="166">
        <f t="shared" si="265"/>
        <v>0</v>
      </c>
      <c r="AH832" s="166">
        <f t="shared" si="265"/>
        <v>0</v>
      </c>
      <c r="AI832" s="166">
        <f t="shared" si="265"/>
        <v>0</v>
      </c>
      <c r="AJ832" s="166">
        <f t="shared" si="265"/>
        <v>0</v>
      </c>
      <c r="AK832" s="166">
        <f t="shared" si="265"/>
        <v>0</v>
      </c>
      <c r="AL832" s="166">
        <f t="shared" si="265"/>
        <v>0</v>
      </c>
      <c r="AM832" s="166">
        <f t="shared" si="265"/>
        <v>0</v>
      </c>
      <c r="AN832" s="166">
        <f t="shared" si="265"/>
        <v>0</v>
      </c>
      <c r="AO832" s="166">
        <f t="shared" si="265"/>
        <v>0</v>
      </c>
      <c r="AP832" s="166">
        <f t="shared" si="265"/>
        <v>0</v>
      </c>
      <c r="AQ832" s="166">
        <f t="shared" si="265"/>
        <v>0</v>
      </c>
      <c r="AR832" s="166">
        <f t="shared" si="265"/>
        <v>0</v>
      </c>
    </row>
    <row r="833" spans="1:44" s="262" customFormat="1" ht="15.75" hidden="1" outlineLevel="2">
      <c r="A833" s="194"/>
      <c r="B833" s="162" t="s">
        <v>43</v>
      </c>
      <c r="C833" s="160" t="s">
        <v>73</v>
      </c>
      <c r="D833" s="166">
        <f t="shared" ref="D833:S844" si="266">IF(D$830&gt;0,D217,0)</f>
        <v>0</v>
      </c>
      <c r="E833" s="166">
        <f t="shared" si="266"/>
        <v>0</v>
      </c>
      <c r="F833" s="166">
        <f t="shared" si="266"/>
        <v>0</v>
      </c>
      <c r="G833" s="166">
        <f t="shared" si="266"/>
        <v>0</v>
      </c>
      <c r="H833" s="166">
        <f t="shared" si="266"/>
        <v>0</v>
      </c>
      <c r="I833" s="166">
        <f t="shared" si="266"/>
        <v>0</v>
      </c>
      <c r="J833" s="166">
        <f t="shared" si="266"/>
        <v>0</v>
      </c>
      <c r="K833" s="166">
        <f t="shared" si="266"/>
        <v>0</v>
      </c>
      <c r="L833" s="166">
        <f t="shared" si="266"/>
        <v>0</v>
      </c>
      <c r="M833" s="166">
        <f t="shared" si="266"/>
        <v>0</v>
      </c>
      <c r="N833" s="166">
        <f t="shared" si="266"/>
        <v>0</v>
      </c>
      <c r="O833" s="166">
        <f t="shared" si="266"/>
        <v>0</v>
      </c>
      <c r="P833" s="166">
        <f t="shared" si="266"/>
        <v>0</v>
      </c>
      <c r="Q833" s="166">
        <f t="shared" si="266"/>
        <v>0</v>
      </c>
      <c r="R833" s="166">
        <f t="shared" si="266"/>
        <v>0</v>
      </c>
      <c r="S833" s="166">
        <f t="shared" si="266"/>
        <v>0</v>
      </c>
      <c r="T833" s="166">
        <f t="shared" si="265"/>
        <v>0</v>
      </c>
      <c r="U833" s="166">
        <f t="shared" si="265"/>
        <v>0</v>
      </c>
      <c r="V833" s="166">
        <f t="shared" si="265"/>
        <v>0</v>
      </c>
      <c r="W833" s="166">
        <f t="shared" si="265"/>
        <v>0</v>
      </c>
      <c r="X833" s="166">
        <f t="shared" si="265"/>
        <v>0</v>
      </c>
      <c r="Y833" s="166">
        <f t="shared" si="265"/>
        <v>0</v>
      </c>
      <c r="Z833" s="166">
        <f t="shared" si="265"/>
        <v>0</v>
      </c>
      <c r="AA833" s="166">
        <f t="shared" si="265"/>
        <v>0</v>
      </c>
      <c r="AB833" s="166">
        <f t="shared" si="265"/>
        <v>0</v>
      </c>
      <c r="AC833" s="166">
        <f t="shared" si="265"/>
        <v>0</v>
      </c>
      <c r="AD833" s="166">
        <f t="shared" si="265"/>
        <v>0</v>
      </c>
      <c r="AE833" s="166">
        <f t="shared" si="265"/>
        <v>0</v>
      </c>
      <c r="AF833" s="166">
        <f t="shared" si="265"/>
        <v>0</v>
      </c>
      <c r="AG833" s="166">
        <f t="shared" si="265"/>
        <v>0</v>
      </c>
      <c r="AH833" s="166">
        <f t="shared" si="265"/>
        <v>0</v>
      </c>
      <c r="AI833" s="166">
        <f t="shared" si="265"/>
        <v>0</v>
      </c>
      <c r="AJ833" s="166">
        <f t="shared" si="265"/>
        <v>0</v>
      </c>
      <c r="AK833" s="166">
        <f t="shared" si="265"/>
        <v>0</v>
      </c>
      <c r="AL833" s="166">
        <f t="shared" si="265"/>
        <v>0</v>
      </c>
      <c r="AM833" s="166">
        <f t="shared" si="265"/>
        <v>0</v>
      </c>
      <c r="AN833" s="166">
        <f t="shared" si="265"/>
        <v>0</v>
      </c>
      <c r="AO833" s="166">
        <f t="shared" si="265"/>
        <v>0</v>
      </c>
      <c r="AP833" s="166">
        <f t="shared" si="265"/>
        <v>0</v>
      </c>
      <c r="AQ833" s="166">
        <f t="shared" si="265"/>
        <v>0</v>
      </c>
      <c r="AR833" s="166">
        <f t="shared" si="265"/>
        <v>0</v>
      </c>
    </row>
    <row r="834" spans="1:44" s="262" customFormat="1" ht="15.75" hidden="1" outlineLevel="2">
      <c r="A834" s="194"/>
      <c r="B834" s="162" t="s">
        <v>44</v>
      </c>
      <c r="C834" s="160" t="s">
        <v>73</v>
      </c>
      <c r="D834" s="166">
        <f t="shared" si="266"/>
        <v>0</v>
      </c>
      <c r="E834" s="166">
        <f t="shared" si="265"/>
        <v>0</v>
      </c>
      <c r="F834" s="166">
        <f t="shared" si="265"/>
        <v>0</v>
      </c>
      <c r="G834" s="166">
        <f t="shared" si="265"/>
        <v>0</v>
      </c>
      <c r="H834" s="166">
        <f t="shared" si="265"/>
        <v>0</v>
      </c>
      <c r="I834" s="166">
        <f t="shared" si="265"/>
        <v>0</v>
      </c>
      <c r="J834" s="166">
        <f t="shared" si="265"/>
        <v>0</v>
      </c>
      <c r="K834" s="166">
        <f t="shared" si="265"/>
        <v>0</v>
      </c>
      <c r="L834" s="166">
        <f t="shared" si="265"/>
        <v>0</v>
      </c>
      <c r="M834" s="166">
        <f t="shared" si="265"/>
        <v>0</v>
      </c>
      <c r="N834" s="166">
        <f t="shared" si="265"/>
        <v>0</v>
      </c>
      <c r="O834" s="166">
        <f t="shared" si="265"/>
        <v>0</v>
      </c>
      <c r="P834" s="166">
        <f t="shared" si="265"/>
        <v>0</v>
      </c>
      <c r="Q834" s="166">
        <f t="shared" si="265"/>
        <v>0</v>
      </c>
      <c r="R834" s="166">
        <f t="shared" si="265"/>
        <v>0</v>
      </c>
      <c r="S834" s="166">
        <f t="shared" si="265"/>
        <v>0</v>
      </c>
      <c r="T834" s="166">
        <f t="shared" si="265"/>
        <v>0</v>
      </c>
      <c r="U834" s="166">
        <f t="shared" si="265"/>
        <v>0</v>
      </c>
      <c r="V834" s="166">
        <f t="shared" si="265"/>
        <v>0</v>
      </c>
      <c r="W834" s="166">
        <f t="shared" si="265"/>
        <v>0</v>
      </c>
      <c r="X834" s="166">
        <f t="shared" si="265"/>
        <v>0</v>
      </c>
      <c r="Y834" s="166">
        <f t="shared" si="265"/>
        <v>0</v>
      </c>
      <c r="Z834" s="166">
        <f t="shared" si="265"/>
        <v>0</v>
      </c>
      <c r="AA834" s="166">
        <f t="shared" si="265"/>
        <v>0</v>
      </c>
      <c r="AB834" s="166">
        <f t="shared" si="265"/>
        <v>0</v>
      </c>
      <c r="AC834" s="166">
        <f t="shared" si="265"/>
        <v>0</v>
      </c>
      <c r="AD834" s="166">
        <f t="shared" si="265"/>
        <v>0</v>
      </c>
      <c r="AE834" s="166">
        <f t="shared" si="265"/>
        <v>0</v>
      </c>
      <c r="AF834" s="166">
        <f t="shared" si="265"/>
        <v>0</v>
      </c>
      <c r="AG834" s="166">
        <f t="shared" si="265"/>
        <v>0</v>
      </c>
      <c r="AH834" s="166">
        <f t="shared" si="265"/>
        <v>0</v>
      </c>
      <c r="AI834" s="166">
        <f t="shared" si="265"/>
        <v>0</v>
      </c>
      <c r="AJ834" s="166">
        <f t="shared" si="265"/>
        <v>0</v>
      </c>
      <c r="AK834" s="166">
        <f t="shared" si="265"/>
        <v>0</v>
      </c>
      <c r="AL834" s="166">
        <f t="shared" si="265"/>
        <v>0</v>
      </c>
      <c r="AM834" s="166">
        <f t="shared" si="265"/>
        <v>0</v>
      </c>
      <c r="AN834" s="166">
        <f t="shared" si="265"/>
        <v>0</v>
      </c>
      <c r="AO834" s="166">
        <f t="shared" si="265"/>
        <v>0</v>
      </c>
      <c r="AP834" s="166">
        <f t="shared" si="265"/>
        <v>0</v>
      </c>
      <c r="AQ834" s="166">
        <f t="shared" si="265"/>
        <v>0</v>
      </c>
      <c r="AR834" s="166">
        <f t="shared" si="265"/>
        <v>0</v>
      </c>
    </row>
    <row r="835" spans="1:44" s="262" customFormat="1" ht="15.75" hidden="1" outlineLevel="2">
      <c r="A835" s="194"/>
      <c r="B835" s="162" t="s">
        <v>45</v>
      </c>
      <c r="C835" s="160" t="s">
        <v>73</v>
      </c>
      <c r="D835" s="166">
        <f t="shared" si="266"/>
        <v>0</v>
      </c>
      <c r="E835" s="166">
        <f t="shared" si="265"/>
        <v>0</v>
      </c>
      <c r="F835" s="166">
        <f t="shared" si="265"/>
        <v>0</v>
      </c>
      <c r="G835" s="166">
        <f t="shared" si="265"/>
        <v>0</v>
      </c>
      <c r="H835" s="166">
        <f t="shared" si="265"/>
        <v>0</v>
      </c>
      <c r="I835" s="166">
        <f t="shared" si="265"/>
        <v>0</v>
      </c>
      <c r="J835" s="166">
        <f t="shared" si="265"/>
        <v>0</v>
      </c>
      <c r="K835" s="166">
        <f t="shared" si="265"/>
        <v>0</v>
      </c>
      <c r="L835" s="166">
        <f t="shared" si="265"/>
        <v>0</v>
      </c>
      <c r="M835" s="166">
        <f t="shared" si="265"/>
        <v>0</v>
      </c>
      <c r="N835" s="166">
        <f t="shared" si="265"/>
        <v>0</v>
      </c>
      <c r="O835" s="166">
        <f t="shared" si="265"/>
        <v>0</v>
      </c>
      <c r="P835" s="166">
        <f t="shared" si="265"/>
        <v>0</v>
      </c>
      <c r="Q835" s="166">
        <f t="shared" si="265"/>
        <v>0</v>
      </c>
      <c r="R835" s="166">
        <f t="shared" si="265"/>
        <v>0</v>
      </c>
      <c r="S835" s="166">
        <f t="shared" si="265"/>
        <v>0</v>
      </c>
      <c r="T835" s="166">
        <f t="shared" si="265"/>
        <v>0</v>
      </c>
      <c r="U835" s="166">
        <f t="shared" si="265"/>
        <v>0</v>
      </c>
      <c r="V835" s="166">
        <f t="shared" si="265"/>
        <v>0</v>
      </c>
      <c r="W835" s="166">
        <f t="shared" si="265"/>
        <v>0</v>
      </c>
      <c r="X835" s="166">
        <f t="shared" si="265"/>
        <v>0</v>
      </c>
      <c r="Y835" s="166">
        <f t="shared" si="265"/>
        <v>0</v>
      </c>
      <c r="Z835" s="166">
        <f t="shared" si="265"/>
        <v>0</v>
      </c>
      <c r="AA835" s="166">
        <f t="shared" si="265"/>
        <v>0</v>
      </c>
      <c r="AB835" s="166">
        <f t="shared" si="265"/>
        <v>0</v>
      </c>
      <c r="AC835" s="166">
        <f t="shared" si="265"/>
        <v>0</v>
      </c>
      <c r="AD835" s="166">
        <f t="shared" si="265"/>
        <v>0</v>
      </c>
      <c r="AE835" s="166">
        <f t="shared" si="265"/>
        <v>0</v>
      </c>
      <c r="AF835" s="166">
        <f t="shared" si="265"/>
        <v>0</v>
      </c>
      <c r="AG835" s="166">
        <f t="shared" si="265"/>
        <v>0</v>
      </c>
      <c r="AH835" s="166">
        <f t="shared" si="265"/>
        <v>0</v>
      </c>
      <c r="AI835" s="166">
        <f t="shared" si="265"/>
        <v>0</v>
      </c>
      <c r="AJ835" s="166">
        <f t="shared" si="265"/>
        <v>0</v>
      </c>
      <c r="AK835" s="166">
        <f t="shared" si="265"/>
        <v>0</v>
      </c>
      <c r="AL835" s="166">
        <f t="shared" si="265"/>
        <v>0</v>
      </c>
      <c r="AM835" s="166">
        <f t="shared" si="265"/>
        <v>0</v>
      </c>
      <c r="AN835" s="166">
        <f t="shared" si="265"/>
        <v>0</v>
      </c>
      <c r="AO835" s="166">
        <f t="shared" si="265"/>
        <v>0</v>
      </c>
      <c r="AP835" s="166">
        <f t="shared" si="265"/>
        <v>0</v>
      </c>
      <c r="AQ835" s="166">
        <f t="shared" si="265"/>
        <v>0</v>
      </c>
      <c r="AR835" s="166">
        <f t="shared" si="265"/>
        <v>0</v>
      </c>
    </row>
    <row r="836" spans="1:44" s="262" customFormat="1" ht="15.75" hidden="1" outlineLevel="2">
      <c r="A836" s="194"/>
      <c r="B836" s="162" t="s">
        <v>46</v>
      </c>
      <c r="C836" s="160" t="s">
        <v>73</v>
      </c>
      <c r="D836" s="166">
        <f t="shared" si="266"/>
        <v>0</v>
      </c>
      <c r="E836" s="166">
        <f t="shared" si="265"/>
        <v>0</v>
      </c>
      <c r="F836" s="166">
        <f t="shared" si="265"/>
        <v>0</v>
      </c>
      <c r="G836" s="166">
        <f t="shared" si="265"/>
        <v>0</v>
      </c>
      <c r="H836" s="166">
        <f t="shared" si="265"/>
        <v>0</v>
      </c>
      <c r="I836" s="166">
        <f t="shared" si="265"/>
        <v>0</v>
      </c>
      <c r="J836" s="166">
        <f t="shared" si="265"/>
        <v>0</v>
      </c>
      <c r="K836" s="166">
        <f t="shared" si="265"/>
        <v>0</v>
      </c>
      <c r="L836" s="166">
        <f t="shared" si="265"/>
        <v>0</v>
      </c>
      <c r="M836" s="166">
        <f t="shared" si="265"/>
        <v>0</v>
      </c>
      <c r="N836" s="166">
        <f t="shared" si="265"/>
        <v>0</v>
      </c>
      <c r="O836" s="166">
        <f t="shared" si="265"/>
        <v>0</v>
      </c>
      <c r="P836" s="166">
        <f t="shared" si="265"/>
        <v>0</v>
      </c>
      <c r="Q836" s="166">
        <f t="shared" si="265"/>
        <v>0</v>
      </c>
      <c r="R836" s="166">
        <f t="shared" si="265"/>
        <v>0</v>
      </c>
      <c r="S836" s="166">
        <f t="shared" si="265"/>
        <v>0</v>
      </c>
      <c r="T836" s="166">
        <f t="shared" si="265"/>
        <v>0</v>
      </c>
      <c r="U836" s="166">
        <f t="shared" si="265"/>
        <v>0</v>
      </c>
      <c r="V836" s="166">
        <f t="shared" si="265"/>
        <v>0</v>
      </c>
      <c r="W836" s="166">
        <f t="shared" si="265"/>
        <v>0</v>
      </c>
      <c r="X836" s="166">
        <f t="shared" si="265"/>
        <v>0</v>
      </c>
      <c r="Y836" s="166">
        <f t="shared" si="265"/>
        <v>0</v>
      </c>
      <c r="Z836" s="166">
        <f t="shared" si="265"/>
        <v>0</v>
      </c>
      <c r="AA836" s="166">
        <f t="shared" si="265"/>
        <v>0</v>
      </c>
      <c r="AB836" s="166">
        <f t="shared" si="265"/>
        <v>0</v>
      </c>
      <c r="AC836" s="166">
        <f t="shared" si="265"/>
        <v>0</v>
      </c>
      <c r="AD836" s="166">
        <f t="shared" si="265"/>
        <v>0</v>
      </c>
      <c r="AE836" s="166">
        <f t="shared" si="265"/>
        <v>0</v>
      </c>
      <c r="AF836" s="166">
        <f t="shared" si="265"/>
        <v>0</v>
      </c>
      <c r="AG836" s="166">
        <f t="shared" si="265"/>
        <v>0</v>
      </c>
      <c r="AH836" s="166">
        <f t="shared" si="265"/>
        <v>0</v>
      </c>
      <c r="AI836" s="166">
        <f t="shared" si="265"/>
        <v>0</v>
      </c>
      <c r="AJ836" s="166">
        <f t="shared" si="265"/>
        <v>0</v>
      </c>
      <c r="AK836" s="166">
        <f t="shared" si="265"/>
        <v>0</v>
      </c>
      <c r="AL836" s="166">
        <f t="shared" si="265"/>
        <v>0</v>
      </c>
      <c r="AM836" s="166">
        <f t="shared" si="265"/>
        <v>0</v>
      </c>
      <c r="AN836" s="166">
        <f t="shared" si="265"/>
        <v>0</v>
      </c>
      <c r="AO836" s="166">
        <f t="shared" si="265"/>
        <v>0</v>
      </c>
      <c r="AP836" s="166">
        <f t="shared" si="265"/>
        <v>0</v>
      </c>
      <c r="AQ836" s="166">
        <f t="shared" si="265"/>
        <v>0</v>
      </c>
      <c r="AR836" s="166">
        <f t="shared" si="265"/>
        <v>0</v>
      </c>
    </row>
    <row r="837" spans="1:44" s="262" customFormat="1" ht="15.75" hidden="1" outlineLevel="2">
      <c r="A837" s="194"/>
      <c r="B837" s="162" t="s">
        <v>47</v>
      </c>
      <c r="C837" s="160" t="s">
        <v>73</v>
      </c>
      <c r="D837" s="166">
        <f t="shared" si="266"/>
        <v>0</v>
      </c>
      <c r="E837" s="166">
        <f t="shared" si="265"/>
        <v>0</v>
      </c>
      <c r="F837" s="166">
        <f t="shared" si="265"/>
        <v>0</v>
      </c>
      <c r="G837" s="166">
        <f t="shared" si="265"/>
        <v>0</v>
      </c>
      <c r="H837" s="166">
        <f t="shared" si="265"/>
        <v>0</v>
      </c>
      <c r="I837" s="166">
        <f t="shared" si="265"/>
        <v>0</v>
      </c>
      <c r="J837" s="166">
        <f t="shared" si="265"/>
        <v>0</v>
      </c>
      <c r="K837" s="166">
        <f t="shared" si="265"/>
        <v>0</v>
      </c>
      <c r="L837" s="166">
        <f t="shared" si="265"/>
        <v>0</v>
      </c>
      <c r="M837" s="166">
        <f t="shared" si="265"/>
        <v>0</v>
      </c>
      <c r="N837" s="166">
        <f t="shared" si="265"/>
        <v>0</v>
      </c>
      <c r="O837" s="166">
        <f t="shared" si="265"/>
        <v>0</v>
      </c>
      <c r="P837" s="166">
        <f t="shared" si="265"/>
        <v>0</v>
      </c>
      <c r="Q837" s="166">
        <f t="shared" si="265"/>
        <v>0</v>
      </c>
      <c r="R837" s="166">
        <f t="shared" si="265"/>
        <v>0</v>
      </c>
      <c r="S837" s="166">
        <f t="shared" si="265"/>
        <v>0</v>
      </c>
      <c r="T837" s="166">
        <f t="shared" si="265"/>
        <v>0</v>
      </c>
      <c r="U837" s="166">
        <f t="shared" si="265"/>
        <v>0</v>
      </c>
      <c r="V837" s="166">
        <f t="shared" si="265"/>
        <v>0</v>
      </c>
      <c r="W837" s="166">
        <f t="shared" si="265"/>
        <v>0</v>
      </c>
      <c r="X837" s="166">
        <f t="shared" si="265"/>
        <v>0</v>
      </c>
      <c r="Y837" s="166">
        <f t="shared" si="265"/>
        <v>0</v>
      </c>
      <c r="Z837" s="166">
        <f t="shared" si="265"/>
        <v>0</v>
      </c>
      <c r="AA837" s="166">
        <f t="shared" si="265"/>
        <v>0</v>
      </c>
      <c r="AB837" s="166">
        <f t="shared" si="265"/>
        <v>0</v>
      </c>
      <c r="AC837" s="166">
        <f t="shared" si="265"/>
        <v>0</v>
      </c>
      <c r="AD837" s="166">
        <f t="shared" si="265"/>
        <v>0</v>
      </c>
      <c r="AE837" s="166">
        <f t="shared" si="265"/>
        <v>0</v>
      </c>
      <c r="AF837" s="166">
        <f t="shared" si="265"/>
        <v>0</v>
      </c>
      <c r="AG837" s="166">
        <f t="shared" si="265"/>
        <v>0</v>
      </c>
      <c r="AH837" s="166">
        <f t="shared" si="265"/>
        <v>0</v>
      </c>
      <c r="AI837" s="166">
        <f t="shared" si="265"/>
        <v>0</v>
      </c>
      <c r="AJ837" s="166">
        <f t="shared" si="265"/>
        <v>0</v>
      </c>
      <c r="AK837" s="166">
        <f t="shared" si="265"/>
        <v>0</v>
      </c>
      <c r="AL837" s="166">
        <f t="shared" si="265"/>
        <v>0</v>
      </c>
      <c r="AM837" s="166">
        <f t="shared" si="265"/>
        <v>0</v>
      </c>
      <c r="AN837" s="166">
        <f t="shared" si="265"/>
        <v>0</v>
      </c>
      <c r="AO837" s="166">
        <f t="shared" si="265"/>
        <v>0</v>
      </c>
      <c r="AP837" s="166">
        <f t="shared" si="265"/>
        <v>0</v>
      </c>
      <c r="AQ837" s="166">
        <f t="shared" si="265"/>
        <v>0</v>
      </c>
      <c r="AR837" s="166">
        <f t="shared" si="265"/>
        <v>0</v>
      </c>
    </row>
    <row r="838" spans="1:44" s="262" customFormat="1" ht="15.75" hidden="1" outlineLevel="2">
      <c r="A838" s="194"/>
      <c r="B838" s="162" t="s">
        <v>48</v>
      </c>
      <c r="C838" s="160" t="s">
        <v>73</v>
      </c>
      <c r="D838" s="166">
        <f t="shared" si="266"/>
        <v>0</v>
      </c>
      <c r="E838" s="166">
        <f t="shared" si="265"/>
        <v>0</v>
      </c>
      <c r="F838" s="166">
        <f t="shared" si="265"/>
        <v>0</v>
      </c>
      <c r="G838" s="166">
        <f t="shared" si="265"/>
        <v>0</v>
      </c>
      <c r="H838" s="166">
        <f t="shared" si="265"/>
        <v>0</v>
      </c>
      <c r="I838" s="166">
        <f t="shared" si="265"/>
        <v>0</v>
      </c>
      <c r="J838" s="166">
        <f t="shared" si="265"/>
        <v>0</v>
      </c>
      <c r="K838" s="166">
        <f t="shared" si="265"/>
        <v>0</v>
      </c>
      <c r="L838" s="166">
        <f t="shared" si="265"/>
        <v>0</v>
      </c>
      <c r="M838" s="166">
        <f t="shared" si="265"/>
        <v>0</v>
      </c>
      <c r="N838" s="166">
        <f t="shared" si="265"/>
        <v>0</v>
      </c>
      <c r="O838" s="166">
        <f t="shared" si="265"/>
        <v>0</v>
      </c>
      <c r="P838" s="166">
        <f t="shared" si="265"/>
        <v>0</v>
      </c>
      <c r="Q838" s="166">
        <f t="shared" si="265"/>
        <v>0</v>
      </c>
      <c r="R838" s="166">
        <f t="shared" si="265"/>
        <v>0</v>
      </c>
      <c r="S838" s="166">
        <f t="shared" si="265"/>
        <v>0</v>
      </c>
      <c r="T838" s="166">
        <f t="shared" si="265"/>
        <v>0</v>
      </c>
      <c r="U838" s="166">
        <f t="shared" si="265"/>
        <v>0</v>
      </c>
      <c r="V838" s="166">
        <f t="shared" si="265"/>
        <v>0</v>
      </c>
      <c r="W838" s="166">
        <f t="shared" si="265"/>
        <v>0</v>
      </c>
      <c r="X838" s="166">
        <f t="shared" si="265"/>
        <v>0</v>
      </c>
      <c r="Y838" s="166">
        <f t="shared" si="265"/>
        <v>0</v>
      </c>
      <c r="Z838" s="166">
        <f t="shared" si="265"/>
        <v>0</v>
      </c>
      <c r="AA838" s="166">
        <f t="shared" si="265"/>
        <v>0</v>
      </c>
      <c r="AB838" s="166">
        <f t="shared" si="265"/>
        <v>0</v>
      </c>
      <c r="AC838" s="166">
        <f t="shared" si="265"/>
        <v>0</v>
      </c>
      <c r="AD838" s="166">
        <f t="shared" si="265"/>
        <v>0</v>
      </c>
      <c r="AE838" s="166">
        <f t="shared" si="265"/>
        <v>0</v>
      </c>
      <c r="AF838" s="166">
        <f t="shared" si="265"/>
        <v>0</v>
      </c>
      <c r="AG838" s="166">
        <f t="shared" si="265"/>
        <v>0</v>
      </c>
      <c r="AH838" s="166">
        <f t="shared" si="265"/>
        <v>0</v>
      </c>
      <c r="AI838" s="166">
        <f t="shared" ref="AI838:AR838" si="267">IF(AI$830&gt;0,AI222,0)</f>
        <v>0</v>
      </c>
      <c r="AJ838" s="166">
        <f t="shared" si="267"/>
        <v>0</v>
      </c>
      <c r="AK838" s="166">
        <f t="shared" si="267"/>
        <v>0</v>
      </c>
      <c r="AL838" s="166">
        <f t="shared" si="267"/>
        <v>0</v>
      </c>
      <c r="AM838" s="166">
        <f t="shared" si="267"/>
        <v>0</v>
      </c>
      <c r="AN838" s="166">
        <f t="shared" si="267"/>
        <v>0</v>
      </c>
      <c r="AO838" s="166">
        <f t="shared" si="267"/>
        <v>0</v>
      </c>
      <c r="AP838" s="166">
        <f t="shared" si="267"/>
        <v>0</v>
      </c>
      <c r="AQ838" s="166">
        <f t="shared" si="267"/>
        <v>0</v>
      </c>
      <c r="AR838" s="166">
        <f t="shared" si="267"/>
        <v>0</v>
      </c>
    </row>
    <row r="839" spans="1:44" s="262" customFormat="1" ht="15.75" hidden="1" outlineLevel="2">
      <c r="A839" s="194"/>
      <c r="B839" s="162" t="s">
        <v>49</v>
      </c>
      <c r="C839" s="160" t="s">
        <v>73</v>
      </c>
      <c r="D839" s="166">
        <f t="shared" si="266"/>
        <v>0</v>
      </c>
      <c r="E839" s="166">
        <f t="shared" si="266"/>
        <v>0</v>
      </c>
      <c r="F839" s="166">
        <f t="shared" si="266"/>
        <v>0</v>
      </c>
      <c r="G839" s="166">
        <f t="shared" si="266"/>
        <v>0</v>
      </c>
      <c r="H839" s="166">
        <f t="shared" si="266"/>
        <v>0</v>
      </c>
      <c r="I839" s="166">
        <f t="shared" si="266"/>
        <v>0</v>
      </c>
      <c r="J839" s="166">
        <f t="shared" si="266"/>
        <v>0</v>
      </c>
      <c r="K839" s="166">
        <f t="shared" si="266"/>
        <v>0</v>
      </c>
      <c r="L839" s="166">
        <f t="shared" si="266"/>
        <v>0</v>
      </c>
      <c r="M839" s="166">
        <f t="shared" si="266"/>
        <v>0</v>
      </c>
      <c r="N839" s="166">
        <f t="shared" si="266"/>
        <v>0</v>
      </c>
      <c r="O839" s="166">
        <f t="shared" si="266"/>
        <v>0</v>
      </c>
      <c r="P839" s="166">
        <f t="shared" si="266"/>
        <v>0</v>
      </c>
      <c r="Q839" s="166">
        <f t="shared" si="266"/>
        <v>0</v>
      </c>
      <c r="R839" s="166">
        <f t="shared" si="266"/>
        <v>0</v>
      </c>
      <c r="S839" s="166">
        <f t="shared" si="266"/>
        <v>0</v>
      </c>
      <c r="T839" s="166">
        <f t="shared" ref="E839:AR844" si="268">IF(T$830&gt;0,T223,0)</f>
        <v>0</v>
      </c>
      <c r="U839" s="166">
        <f t="shared" si="268"/>
        <v>0</v>
      </c>
      <c r="V839" s="166">
        <f t="shared" si="268"/>
        <v>0</v>
      </c>
      <c r="W839" s="166">
        <f t="shared" si="268"/>
        <v>0</v>
      </c>
      <c r="X839" s="166">
        <f t="shared" si="268"/>
        <v>0</v>
      </c>
      <c r="Y839" s="166">
        <f t="shared" si="268"/>
        <v>0</v>
      </c>
      <c r="Z839" s="166">
        <f t="shared" si="268"/>
        <v>0</v>
      </c>
      <c r="AA839" s="166">
        <f t="shared" si="268"/>
        <v>0</v>
      </c>
      <c r="AB839" s="166">
        <f t="shared" si="268"/>
        <v>0</v>
      </c>
      <c r="AC839" s="166">
        <f t="shared" si="268"/>
        <v>0</v>
      </c>
      <c r="AD839" s="166">
        <f t="shared" si="268"/>
        <v>0</v>
      </c>
      <c r="AE839" s="166">
        <f t="shared" si="268"/>
        <v>0</v>
      </c>
      <c r="AF839" s="166">
        <f t="shared" si="268"/>
        <v>0</v>
      </c>
      <c r="AG839" s="166">
        <f t="shared" si="268"/>
        <v>0</v>
      </c>
      <c r="AH839" s="166">
        <f t="shared" si="268"/>
        <v>0</v>
      </c>
      <c r="AI839" s="166">
        <f t="shared" si="268"/>
        <v>0</v>
      </c>
      <c r="AJ839" s="166">
        <f t="shared" si="268"/>
        <v>0</v>
      </c>
      <c r="AK839" s="166">
        <f t="shared" si="268"/>
        <v>0</v>
      </c>
      <c r="AL839" s="166">
        <f t="shared" si="268"/>
        <v>0</v>
      </c>
      <c r="AM839" s="166">
        <f t="shared" si="268"/>
        <v>0</v>
      </c>
      <c r="AN839" s="166">
        <f t="shared" si="268"/>
        <v>0</v>
      </c>
      <c r="AO839" s="166">
        <f t="shared" si="268"/>
        <v>0</v>
      </c>
      <c r="AP839" s="166">
        <f t="shared" si="268"/>
        <v>0</v>
      </c>
      <c r="AQ839" s="166">
        <f t="shared" si="268"/>
        <v>0</v>
      </c>
      <c r="AR839" s="166">
        <f t="shared" si="268"/>
        <v>0</v>
      </c>
    </row>
    <row r="840" spans="1:44" s="262" customFormat="1" ht="15.75" hidden="1" outlineLevel="2">
      <c r="A840" s="194"/>
      <c r="B840" s="162" t="s">
        <v>50</v>
      </c>
      <c r="C840" s="160" t="s">
        <v>73</v>
      </c>
      <c r="D840" s="166">
        <f t="shared" si="266"/>
        <v>0</v>
      </c>
      <c r="E840" s="166">
        <f t="shared" si="268"/>
        <v>0</v>
      </c>
      <c r="F840" s="166">
        <f t="shared" si="268"/>
        <v>0</v>
      </c>
      <c r="G840" s="166">
        <f t="shared" si="268"/>
        <v>0</v>
      </c>
      <c r="H840" s="166">
        <f t="shared" si="268"/>
        <v>0</v>
      </c>
      <c r="I840" s="166">
        <f t="shared" si="268"/>
        <v>0</v>
      </c>
      <c r="J840" s="166">
        <f t="shared" si="268"/>
        <v>0</v>
      </c>
      <c r="K840" s="166">
        <f t="shared" si="268"/>
        <v>0</v>
      </c>
      <c r="L840" s="166">
        <f t="shared" si="268"/>
        <v>0</v>
      </c>
      <c r="M840" s="166">
        <f t="shared" si="268"/>
        <v>0</v>
      </c>
      <c r="N840" s="166">
        <f t="shared" si="268"/>
        <v>0</v>
      </c>
      <c r="O840" s="166">
        <f t="shared" si="268"/>
        <v>0</v>
      </c>
      <c r="P840" s="166">
        <f t="shared" si="268"/>
        <v>0</v>
      </c>
      <c r="Q840" s="166">
        <f t="shared" si="268"/>
        <v>0</v>
      </c>
      <c r="R840" s="166">
        <f t="shared" si="268"/>
        <v>0</v>
      </c>
      <c r="S840" s="166">
        <f t="shared" si="268"/>
        <v>0</v>
      </c>
      <c r="T840" s="166">
        <f t="shared" si="268"/>
        <v>0</v>
      </c>
      <c r="U840" s="166">
        <f t="shared" si="268"/>
        <v>0</v>
      </c>
      <c r="V840" s="166">
        <f t="shared" si="268"/>
        <v>0</v>
      </c>
      <c r="W840" s="166">
        <f t="shared" si="268"/>
        <v>0</v>
      </c>
      <c r="X840" s="166">
        <f t="shared" si="268"/>
        <v>0</v>
      </c>
      <c r="Y840" s="166">
        <f t="shared" si="268"/>
        <v>0</v>
      </c>
      <c r="Z840" s="166">
        <f t="shared" si="268"/>
        <v>0</v>
      </c>
      <c r="AA840" s="166">
        <f t="shared" si="268"/>
        <v>0</v>
      </c>
      <c r="AB840" s="166">
        <f t="shared" si="268"/>
        <v>0</v>
      </c>
      <c r="AC840" s="166">
        <f t="shared" si="268"/>
        <v>0</v>
      </c>
      <c r="AD840" s="166">
        <f t="shared" si="268"/>
        <v>0</v>
      </c>
      <c r="AE840" s="166">
        <f t="shared" si="268"/>
        <v>0</v>
      </c>
      <c r="AF840" s="166">
        <f t="shared" si="268"/>
        <v>0</v>
      </c>
      <c r="AG840" s="166">
        <f t="shared" si="268"/>
        <v>0</v>
      </c>
      <c r="AH840" s="166">
        <f t="shared" si="268"/>
        <v>0</v>
      </c>
      <c r="AI840" s="166">
        <f t="shared" si="268"/>
        <v>0</v>
      </c>
      <c r="AJ840" s="166">
        <f t="shared" si="268"/>
        <v>0</v>
      </c>
      <c r="AK840" s="166">
        <f t="shared" si="268"/>
        <v>0</v>
      </c>
      <c r="AL840" s="166">
        <f t="shared" si="268"/>
        <v>0</v>
      </c>
      <c r="AM840" s="166">
        <f t="shared" si="268"/>
        <v>0</v>
      </c>
      <c r="AN840" s="166">
        <f t="shared" si="268"/>
        <v>0</v>
      </c>
      <c r="AO840" s="166">
        <f t="shared" si="268"/>
        <v>0</v>
      </c>
      <c r="AP840" s="166">
        <f t="shared" si="268"/>
        <v>0</v>
      </c>
      <c r="AQ840" s="166">
        <f t="shared" si="268"/>
        <v>0</v>
      </c>
      <c r="AR840" s="166">
        <f t="shared" si="268"/>
        <v>0</v>
      </c>
    </row>
    <row r="841" spans="1:44" s="262" customFormat="1" ht="15.75" hidden="1" outlineLevel="2">
      <c r="A841" s="194"/>
      <c r="B841" s="162" t="s">
        <v>51</v>
      </c>
      <c r="C841" s="160" t="s">
        <v>73</v>
      </c>
      <c r="D841" s="166">
        <f t="shared" si="266"/>
        <v>0</v>
      </c>
      <c r="E841" s="166">
        <f t="shared" si="268"/>
        <v>0</v>
      </c>
      <c r="F841" s="166">
        <f t="shared" si="268"/>
        <v>0</v>
      </c>
      <c r="G841" s="166">
        <f t="shared" si="268"/>
        <v>0</v>
      </c>
      <c r="H841" s="166">
        <f t="shared" si="268"/>
        <v>0</v>
      </c>
      <c r="I841" s="166">
        <f t="shared" si="268"/>
        <v>0</v>
      </c>
      <c r="J841" s="166">
        <f t="shared" si="268"/>
        <v>0</v>
      </c>
      <c r="K841" s="166">
        <f t="shared" si="268"/>
        <v>0</v>
      </c>
      <c r="L841" s="166">
        <f t="shared" si="268"/>
        <v>0</v>
      </c>
      <c r="M841" s="166">
        <f t="shared" si="268"/>
        <v>0</v>
      </c>
      <c r="N841" s="166">
        <f t="shared" si="268"/>
        <v>0</v>
      </c>
      <c r="O841" s="166">
        <f t="shared" si="268"/>
        <v>0</v>
      </c>
      <c r="P841" s="166">
        <f t="shared" si="268"/>
        <v>0</v>
      </c>
      <c r="Q841" s="166">
        <f t="shared" si="268"/>
        <v>0</v>
      </c>
      <c r="R841" s="166">
        <f t="shared" si="268"/>
        <v>0</v>
      </c>
      <c r="S841" s="166">
        <f t="shared" si="268"/>
        <v>0</v>
      </c>
      <c r="T841" s="166">
        <f t="shared" si="268"/>
        <v>0</v>
      </c>
      <c r="U841" s="166">
        <f t="shared" si="268"/>
        <v>0</v>
      </c>
      <c r="V841" s="166">
        <f t="shared" si="268"/>
        <v>0</v>
      </c>
      <c r="W841" s="166">
        <f t="shared" si="268"/>
        <v>0</v>
      </c>
      <c r="X841" s="166">
        <f t="shared" si="268"/>
        <v>0</v>
      </c>
      <c r="Y841" s="166">
        <f t="shared" si="268"/>
        <v>0</v>
      </c>
      <c r="Z841" s="166">
        <f t="shared" si="268"/>
        <v>0</v>
      </c>
      <c r="AA841" s="166">
        <f t="shared" si="268"/>
        <v>0</v>
      </c>
      <c r="AB841" s="166">
        <f t="shared" si="268"/>
        <v>0</v>
      </c>
      <c r="AC841" s="166">
        <f t="shared" si="268"/>
        <v>0</v>
      </c>
      <c r="AD841" s="166">
        <f t="shared" si="268"/>
        <v>0</v>
      </c>
      <c r="AE841" s="166">
        <f t="shared" si="268"/>
        <v>0</v>
      </c>
      <c r="AF841" s="166">
        <f t="shared" si="268"/>
        <v>0</v>
      </c>
      <c r="AG841" s="166">
        <f t="shared" si="268"/>
        <v>0</v>
      </c>
      <c r="AH841" s="166">
        <f t="shared" si="268"/>
        <v>0</v>
      </c>
      <c r="AI841" s="166">
        <f t="shared" si="268"/>
        <v>0</v>
      </c>
      <c r="AJ841" s="166">
        <f t="shared" si="268"/>
        <v>0</v>
      </c>
      <c r="AK841" s="166">
        <f t="shared" si="268"/>
        <v>0</v>
      </c>
      <c r="AL841" s="166">
        <f t="shared" si="268"/>
        <v>0</v>
      </c>
      <c r="AM841" s="166">
        <f t="shared" si="268"/>
        <v>0</v>
      </c>
      <c r="AN841" s="166">
        <f t="shared" si="268"/>
        <v>0</v>
      </c>
      <c r="AO841" s="166">
        <f t="shared" si="268"/>
        <v>0</v>
      </c>
      <c r="AP841" s="166">
        <f t="shared" si="268"/>
        <v>0</v>
      </c>
      <c r="AQ841" s="166">
        <f t="shared" si="268"/>
        <v>0</v>
      </c>
      <c r="AR841" s="166">
        <f t="shared" si="268"/>
        <v>0</v>
      </c>
    </row>
    <row r="842" spans="1:44" s="262" customFormat="1" ht="15.75" hidden="1" outlineLevel="2">
      <c r="A842" s="194"/>
      <c r="B842" s="162" t="s">
        <v>52</v>
      </c>
      <c r="C842" s="160" t="s">
        <v>73</v>
      </c>
      <c r="D842" s="166">
        <f t="shared" si="266"/>
        <v>0</v>
      </c>
      <c r="E842" s="166">
        <f t="shared" si="268"/>
        <v>0</v>
      </c>
      <c r="F842" s="166">
        <f t="shared" si="268"/>
        <v>0</v>
      </c>
      <c r="G842" s="166">
        <f t="shared" si="268"/>
        <v>0</v>
      </c>
      <c r="H842" s="166">
        <f t="shared" si="268"/>
        <v>0</v>
      </c>
      <c r="I842" s="166">
        <f t="shared" si="268"/>
        <v>0</v>
      </c>
      <c r="J842" s="166">
        <f t="shared" si="268"/>
        <v>0</v>
      </c>
      <c r="K842" s="166">
        <f t="shared" si="268"/>
        <v>0</v>
      </c>
      <c r="L842" s="166">
        <f t="shared" si="268"/>
        <v>0</v>
      </c>
      <c r="M842" s="166">
        <f t="shared" si="268"/>
        <v>0</v>
      </c>
      <c r="N842" s="166">
        <f t="shared" si="268"/>
        <v>0</v>
      </c>
      <c r="O842" s="166">
        <f t="shared" si="268"/>
        <v>0</v>
      </c>
      <c r="P842" s="166">
        <f t="shared" si="268"/>
        <v>0</v>
      </c>
      <c r="Q842" s="166">
        <f t="shared" si="268"/>
        <v>0</v>
      </c>
      <c r="R842" s="166">
        <f t="shared" si="268"/>
        <v>0</v>
      </c>
      <c r="S842" s="166">
        <f t="shared" si="268"/>
        <v>0</v>
      </c>
      <c r="T842" s="166">
        <f t="shared" si="268"/>
        <v>0</v>
      </c>
      <c r="U842" s="166">
        <f t="shared" si="268"/>
        <v>0</v>
      </c>
      <c r="V842" s="166">
        <f t="shared" si="268"/>
        <v>0</v>
      </c>
      <c r="W842" s="166">
        <f t="shared" si="268"/>
        <v>0</v>
      </c>
      <c r="X842" s="166">
        <f t="shared" si="268"/>
        <v>0</v>
      </c>
      <c r="Y842" s="166">
        <f t="shared" si="268"/>
        <v>0</v>
      </c>
      <c r="Z842" s="166">
        <f t="shared" si="268"/>
        <v>0</v>
      </c>
      <c r="AA842" s="166">
        <f t="shared" si="268"/>
        <v>0</v>
      </c>
      <c r="AB842" s="166">
        <f t="shared" si="268"/>
        <v>0</v>
      </c>
      <c r="AC842" s="166">
        <f t="shared" si="268"/>
        <v>0</v>
      </c>
      <c r="AD842" s="166">
        <f t="shared" si="268"/>
        <v>0</v>
      </c>
      <c r="AE842" s="166">
        <f t="shared" si="268"/>
        <v>0</v>
      </c>
      <c r="AF842" s="166">
        <f t="shared" si="268"/>
        <v>0</v>
      </c>
      <c r="AG842" s="166">
        <f t="shared" si="268"/>
        <v>0</v>
      </c>
      <c r="AH842" s="166">
        <f t="shared" si="268"/>
        <v>0</v>
      </c>
      <c r="AI842" s="166">
        <f t="shared" si="268"/>
        <v>0</v>
      </c>
      <c r="AJ842" s="166">
        <f t="shared" si="268"/>
        <v>0</v>
      </c>
      <c r="AK842" s="166">
        <f t="shared" si="268"/>
        <v>0</v>
      </c>
      <c r="AL842" s="166">
        <f t="shared" si="268"/>
        <v>0</v>
      </c>
      <c r="AM842" s="166">
        <f t="shared" si="268"/>
        <v>0</v>
      </c>
      <c r="AN842" s="166">
        <f t="shared" si="268"/>
        <v>0</v>
      </c>
      <c r="AO842" s="166">
        <f t="shared" si="268"/>
        <v>0</v>
      </c>
      <c r="AP842" s="166">
        <f t="shared" si="268"/>
        <v>0</v>
      </c>
      <c r="AQ842" s="166">
        <f t="shared" si="268"/>
        <v>0</v>
      </c>
      <c r="AR842" s="166">
        <f t="shared" si="268"/>
        <v>0</v>
      </c>
    </row>
    <row r="843" spans="1:44" s="262" customFormat="1" ht="15.75" hidden="1" outlineLevel="2">
      <c r="A843" s="194"/>
      <c r="B843" s="162" t="s">
        <v>53</v>
      </c>
      <c r="C843" s="160" t="s">
        <v>73</v>
      </c>
      <c r="D843" s="166">
        <f t="shared" si="266"/>
        <v>0</v>
      </c>
      <c r="E843" s="166">
        <f t="shared" si="268"/>
        <v>0</v>
      </c>
      <c r="F843" s="166">
        <f t="shared" si="268"/>
        <v>0</v>
      </c>
      <c r="G843" s="166">
        <f t="shared" si="268"/>
        <v>0</v>
      </c>
      <c r="H843" s="166">
        <f t="shared" si="268"/>
        <v>0</v>
      </c>
      <c r="I843" s="166">
        <f t="shared" si="268"/>
        <v>0</v>
      </c>
      <c r="J843" s="166">
        <f t="shared" si="268"/>
        <v>0</v>
      </c>
      <c r="K843" s="166">
        <f t="shared" si="268"/>
        <v>0</v>
      </c>
      <c r="L843" s="166">
        <f t="shared" si="268"/>
        <v>0</v>
      </c>
      <c r="M843" s="166">
        <f t="shared" si="268"/>
        <v>0</v>
      </c>
      <c r="N843" s="166">
        <f t="shared" si="268"/>
        <v>0</v>
      </c>
      <c r="O843" s="166">
        <f t="shared" si="268"/>
        <v>0</v>
      </c>
      <c r="P843" s="166">
        <f t="shared" si="268"/>
        <v>0</v>
      </c>
      <c r="Q843" s="166">
        <f t="shared" si="268"/>
        <v>0</v>
      </c>
      <c r="R843" s="166">
        <f t="shared" si="268"/>
        <v>0</v>
      </c>
      <c r="S843" s="166">
        <f t="shared" si="268"/>
        <v>0</v>
      </c>
      <c r="T843" s="166">
        <f t="shared" si="268"/>
        <v>0</v>
      </c>
      <c r="U843" s="166">
        <f t="shared" si="268"/>
        <v>0</v>
      </c>
      <c r="V843" s="166">
        <f t="shared" si="268"/>
        <v>0</v>
      </c>
      <c r="W843" s="166">
        <f t="shared" si="268"/>
        <v>0</v>
      </c>
      <c r="X843" s="166">
        <f t="shared" si="268"/>
        <v>0</v>
      </c>
      <c r="Y843" s="166">
        <f t="shared" si="268"/>
        <v>0</v>
      </c>
      <c r="Z843" s="166">
        <f t="shared" si="268"/>
        <v>0</v>
      </c>
      <c r="AA843" s="166">
        <f t="shared" si="268"/>
        <v>0</v>
      </c>
      <c r="AB843" s="166">
        <f t="shared" si="268"/>
        <v>0</v>
      </c>
      <c r="AC843" s="166">
        <f t="shared" si="268"/>
        <v>0</v>
      </c>
      <c r="AD843" s="166">
        <f t="shared" si="268"/>
        <v>0</v>
      </c>
      <c r="AE843" s="166">
        <f t="shared" si="268"/>
        <v>0</v>
      </c>
      <c r="AF843" s="166">
        <f t="shared" si="268"/>
        <v>0</v>
      </c>
      <c r="AG843" s="166">
        <f t="shared" si="268"/>
        <v>0</v>
      </c>
      <c r="AH843" s="166">
        <f t="shared" si="268"/>
        <v>0</v>
      </c>
      <c r="AI843" s="166">
        <f t="shared" si="268"/>
        <v>0</v>
      </c>
      <c r="AJ843" s="166">
        <f t="shared" si="268"/>
        <v>0</v>
      </c>
      <c r="AK843" s="166">
        <f t="shared" si="268"/>
        <v>0</v>
      </c>
      <c r="AL843" s="166">
        <f t="shared" si="268"/>
        <v>0</v>
      </c>
      <c r="AM843" s="166">
        <f t="shared" si="268"/>
        <v>0</v>
      </c>
      <c r="AN843" s="166">
        <f t="shared" si="268"/>
        <v>0</v>
      </c>
      <c r="AO843" s="166">
        <f t="shared" si="268"/>
        <v>0</v>
      </c>
      <c r="AP843" s="166">
        <f t="shared" si="268"/>
        <v>0</v>
      </c>
      <c r="AQ843" s="166">
        <f t="shared" si="268"/>
        <v>0</v>
      </c>
      <c r="AR843" s="166">
        <f t="shared" si="268"/>
        <v>0</v>
      </c>
    </row>
    <row r="844" spans="1:44" s="262" customFormat="1" ht="15.75" hidden="1" outlineLevel="2">
      <c r="A844" s="194"/>
      <c r="B844" s="162" t="s">
        <v>54</v>
      </c>
      <c r="C844" s="160" t="s">
        <v>73</v>
      </c>
      <c r="D844" s="166">
        <f t="shared" si="266"/>
        <v>0</v>
      </c>
      <c r="E844" s="166">
        <f t="shared" si="268"/>
        <v>0</v>
      </c>
      <c r="F844" s="166">
        <f t="shared" si="268"/>
        <v>0</v>
      </c>
      <c r="G844" s="166">
        <f t="shared" si="268"/>
        <v>0</v>
      </c>
      <c r="H844" s="166">
        <f t="shared" si="268"/>
        <v>0</v>
      </c>
      <c r="I844" s="166">
        <f t="shared" si="268"/>
        <v>0</v>
      </c>
      <c r="J844" s="166">
        <f t="shared" si="268"/>
        <v>0</v>
      </c>
      <c r="K844" s="166">
        <f t="shared" si="268"/>
        <v>0</v>
      </c>
      <c r="L844" s="166">
        <f t="shared" si="268"/>
        <v>0</v>
      </c>
      <c r="M844" s="166">
        <f t="shared" si="268"/>
        <v>0</v>
      </c>
      <c r="N844" s="166">
        <f t="shared" si="268"/>
        <v>0</v>
      </c>
      <c r="O844" s="166">
        <f t="shared" si="268"/>
        <v>0</v>
      </c>
      <c r="P844" s="166">
        <f t="shared" si="268"/>
        <v>0</v>
      </c>
      <c r="Q844" s="166">
        <f t="shared" si="268"/>
        <v>0</v>
      </c>
      <c r="R844" s="166">
        <f t="shared" si="268"/>
        <v>0</v>
      </c>
      <c r="S844" s="166">
        <f t="shared" si="268"/>
        <v>0</v>
      </c>
      <c r="T844" s="166">
        <f t="shared" si="268"/>
        <v>0</v>
      </c>
      <c r="U844" s="166">
        <f t="shared" si="268"/>
        <v>0</v>
      </c>
      <c r="V844" s="166">
        <f t="shared" si="268"/>
        <v>0</v>
      </c>
      <c r="W844" s="166">
        <f t="shared" si="268"/>
        <v>0</v>
      </c>
      <c r="X844" s="166">
        <f t="shared" si="268"/>
        <v>0</v>
      </c>
      <c r="Y844" s="166">
        <f t="shared" si="268"/>
        <v>0</v>
      </c>
      <c r="Z844" s="166">
        <f t="shared" si="268"/>
        <v>0</v>
      </c>
      <c r="AA844" s="166">
        <f t="shared" si="268"/>
        <v>0</v>
      </c>
      <c r="AB844" s="166">
        <f t="shared" si="268"/>
        <v>0</v>
      </c>
      <c r="AC844" s="166">
        <f t="shared" si="268"/>
        <v>0</v>
      </c>
      <c r="AD844" s="166">
        <f t="shared" si="268"/>
        <v>0</v>
      </c>
      <c r="AE844" s="166">
        <f t="shared" si="268"/>
        <v>0</v>
      </c>
      <c r="AF844" s="166">
        <f t="shared" si="268"/>
        <v>0</v>
      </c>
      <c r="AG844" s="166">
        <f t="shared" si="268"/>
        <v>0</v>
      </c>
      <c r="AH844" s="166">
        <f t="shared" si="268"/>
        <v>0</v>
      </c>
      <c r="AI844" s="166">
        <f t="shared" si="268"/>
        <v>0</v>
      </c>
      <c r="AJ844" s="166">
        <f t="shared" si="268"/>
        <v>0</v>
      </c>
      <c r="AK844" s="166">
        <f t="shared" si="268"/>
        <v>0</v>
      </c>
      <c r="AL844" s="166">
        <f t="shared" si="268"/>
        <v>0</v>
      </c>
      <c r="AM844" s="166">
        <f t="shared" si="268"/>
        <v>0</v>
      </c>
      <c r="AN844" s="166">
        <f t="shared" si="268"/>
        <v>0</v>
      </c>
      <c r="AO844" s="166">
        <f t="shared" si="268"/>
        <v>0</v>
      </c>
      <c r="AP844" s="166">
        <f t="shared" si="268"/>
        <v>0</v>
      </c>
      <c r="AQ844" s="166">
        <f t="shared" si="268"/>
        <v>0</v>
      </c>
      <c r="AR844" s="166">
        <f t="shared" si="268"/>
        <v>0</v>
      </c>
    </row>
    <row r="845" spans="1:44" s="262" customFormat="1" ht="15.75" hidden="1" outlineLevel="2">
      <c r="A845" s="194"/>
      <c r="B845" s="162" t="s">
        <v>55</v>
      </c>
      <c r="C845" s="160" t="s">
        <v>73</v>
      </c>
      <c r="D845" s="165">
        <f>1-SUM(D832:D844)</f>
        <v>1</v>
      </c>
      <c r="E845" s="165">
        <f t="shared" ref="E845:AR845" si="269">1-SUM(E832:E844)</f>
        <v>1</v>
      </c>
      <c r="F845" s="165">
        <f t="shared" si="269"/>
        <v>1</v>
      </c>
      <c r="G845" s="165">
        <f t="shared" si="269"/>
        <v>1</v>
      </c>
      <c r="H845" s="165">
        <f t="shared" si="269"/>
        <v>1</v>
      </c>
      <c r="I845" s="165">
        <f t="shared" si="269"/>
        <v>1</v>
      </c>
      <c r="J845" s="165">
        <f t="shared" si="269"/>
        <v>1</v>
      </c>
      <c r="K845" s="165">
        <f t="shared" si="269"/>
        <v>1</v>
      </c>
      <c r="L845" s="165">
        <f t="shared" si="269"/>
        <v>1</v>
      </c>
      <c r="M845" s="165">
        <f t="shared" si="269"/>
        <v>1</v>
      </c>
      <c r="N845" s="165">
        <f t="shared" si="269"/>
        <v>1</v>
      </c>
      <c r="O845" s="165">
        <f t="shared" si="269"/>
        <v>1</v>
      </c>
      <c r="P845" s="165">
        <f t="shared" si="269"/>
        <v>1</v>
      </c>
      <c r="Q845" s="165">
        <f t="shared" si="269"/>
        <v>1</v>
      </c>
      <c r="R845" s="165">
        <f t="shared" si="269"/>
        <v>1</v>
      </c>
      <c r="S845" s="165">
        <f t="shared" si="269"/>
        <v>1</v>
      </c>
      <c r="T845" s="165">
        <f t="shared" si="269"/>
        <v>1</v>
      </c>
      <c r="U845" s="165">
        <f t="shared" si="269"/>
        <v>1</v>
      </c>
      <c r="V845" s="165">
        <f t="shared" si="269"/>
        <v>1</v>
      </c>
      <c r="W845" s="165">
        <f t="shared" si="269"/>
        <v>1</v>
      </c>
      <c r="X845" s="165">
        <f t="shared" si="269"/>
        <v>1</v>
      </c>
      <c r="Y845" s="165">
        <f t="shared" si="269"/>
        <v>1</v>
      </c>
      <c r="Z845" s="165">
        <f t="shared" si="269"/>
        <v>1</v>
      </c>
      <c r="AA845" s="165">
        <f t="shared" si="269"/>
        <v>1</v>
      </c>
      <c r="AB845" s="165">
        <f t="shared" si="269"/>
        <v>1</v>
      </c>
      <c r="AC845" s="165">
        <f t="shared" si="269"/>
        <v>1</v>
      </c>
      <c r="AD845" s="165">
        <f t="shared" si="269"/>
        <v>1</v>
      </c>
      <c r="AE845" s="165">
        <f t="shared" si="269"/>
        <v>1</v>
      </c>
      <c r="AF845" s="165">
        <f t="shared" si="269"/>
        <v>1</v>
      </c>
      <c r="AG845" s="165">
        <f t="shared" si="269"/>
        <v>1</v>
      </c>
      <c r="AH845" s="165">
        <f t="shared" si="269"/>
        <v>1</v>
      </c>
      <c r="AI845" s="165">
        <f t="shared" si="269"/>
        <v>1</v>
      </c>
      <c r="AJ845" s="165">
        <f t="shared" si="269"/>
        <v>1</v>
      </c>
      <c r="AK845" s="165">
        <f t="shared" si="269"/>
        <v>1</v>
      </c>
      <c r="AL845" s="165">
        <f t="shared" si="269"/>
        <v>1</v>
      </c>
      <c r="AM845" s="165">
        <f t="shared" si="269"/>
        <v>1</v>
      </c>
      <c r="AN845" s="165">
        <f t="shared" si="269"/>
        <v>1</v>
      </c>
      <c r="AO845" s="165">
        <f t="shared" si="269"/>
        <v>1</v>
      </c>
      <c r="AP845" s="165">
        <f t="shared" si="269"/>
        <v>1</v>
      </c>
      <c r="AQ845" s="165">
        <f t="shared" si="269"/>
        <v>1</v>
      </c>
      <c r="AR845" s="165">
        <f t="shared" si="269"/>
        <v>1</v>
      </c>
    </row>
    <row r="846" spans="1:44" s="262" customFormat="1" ht="15.75" hidden="1" outlineLevel="2">
      <c r="A846" s="194"/>
      <c r="B846" s="162" t="s">
        <v>56</v>
      </c>
      <c r="C846" s="160" t="s">
        <v>73</v>
      </c>
      <c r="D846" s="166">
        <f>SUM(D832:D845)</f>
        <v>1</v>
      </c>
      <c r="E846" s="166">
        <f t="shared" ref="E846:AR846" si="270">SUM(E832:E845)</f>
        <v>1</v>
      </c>
      <c r="F846" s="166">
        <f t="shared" si="270"/>
        <v>1</v>
      </c>
      <c r="G846" s="166">
        <f t="shared" si="270"/>
        <v>1</v>
      </c>
      <c r="H846" s="166">
        <f t="shared" si="270"/>
        <v>1</v>
      </c>
      <c r="I846" s="166">
        <f t="shared" si="270"/>
        <v>1</v>
      </c>
      <c r="J846" s="166">
        <f t="shared" si="270"/>
        <v>1</v>
      </c>
      <c r="K846" s="166">
        <f t="shared" si="270"/>
        <v>1</v>
      </c>
      <c r="L846" s="166">
        <f t="shared" si="270"/>
        <v>1</v>
      </c>
      <c r="M846" s="166">
        <f t="shared" si="270"/>
        <v>1</v>
      </c>
      <c r="N846" s="166">
        <f t="shared" si="270"/>
        <v>1</v>
      </c>
      <c r="O846" s="166">
        <f t="shared" si="270"/>
        <v>1</v>
      </c>
      <c r="P846" s="166">
        <f t="shared" si="270"/>
        <v>1</v>
      </c>
      <c r="Q846" s="166">
        <f t="shared" si="270"/>
        <v>1</v>
      </c>
      <c r="R846" s="166">
        <f t="shared" si="270"/>
        <v>1</v>
      </c>
      <c r="S846" s="166">
        <f t="shared" si="270"/>
        <v>1</v>
      </c>
      <c r="T846" s="166">
        <f t="shared" si="270"/>
        <v>1</v>
      </c>
      <c r="U846" s="166">
        <f t="shared" si="270"/>
        <v>1</v>
      </c>
      <c r="V846" s="166">
        <f t="shared" si="270"/>
        <v>1</v>
      </c>
      <c r="W846" s="166">
        <f t="shared" si="270"/>
        <v>1</v>
      </c>
      <c r="X846" s="166">
        <f t="shared" si="270"/>
        <v>1</v>
      </c>
      <c r="Y846" s="166">
        <f t="shared" si="270"/>
        <v>1</v>
      </c>
      <c r="Z846" s="166">
        <f t="shared" si="270"/>
        <v>1</v>
      </c>
      <c r="AA846" s="166">
        <f t="shared" si="270"/>
        <v>1</v>
      </c>
      <c r="AB846" s="166">
        <f t="shared" si="270"/>
        <v>1</v>
      </c>
      <c r="AC846" s="166">
        <f t="shared" si="270"/>
        <v>1</v>
      </c>
      <c r="AD846" s="166">
        <f t="shared" si="270"/>
        <v>1</v>
      </c>
      <c r="AE846" s="166">
        <f t="shared" si="270"/>
        <v>1</v>
      </c>
      <c r="AF846" s="166">
        <f t="shared" si="270"/>
        <v>1</v>
      </c>
      <c r="AG846" s="166">
        <f t="shared" si="270"/>
        <v>1</v>
      </c>
      <c r="AH846" s="166">
        <f t="shared" si="270"/>
        <v>1</v>
      </c>
      <c r="AI846" s="166">
        <f t="shared" si="270"/>
        <v>1</v>
      </c>
      <c r="AJ846" s="166">
        <f t="shared" si="270"/>
        <v>1</v>
      </c>
      <c r="AK846" s="166">
        <f t="shared" si="270"/>
        <v>1</v>
      </c>
      <c r="AL846" s="166">
        <f t="shared" si="270"/>
        <v>1</v>
      </c>
      <c r="AM846" s="166">
        <f t="shared" si="270"/>
        <v>1</v>
      </c>
      <c r="AN846" s="166">
        <f t="shared" si="270"/>
        <v>1</v>
      </c>
      <c r="AO846" s="166">
        <f t="shared" si="270"/>
        <v>1</v>
      </c>
      <c r="AP846" s="166">
        <f t="shared" si="270"/>
        <v>1</v>
      </c>
      <c r="AQ846" s="166">
        <f t="shared" si="270"/>
        <v>1</v>
      </c>
      <c r="AR846" s="166">
        <f t="shared" si="270"/>
        <v>1</v>
      </c>
    </row>
    <row r="847" spans="1:44" s="260" customFormat="1" ht="15.75" hidden="1" outlineLevel="1">
      <c r="A847" s="195"/>
      <c r="B847" s="84" t="s">
        <v>190</v>
      </c>
      <c r="C847" s="80" t="s">
        <v>129</v>
      </c>
      <c r="D847" s="157">
        <f>IF($A$829="SIM",D608,0)</f>
        <v>0</v>
      </c>
      <c r="E847" s="157">
        <f t="shared" ref="E847:AR847" si="271">IF($A$829="SIM",E608,0)</f>
        <v>0</v>
      </c>
      <c r="F847" s="157">
        <f t="shared" si="271"/>
        <v>0</v>
      </c>
      <c r="G847" s="157">
        <f t="shared" si="271"/>
        <v>0</v>
      </c>
      <c r="H847" s="157">
        <f t="shared" si="271"/>
        <v>0</v>
      </c>
      <c r="I847" s="157">
        <f t="shared" si="271"/>
        <v>0</v>
      </c>
      <c r="J847" s="157">
        <f t="shared" si="271"/>
        <v>0</v>
      </c>
      <c r="K847" s="157">
        <f t="shared" si="271"/>
        <v>0</v>
      </c>
      <c r="L847" s="157">
        <f t="shared" si="271"/>
        <v>0</v>
      </c>
      <c r="M847" s="157">
        <f t="shared" si="271"/>
        <v>0</v>
      </c>
      <c r="N847" s="157">
        <f t="shared" si="271"/>
        <v>0</v>
      </c>
      <c r="O847" s="157">
        <f t="shared" si="271"/>
        <v>0</v>
      </c>
      <c r="P847" s="157">
        <f t="shared" si="271"/>
        <v>0</v>
      </c>
      <c r="Q847" s="157">
        <f t="shared" si="271"/>
        <v>0</v>
      </c>
      <c r="R847" s="157">
        <f t="shared" si="271"/>
        <v>0</v>
      </c>
      <c r="S847" s="157">
        <f t="shared" si="271"/>
        <v>0</v>
      </c>
      <c r="T847" s="157">
        <f t="shared" si="271"/>
        <v>0</v>
      </c>
      <c r="U847" s="157">
        <f t="shared" si="271"/>
        <v>0</v>
      </c>
      <c r="V847" s="157">
        <f t="shared" si="271"/>
        <v>0</v>
      </c>
      <c r="W847" s="157">
        <f t="shared" si="271"/>
        <v>0</v>
      </c>
      <c r="X847" s="157">
        <f t="shared" si="271"/>
        <v>0</v>
      </c>
      <c r="Y847" s="157">
        <f t="shared" si="271"/>
        <v>0</v>
      </c>
      <c r="Z847" s="157">
        <f t="shared" si="271"/>
        <v>0</v>
      </c>
      <c r="AA847" s="157">
        <f t="shared" si="271"/>
        <v>0</v>
      </c>
      <c r="AB847" s="157">
        <f t="shared" si="271"/>
        <v>0</v>
      </c>
      <c r="AC847" s="157">
        <f t="shared" si="271"/>
        <v>0</v>
      </c>
      <c r="AD847" s="157">
        <f t="shared" si="271"/>
        <v>0</v>
      </c>
      <c r="AE847" s="157">
        <f t="shared" si="271"/>
        <v>0</v>
      </c>
      <c r="AF847" s="157">
        <f t="shared" si="271"/>
        <v>0</v>
      </c>
      <c r="AG847" s="157">
        <f t="shared" si="271"/>
        <v>0</v>
      </c>
      <c r="AH847" s="157">
        <f t="shared" si="271"/>
        <v>0</v>
      </c>
      <c r="AI847" s="157">
        <f t="shared" si="271"/>
        <v>0</v>
      </c>
      <c r="AJ847" s="157">
        <f t="shared" si="271"/>
        <v>0</v>
      </c>
      <c r="AK847" s="157">
        <f t="shared" si="271"/>
        <v>0</v>
      </c>
      <c r="AL847" s="157">
        <f t="shared" si="271"/>
        <v>0</v>
      </c>
      <c r="AM847" s="157">
        <f t="shared" si="271"/>
        <v>0</v>
      </c>
      <c r="AN847" s="157">
        <f t="shared" si="271"/>
        <v>0</v>
      </c>
      <c r="AO847" s="157">
        <f t="shared" si="271"/>
        <v>0</v>
      </c>
      <c r="AP847" s="157">
        <f t="shared" si="271"/>
        <v>0</v>
      </c>
      <c r="AQ847" s="157">
        <f t="shared" si="271"/>
        <v>0</v>
      </c>
      <c r="AR847" s="157">
        <f t="shared" si="271"/>
        <v>0</v>
      </c>
    </row>
    <row r="848" spans="1:44" s="262" customFormat="1" ht="15.75" hidden="1" outlineLevel="2">
      <c r="A848" s="195"/>
      <c r="B848" s="162" t="s">
        <v>133</v>
      </c>
      <c r="C848" s="160"/>
      <c r="D848" s="160"/>
      <c r="E848" s="160"/>
      <c r="F848" s="160"/>
      <c r="G848" s="160"/>
      <c r="H848" s="160"/>
      <c r="I848" s="160"/>
      <c r="J848" s="160"/>
      <c r="K848" s="160"/>
      <c r="L848" s="160"/>
      <c r="M848" s="160"/>
      <c r="N848" s="160"/>
      <c r="O848" s="160"/>
      <c r="P848" s="160"/>
      <c r="Q848" s="160"/>
      <c r="R848" s="160"/>
      <c r="S848" s="160"/>
      <c r="T848" s="160"/>
      <c r="U848" s="160"/>
      <c r="V848" s="160"/>
      <c r="W848" s="160"/>
      <c r="X848" s="160"/>
      <c r="Y848" s="160"/>
      <c r="Z848" s="160"/>
      <c r="AA848" s="160"/>
      <c r="AB848" s="160"/>
      <c r="AC848" s="160"/>
      <c r="AD848" s="160"/>
      <c r="AE848" s="160"/>
      <c r="AF848" s="160"/>
      <c r="AG848" s="160"/>
      <c r="AH848" s="160"/>
      <c r="AI848" s="160"/>
      <c r="AJ848" s="160"/>
      <c r="AK848" s="160"/>
      <c r="AL848" s="160"/>
      <c r="AM848" s="160"/>
      <c r="AN848" s="160"/>
      <c r="AO848" s="160"/>
      <c r="AP848" s="160"/>
      <c r="AQ848" s="160"/>
      <c r="AR848" s="160"/>
    </row>
    <row r="849" spans="1:44" s="262" customFormat="1" ht="15.75" hidden="1" outlineLevel="2">
      <c r="A849" s="194"/>
      <c r="B849" s="162" t="s">
        <v>42</v>
      </c>
      <c r="C849" s="160" t="s">
        <v>73</v>
      </c>
      <c r="D849" s="166">
        <f>IF(D$847&gt;0,D610,0)</f>
        <v>0</v>
      </c>
      <c r="E849" s="166">
        <f t="shared" ref="E849:AR855" si="272">IF(E$847&gt;0,E610,0)</f>
        <v>0</v>
      </c>
      <c r="F849" s="166">
        <f t="shared" si="272"/>
        <v>0</v>
      </c>
      <c r="G849" s="166">
        <f t="shared" si="272"/>
        <v>0</v>
      </c>
      <c r="H849" s="166">
        <f t="shared" si="272"/>
        <v>0</v>
      </c>
      <c r="I849" s="166">
        <f t="shared" si="272"/>
        <v>0</v>
      </c>
      <c r="J849" s="166">
        <f t="shared" si="272"/>
        <v>0</v>
      </c>
      <c r="K849" s="166">
        <f t="shared" si="272"/>
        <v>0</v>
      </c>
      <c r="L849" s="166">
        <f t="shared" si="272"/>
        <v>0</v>
      </c>
      <c r="M849" s="166">
        <f t="shared" si="272"/>
        <v>0</v>
      </c>
      <c r="N849" s="166">
        <f t="shared" si="272"/>
        <v>0</v>
      </c>
      <c r="O849" s="166">
        <f t="shared" si="272"/>
        <v>0</v>
      </c>
      <c r="P849" s="166">
        <f t="shared" si="272"/>
        <v>0</v>
      </c>
      <c r="Q849" s="166">
        <f t="shared" si="272"/>
        <v>0</v>
      </c>
      <c r="R849" s="166">
        <f t="shared" si="272"/>
        <v>0</v>
      </c>
      <c r="S849" s="166">
        <f t="shared" si="272"/>
        <v>0</v>
      </c>
      <c r="T849" s="166">
        <f t="shared" si="272"/>
        <v>0</v>
      </c>
      <c r="U849" s="166">
        <f t="shared" si="272"/>
        <v>0</v>
      </c>
      <c r="V849" s="166">
        <f t="shared" si="272"/>
        <v>0</v>
      </c>
      <c r="W849" s="166">
        <f t="shared" si="272"/>
        <v>0</v>
      </c>
      <c r="X849" s="166">
        <f t="shared" si="272"/>
        <v>0</v>
      </c>
      <c r="Y849" s="166">
        <f t="shared" si="272"/>
        <v>0</v>
      </c>
      <c r="Z849" s="166">
        <f t="shared" si="272"/>
        <v>0</v>
      </c>
      <c r="AA849" s="166">
        <f t="shared" si="272"/>
        <v>0</v>
      </c>
      <c r="AB849" s="166">
        <f t="shared" si="272"/>
        <v>0</v>
      </c>
      <c r="AC849" s="166">
        <f t="shared" si="272"/>
        <v>0</v>
      </c>
      <c r="AD849" s="166">
        <f t="shared" si="272"/>
        <v>0</v>
      </c>
      <c r="AE849" s="166">
        <f t="shared" si="272"/>
        <v>0</v>
      </c>
      <c r="AF849" s="166">
        <f t="shared" si="272"/>
        <v>0</v>
      </c>
      <c r="AG849" s="166">
        <f t="shared" si="272"/>
        <v>0</v>
      </c>
      <c r="AH849" s="166">
        <f t="shared" si="272"/>
        <v>0</v>
      </c>
      <c r="AI849" s="166">
        <f t="shared" si="272"/>
        <v>0</v>
      </c>
      <c r="AJ849" s="166">
        <f t="shared" si="272"/>
        <v>0</v>
      </c>
      <c r="AK849" s="166">
        <f t="shared" si="272"/>
        <v>0</v>
      </c>
      <c r="AL849" s="166">
        <f t="shared" si="272"/>
        <v>0</v>
      </c>
      <c r="AM849" s="166">
        <f t="shared" si="272"/>
        <v>0</v>
      </c>
      <c r="AN849" s="166">
        <f t="shared" si="272"/>
        <v>0</v>
      </c>
      <c r="AO849" s="166">
        <f t="shared" si="272"/>
        <v>0</v>
      </c>
      <c r="AP849" s="166">
        <f t="shared" si="272"/>
        <v>0</v>
      </c>
      <c r="AQ849" s="166">
        <f t="shared" si="272"/>
        <v>0</v>
      </c>
      <c r="AR849" s="166">
        <f t="shared" si="272"/>
        <v>0</v>
      </c>
    </row>
    <row r="850" spans="1:44" s="262" customFormat="1" ht="15.75" hidden="1" outlineLevel="2">
      <c r="A850" s="194"/>
      <c r="B850" s="162" t="s">
        <v>43</v>
      </c>
      <c r="C850" s="160" t="s">
        <v>73</v>
      </c>
      <c r="D850" s="166">
        <f t="shared" ref="D850:S861" si="273">IF(D$847&gt;0,D611,0)</f>
        <v>0</v>
      </c>
      <c r="E850" s="166">
        <f t="shared" si="273"/>
        <v>0</v>
      </c>
      <c r="F850" s="166">
        <f t="shared" si="273"/>
        <v>0</v>
      </c>
      <c r="G850" s="166">
        <f t="shared" si="273"/>
        <v>0</v>
      </c>
      <c r="H850" s="166">
        <f t="shared" si="273"/>
        <v>0</v>
      </c>
      <c r="I850" s="166">
        <f t="shared" si="273"/>
        <v>0</v>
      </c>
      <c r="J850" s="166">
        <f t="shared" si="273"/>
        <v>0</v>
      </c>
      <c r="K850" s="166">
        <f t="shared" si="273"/>
        <v>0</v>
      </c>
      <c r="L850" s="166">
        <f t="shared" si="273"/>
        <v>0</v>
      </c>
      <c r="M850" s="166">
        <f t="shared" si="273"/>
        <v>0</v>
      </c>
      <c r="N850" s="166">
        <f t="shared" si="273"/>
        <v>0</v>
      </c>
      <c r="O850" s="166">
        <f t="shared" si="273"/>
        <v>0</v>
      </c>
      <c r="P850" s="166">
        <f t="shared" si="273"/>
        <v>0</v>
      </c>
      <c r="Q850" s="166">
        <f t="shared" si="273"/>
        <v>0</v>
      </c>
      <c r="R850" s="166">
        <f t="shared" si="273"/>
        <v>0</v>
      </c>
      <c r="S850" s="166">
        <f t="shared" si="273"/>
        <v>0</v>
      </c>
      <c r="T850" s="166">
        <f t="shared" si="272"/>
        <v>0</v>
      </c>
      <c r="U850" s="166">
        <f t="shared" si="272"/>
        <v>0</v>
      </c>
      <c r="V850" s="166">
        <f t="shared" si="272"/>
        <v>0</v>
      </c>
      <c r="W850" s="166">
        <f t="shared" si="272"/>
        <v>0</v>
      </c>
      <c r="X850" s="166">
        <f t="shared" si="272"/>
        <v>0</v>
      </c>
      <c r="Y850" s="166">
        <f t="shared" si="272"/>
        <v>0</v>
      </c>
      <c r="Z850" s="166">
        <f t="shared" si="272"/>
        <v>0</v>
      </c>
      <c r="AA850" s="166">
        <f t="shared" si="272"/>
        <v>0</v>
      </c>
      <c r="AB850" s="166">
        <f t="shared" si="272"/>
        <v>0</v>
      </c>
      <c r="AC850" s="166">
        <f t="shared" si="272"/>
        <v>0</v>
      </c>
      <c r="AD850" s="166">
        <f t="shared" si="272"/>
        <v>0</v>
      </c>
      <c r="AE850" s="166">
        <f t="shared" si="272"/>
        <v>0</v>
      </c>
      <c r="AF850" s="166">
        <f t="shared" si="272"/>
        <v>0</v>
      </c>
      <c r="AG850" s="166">
        <f t="shared" si="272"/>
        <v>0</v>
      </c>
      <c r="AH850" s="166">
        <f t="shared" si="272"/>
        <v>0</v>
      </c>
      <c r="AI850" s="166">
        <f t="shared" si="272"/>
        <v>0</v>
      </c>
      <c r="AJ850" s="166">
        <f t="shared" si="272"/>
        <v>0</v>
      </c>
      <c r="AK850" s="166">
        <f t="shared" si="272"/>
        <v>0</v>
      </c>
      <c r="AL850" s="166">
        <f t="shared" si="272"/>
        <v>0</v>
      </c>
      <c r="AM850" s="166">
        <f t="shared" si="272"/>
        <v>0</v>
      </c>
      <c r="AN850" s="166">
        <f t="shared" si="272"/>
        <v>0</v>
      </c>
      <c r="AO850" s="166">
        <f t="shared" si="272"/>
        <v>0</v>
      </c>
      <c r="AP850" s="166">
        <f t="shared" si="272"/>
        <v>0</v>
      </c>
      <c r="AQ850" s="166">
        <f t="shared" si="272"/>
        <v>0</v>
      </c>
      <c r="AR850" s="166">
        <f t="shared" si="272"/>
        <v>0</v>
      </c>
    </row>
    <row r="851" spans="1:44" s="262" customFormat="1" ht="15.75" hidden="1" outlineLevel="2">
      <c r="A851" s="194"/>
      <c r="B851" s="162" t="s">
        <v>44</v>
      </c>
      <c r="C851" s="160" t="s">
        <v>73</v>
      </c>
      <c r="D851" s="166">
        <f t="shared" si="273"/>
        <v>0</v>
      </c>
      <c r="E851" s="166">
        <f t="shared" si="272"/>
        <v>0</v>
      </c>
      <c r="F851" s="166">
        <f t="shared" si="272"/>
        <v>0</v>
      </c>
      <c r="G851" s="166">
        <f t="shared" si="272"/>
        <v>0</v>
      </c>
      <c r="H851" s="166">
        <f t="shared" si="272"/>
        <v>0</v>
      </c>
      <c r="I851" s="166">
        <f t="shared" si="272"/>
        <v>0</v>
      </c>
      <c r="J851" s="166">
        <f t="shared" si="272"/>
        <v>0</v>
      </c>
      <c r="K851" s="166">
        <f t="shared" si="272"/>
        <v>0</v>
      </c>
      <c r="L851" s="166">
        <f t="shared" si="272"/>
        <v>0</v>
      </c>
      <c r="M851" s="166">
        <f t="shared" si="272"/>
        <v>0</v>
      </c>
      <c r="N851" s="166">
        <f t="shared" si="272"/>
        <v>0</v>
      </c>
      <c r="O851" s="166">
        <f t="shared" si="272"/>
        <v>0</v>
      </c>
      <c r="P851" s="166">
        <f t="shared" si="272"/>
        <v>0</v>
      </c>
      <c r="Q851" s="166">
        <f t="shared" si="272"/>
        <v>0</v>
      </c>
      <c r="R851" s="166">
        <f t="shared" si="272"/>
        <v>0</v>
      </c>
      <c r="S851" s="166">
        <f t="shared" si="272"/>
        <v>0</v>
      </c>
      <c r="T851" s="166">
        <f t="shared" si="272"/>
        <v>0</v>
      </c>
      <c r="U851" s="166">
        <f t="shared" si="272"/>
        <v>0</v>
      </c>
      <c r="V851" s="166">
        <f t="shared" si="272"/>
        <v>0</v>
      </c>
      <c r="W851" s="166">
        <f t="shared" si="272"/>
        <v>0</v>
      </c>
      <c r="X851" s="166">
        <f t="shared" si="272"/>
        <v>0</v>
      </c>
      <c r="Y851" s="166">
        <f t="shared" si="272"/>
        <v>0</v>
      </c>
      <c r="Z851" s="166">
        <f t="shared" si="272"/>
        <v>0</v>
      </c>
      <c r="AA851" s="166">
        <f t="shared" si="272"/>
        <v>0</v>
      </c>
      <c r="AB851" s="166">
        <f t="shared" si="272"/>
        <v>0</v>
      </c>
      <c r="AC851" s="166">
        <f t="shared" si="272"/>
        <v>0</v>
      </c>
      <c r="AD851" s="166">
        <f t="shared" si="272"/>
        <v>0</v>
      </c>
      <c r="AE851" s="166">
        <f t="shared" si="272"/>
        <v>0</v>
      </c>
      <c r="AF851" s="166">
        <f t="shared" si="272"/>
        <v>0</v>
      </c>
      <c r="AG851" s="166">
        <f t="shared" si="272"/>
        <v>0</v>
      </c>
      <c r="AH851" s="166">
        <f t="shared" si="272"/>
        <v>0</v>
      </c>
      <c r="AI851" s="166">
        <f t="shared" si="272"/>
        <v>0</v>
      </c>
      <c r="AJ851" s="166">
        <f t="shared" si="272"/>
        <v>0</v>
      </c>
      <c r="AK851" s="166">
        <f t="shared" si="272"/>
        <v>0</v>
      </c>
      <c r="AL851" s="166">
        <f t="shared" si="272"/>
        <v>0</v>
      </c>
      <c r="AM851" s="166">
        <f t="shared" si="272"/>
        <v>0</v>
      </c>
      <c r="AN851" s="166">
        <f t="shared" si="272"/>
        <v>0</v>
      </c>
      <c r="AO851" s="166">
        <f t="shared" si="272"/>
        <v>0</v>
      </c>
      <c r="AP851" s="166">
        <f t="shared" si="272"/>
        <v>0</v>
      </c>
      <c r="AQ851" s="166">
        <f t="shared" si="272"/>
        <v>0</v>
      </c>
      <c r="AR851" s="166">
        <f t="shared" si="272"/>
        <v>0</v>
      </c>
    </row>
    <row r="852" spans="1:44" s="262" customFormat="1" ht="15.75" hidden="1" outlineLevel="2">
      <c r="A852" s="194"/>
      <c r="B852" s="162" t="s">
        <v>45</v>
      </c>
      <c r="C852" s="160" t="s">
        <v>73</v>
      </c>
      <c r="D852" s="166">
        <f t="shared" si="273"/>
        <v>0</v>
      </c>
      <c r="E852" s="166">
        <f t="shared" si="272"/>
        <v>0</v>
      </c>
      <c r="F852" s="166">
        <f t="shared" si="272"/>
        <v>0</v>
      </c>
      <c r="G852" s="166">
        <f t="shared" si="272"/>
        <v>0</v>
      </c>
      <c r="H852" s="166">
        <f t="shared" si="272"/>
        <v>0</v>
      </c>
      <c r="I852" s="166">
        <f t="shared" si="272"/>
        <v>0</v>
      </c>
      <c r="J852" s="166">
        <f t="shared" si="272"/>
        <v>0</v>
      </c>
      <c r="K852" s="166">
        <f t="shared" si="272"/>
        <v>0</v>
      </c>
      <c r="L852" s="166">
        <f t="shared" si="272"/>
        <v>0</v>
      </c>
      <c r="M852" s="166">
        <f t="shared" si="272"/>
        <v>0</v>
      </c>
      <c r="N852" s="166">
        <f t="shared" si="272"/>
        <v>0</v>
      </c>
      <c r="O852" s="166">
        <f t="shared" si="272"/>
        <v>0</v>
      </c>
      <c r="P852" s="166">
        <f t="shared" si="272"/>
        <v>0</v>
      </c>
      <c r="Q852" s="166">
        <f t="shared" si="272"/>
        <v>0</v>
      </c>
      <c r="R852" s="166">
        <f t="shared" si="272"/>
        <v>0</v>
      </c>
      <c r="S852" s="166">
        <f t="shared" si="272"/>
        <v>0</v>
      </c>
      <c r="T852" s="166">
        <f t="shared" si="272"/>
        <v>0</v>
      </c>
      <c r="U852" s="166">
        <f t="shared" si="272"/>
        <v>0</v>
      </c>
      <c r="V852" s="166">
        <f t="shared" si="272"/>
        <v>0</v>
      </c>
      <c r="W852" s="166">
        <f t="shared" si="272"/>
        <v>0</v>
      </c>
      <c r="X852" s="166">
        <f t="shared" si="272"/>
        <v>0</v>
      </c>
      <c r="Y852" s="166">
        <f t="shared" si="272"/>
        <v>0</v>
      </c>
      <c r="Z852" s="166">
        <f t="shared" si="272"/>
        <v>0</v>
      </c>
      <c r="AA852" s="166">
        <f t="shared" si="272"/>
        <v>0</v>
      </c>
      <c r="AB852" s="166">
        <f t="shared" si="272"/>
        <v>0</v>
      </c>
      <c r="AC852" s="166">
        <f t="shared" si="272"/>
        <v>0</v>
      </c>
      <c r="AD852" s="166">
        <f t="shared" si="272"/>
        <v>0</v>
      </c>
      <c r="AE852" s="166">
        <f t="shared" si="272"/>
        <v>0</v>
      </c>
      <c r="AF852" s="166">
        <f t="shared" si="272"/>
        <v>0</v>
      </c>
      <c r="AG852" s="166">
        <f t="shared" si="272"/>
        <v>0</v>
      </c>
      <c r="AH852" s="166">
        <f t="shared" si="272"/>
        <v>0</v>
      </c>
      <c r="AI852" s="166">
        <f t="shared" si="272"/>
        <v>0</v>
      </c>
      <c r="AJ852" s="166">
        <f t="shared" si="272"/>
        <v>0</v>
      </c>
      <c r="AK852" s="166">
        <f t="shared" si="272"/>
        <v>0</v>
      </c>
      <c r="AL852" s="166">
        <f t="shared" si="272"/>
        <v>0</v>
      </c>
      <c r="AM852" s="166">
        <f t="shared" si="272"/>
        <v>0</v>
      </c>
      <c r="AN852" s="166">
        <f t="shared" si="272"/>
        <v>0</v>
      </c>
      <c r="AO852" s="166">
        <f t="shared" si="272"/>
        <v>0</v>
      </c>
      <c r="AP852" s="166">
        <f t="shared" si="272"/>
        <v>0</v>
      </c>
      <c r="AQ852" s="166">
        <f t="shared" si="272"/>
        <v>0</v>
      </c>
      <c r="AR852" s="166">
        <f t="shared" si="272"/>
        <v>0</v>
      </c>
    </row>
    <row r="853" spans="1:44" s="262" customFormat="1" ht="15.75" hidden="1" outlineLevel="2">
      <c r="A853" s="194"/>
      <c r="B853" s="162" t="s">
        <v>46</v>
      </c>
      <c r="C853" s="160" t="s">
        <v>73</v>
      </c>
      <c r="D853" s="166">
        <f t="shared" si="273"/>
        <v>0</v>
      </c>
      <c r="E853" s="166">
        <f t="shared" si="272"/>
        <v>0</v>
      </c>
      <c r="F853" s="166">
        <f t="shared" si="272"/>
        <v>0</v>
      </c>
      <c r="G853" s="166">
        <f t="shared" si="272"/>
        <v>0</v>
      </c>
      <c r="H853" s="166">
        <f t="shared" si="272"/>
        <v>0</v>
      </c>
      <c r="I853" s="166">
        <f t="shared" si="272"/>
        <v>0</v>
      </c>
      <c r="J853" s="166">
        <f t="shared" si="272"/>
        <v>0</v>
      </c>
      <c r="K853" s="166">
        <f t="shared" si="272"/>
        <v>0</v>
      </c>
      <c r="L853" s="166">
        <f t="shared" si="272"/>
        <v>0</v>
      </c>
      <c r="M853" s="166">
        <f t="shared" si="272"/>
        <v>0</v>
      </c>
      <c r="N853" s="166">
        <f t="shared" si="272"/>
        <v>0</v>
      </c>
      <c r="O853" s="166">
        <f t="shared" si="272"/>
        <v>0</v>
      </c>
      <c r="P853" s="166">
        <f t="shared" si="272"/>
        <v>0</v>
      </c>
      <c r="Q853" s="166">
        <f t="shared" si="272"/>
        <v>0</v>
      </c>
      <c r="R853" s="166">
        <f t="shared" si="272"/>
        <v>0</v>
      </c>
      <c r="S853" s="166">
        <f t="shared" si="272"/>
        <v>0</v>
      </c>
      <c r="T853" s="166">
        <f t="shared" si="272"/>
        <v>0</v>
      </c>
      <c r="U853" s="166">
        <f t="shared" si="272"/>
        <v>0</v>
      </c>
      <c r="V853" s="166">
        <f t="shared" si="272"/>
        <v>0</v>
      </c>
      <c r="W853" s="166">
        <f t="shared" si="272"/>
        <v>0</v>
      </c>
      <c r="X853" s="166">
        <f t="shared" si="272"/>
        <v>0</v>
      </c>
      <c r="Y853" s="166">
        <f t="shared" si="272"/>
        <v>0</v>
      </c>
      <c r="Z853" s="166">
        <f t="shared" si="272"/>
        <v>0</v>
      </c>
      <c r="AA853" s="166">
        <f t="shared" si="272"/>
        <v>0</v>
      </c>
      <c r="AB853" s="166">
        <f t="shared" si="272"/>
        <v>0</v>
      </c>
      <c r="AC853" s="166">
        <f t="shared" si="272"/>
        <v>0</v>
      </c>
      <c r="AD853" s="166">
        <f t="shared" si="272"/>
        <v>0</v>
      </c>
      <c r="AE853" s="166">
        <f t="shared" si="272"/>
        <v>0</v>
      </c>
      <c r="AF853" s="166">
        <f t="shared" si="272"/>
        <v>0</v>
      </c>
      <c r="AG853" s="166">
        <f t="shared" si="272"/>
        <v>0</v>
      </c>
      <c r="AH853" s="166">
        <f t="shared" si="272"/>
        <v>0</v>
      </c>
      <c r="AI853" s="166">
        <f t="shared" si="272"/>
        <v>0</v>
      </c>
      <c r="AJ853" s="166">
        <f t="shared" si="272"/>
        <v>0</v>
      </c>
      <c r="AK853" s="166">
        <f t="shared" si="272"/>
        <v>0</v>
      </c>
      <c r="AL853" s="166">
        <f t="shared" si="272"/>
        <v>0</v>
      </c>
      <c r="AM853" s="166">
        <f t="shared" si="272"/>
        <v>0</v>
      </c>
      <c r="AN853" s="166">
        <f t="shared" si="272"/>
        <v>0</v>
      </c>
      <c r="AO853" s="166">
        <f t="shared" si="272"/>
        <v>0</v>
      </c>
      <c r="AP853" s="166">
        <f t="shared" si="272"/>
        <v>0</v>
      </c>
      <c r="AQ853" s="166">
        <f t="shared" si="272"/>
        <v>0</v>
      </c>
      <c r="AR853" s="166">
        <f t="shared" si="272"/>
        <v>0</v>
      </c>
    </row>
    <row r="854" spans="1:44" s="262" customFormat="1" ht="15.75" hidden="1" outlineLevel="2">
      <c r="A854" s="194"/>
      <c r="B854" s="162" t="s">
        <v>47</v>
      </c>
      <c r="C854" s="160" t="s">
        <v>73</v>
      </c>
      <c r="D854" s="166">
        <f t="shared" si="273"/>
        <v>0</v>
      </c>
      <c r="E854" s="166">
        <f t="shared" si="272"/>
        <v>0</v>
      </c>
      <c r="F854" s="166">
        <f t="shared" si="272"/>
        <v>0</v>
      </c>
      <c r="G854" s="166">
        <f t="shared" si="272"/>
        <v>0</v>
      </c>
      <c r="H854" s="166">
        <f t="shared" si="272"/>
        <v>0</v>
      </c>
      <c r="I854" s="166">
        <f t="shared" si="272"/>
        <v>0</v>
      </c>
      <c r="J854" s="166">
        <f t="shared" si="272"/>
        <v>0</v>
      </c>
      <c r="K854" s="166">
        <f t="shared" si="272"/>
        <v>0</v>
      </c>
      <c r="L854" s="166">
        <f t="shared" si="272"/>
        <v>0</v>
      </c>
      <c r="M854" s="166">
        <f t="shared" si="272"/>
        <v>0</v>
      </c>
      <c r="N854" s="166">
        <f t="shared" si="272"/>
        <v>0</v>
      </c>
      <c r="O854" s="166">
        <f t="shared" si="272"/>
        <v>0</v>
      </c>
      <c r="P854" s="166">
        <f t="shared" si="272"/>
        <v>0</v>
      </c>
      <c r="Q854" s="166">
        <f t="shared" si="272"/>
        <v>0</v>
      </c>
      <c r="R854" s="166">
        <f t="shared" si="272"/>
        <v>0</v>
      </c>
      <c r="S854" s="166">
        <f t="shared" si="272"/>
        <v>0</v>
      </c>
      <c r="T854" s="166">
        <f t="shared" si="272"/>
        <v>0</v>
      </c>
      <c r="U854" s="166">
        <f t="shared" si="272"/>
        <v>0</v>
      </c>
      <c r="V854" s="166">
        <f t="shared" si="272"/>
        <v>0</v>
      </c>
      <c r="W854" s="166">
        <f t="shared" si="272"/>
        <v>0</v>
      </c>
      <c r="X854" s="166">
        <f t="shared" si="272"/>
        <v>0</v>
      </c>
      <c r="Y854" s="166">
        <f t="shared" si="272"/>
        <v>0</v>
      </c>
      <c r="Z854" s="166">
        <f t="shared" si="272"/>
        <v>0</v>
      </c>
      <c r="AA854" s="166">
        <f t="shared" si="272"/>
        <v>0</v>
      </c>
      <c r="AB854" s="166">
        <f t="shared" si="272"/>
        <v>0</v>
      </c>
      <c r="AC854" s="166">
        <f t="shared" si="272"/>
        <v>0</v>
      </c>
      <c r="AD854" s="166">
        <f t="shared" si="272"/>
        <v>0</v>
      </c>
      <c r="AE854" s="166">
        <f t="shared" si="272"/>
        <v>0</v>
      </c>
      <c r="AF854" s="166">
        <f t="shared" si="272"/>
        <v>0</v>
      </c>
      <c r="AG854" s="166">
        <f t="shared" si="272"/>
        <v>0</v>
      </c>
      <c r="AH854" s="166">
        <f t="shared" si="272"/>
        <v>0</v>
      </c>
      <c r="AI854" s="166">
        <f t="shared" si="272"/>
        <v>0</v>
      </c>
      <c r="AJ854" s="166">
        <f t="shared" si="272"/>
        <v>0</v>
      </c>
      <c r="AK854" s="166">
        <f t="shared" si="272"/>
        <v>0</v>
      </c>
      <c r="AL854" s="166">
        <f t="shared" si="272"/>
        <v>0</v>
      </c>
      <c r="AM854" s="166">
        <f t="shared" si="272"/>
        <v>0</v>
      </c>
      <c r="AN854" s="166">
        <f t="shared" si="272"/>
        <v>0</v>
      </c>
      <c r="AO854" s="166">
        <f t="shared" si="272"/>
        <v>0</v>
      </c>
      <c r="AP854" s="166">
        <f t="shared" si="272"/>
        <v>0</v>
      </c>
      <c r="AQ854" s="166">
        <f t="shared" si="272"/>
        <v>0</v>
      </c>
      <c r="AR854" s="166">
        <f t="shared" si="272"/>
        <v>0</v>
      </c>
    </row>
    <row r="855" spans="1:44" s="262" customFormat="1" ht="15.75" hidden="1" outlineLevel="2">
      <c r="A855" s="194"/>
      <c r="B855" s="162" t="s">
        <v>48</v>
      </c>
      <c r="C855" s="160" t="s">
        <v>73</v>
      </c>
      <c r="D855" s="166">
        <f t="shared" si="273"/>
        <v>0</v>
      </c>
      <c r="E855" s="166">
        <f t="shared" si="272"/>
        <v>0</v>
      </c>
      <c r="F855" s="166">
        <f t="shared" si="272"/>
        <v>0</v>
      </c>
      <c r="G855" s="166">
        <f t="shared" si="272"/>
        <v>0</v>
      </c>
      <c r="H855" s="166">
        <f t="shared" si="272"/>
        <v>0</v>
      </c>
      <c r="I855" s="166">
        <f t="shared" si="272"/>
        <v>0</v>
      </c>
      <c r="J855" s="166">
        <f t="shared" si="272"/>
        <v>0</v>
      </c>
      <c r="K855" s="166">
        <f t="shared" si="272"/>
        <v>0</v>
      </c>
      <c r="L855" s="166">
        <f t="shared" si="272"/>
        <v>0</v>
      </c>
      <c r="M855" s="166">
        <f t="shared" si="272"/>
        <v>0</v>
      </c>
      <c r="N855" s="166">
        <f t="shared" si="272"/>
        <v>0</v>
      </c>
      <c r="O855" s="166">
        <f t="shared" si="272"/>
        <v>0</v>
      </c>
      <c r="P855" s="166">
        <f t="shared" si="272"/>
        <v>0</v>
      </c>
      <c r="Q855" s="166">
        <f t="shared" si="272"/>
        <v>0</v>
      </c>
      <c r="R855" s="166">
        <f t="shared" si="272"/>
        <v>0</v>
      </c>
      <c r="S855" s="166">
        <f t="shared" si="272"/>
        <v>0</v>
      </c>
      <c r="T855" s="166">
        <f t="shared" si="272"/>
        <v>0</v>
      </c>
      <c r="U855" s="166">
        <f t="shared" si="272"/>
        <v>0</v>
      </c>
      <c r="V855" s="166">
        <f t="shared" si="272"/>
        <v>0</v>
      </c>
      <c r="W855" s="166">
        <f t="shared" si="272"/>
        <v>0</v>
      </c>
      <c r="X855" s="166">
        <f t="shared" si="272"/>
        <v>0</v>
      </c>
      <c r="Y855" s="166">
        <f t="shared" si="272"/>
        <v>0</v>
      </c>
      <c r="Z855" s="166">
        <f t="shared" si="272"/>
        <v>0</v>
      </c>
      <c r="AA855" s="166">
        <f t="shared" si="272"/>
        <v>0</v>
      </c>
      <c r="AB855" s="166">
        <f t="shared" si="272"/>
        <v>0</v>
      </c>
      <c r="AC855" s="166">
        <f t="shared" si="272"/>
        <v>0</v>
      </c>
      <c r="AD855" s="166">
        <f t="shared" si="272"/>
        <v>0</v>
      </c>
      <c r="AE855" s="166">
        <f t="shared" si="272"/>
        <v>0</v>
      </c>
      <c r="AF855" s="166">
        <f t="shared" si="272"/>
        <v>0</v>
      </c>
      <c r="AG855" s="166">
        <f t="shared" si="272"/>
        <v>0</v>
      </c>
      <c r="AH855" s="166">
        <f t="shared" si="272"/>
        <v>0</v>
      </c>
      <c r="AI855" s="166">
        <f t="shared" ref="AI855:AR855" si="274">IF(AI$847&gt;0,AI616,0)</f>
        <v>0</v>
      </c>
      <c r="AJ855" s="166">
        <f t="shared" si="274"/>
        <v>0</v>
      </c>
      <c r="AK855" s="166">
        <f t="shared" si="274"/>
        <v>0</v>
      </c>
      <c r="AL855" s="166">
        <f t="shared" si="274"/>
        <v>0</v>
      </c>
      <c r="AM855" s="166">
        <f t="shared" si="274"/>
        <v>0</v>
      </c>
      <c r="AN855" s="166">
        <f t="shared" si="274"/>
        <v>0</v>
      </c>
      <c r="AO855" s="166">
        <f t="shared" si="274"/>
        <v>0</v>
      </c>
      <c r="AP855" s="166">
        <f t="shared" si="274"/>
        <v>0</v>
      </c>
      <c r="AQ855" s="166">
        <f t="shared" si="274"/>
        <v>0</v>
      </c>
      <c r="AR855" s="166">
        <f t="shared" si="274"/>
        <v>0</v>
      </c>
    </row>
    <row r="856" spans="1:44" s="262" customFormat="1" ht="15.75" hidden="1" outlineLevel="2">
      <c r="A856" s="194"/>
      <c r="B856" s="162" t="s">
        <v>49</v>
      </c>
      <c r="C856" s="160" t="s">
        <v>73</v>
      </c>
      <c r="D856" s="166">
        <f t="shared" si="273"/>
        <v>0</v>
      </c>
      <c r="E856" s="166">
        <f t="shared" si="273"/>
        <v>0</v>
      </c>
      <c r="F856" s="166">
        <f t="shared" si="273"/>
        <v>0</v>
      </c>
      <c r="G856" s="166">
        <f t="shared" si="273"/>
        <v>0</v>
      </c>
      <c r="H856" s="166">
        <f t="shared" si="273"/>
        <v>0</v>
      </c>
      <c r="I856" s="166">
        <f t="shared" si="273"/>
        <v>0</v>
      </c>
      <c r="J856" s="166">
        <f t="shared" si="273"/>
        <v>0</v>
      </c>
      <c r="K856" s="166">
        <f t="shared" si="273"/>
        <v>0</v>
      </c>
      <c r="L856" s="166">
        <f t="shared" si="273"/>
        <v>0</v>
      </c>
      <c r="M856" s="166">
        <f t="shared" si="273"/>
        <v>0</v>
      </c>
      <c r="N856" s="166">
        <f t="shared" si="273"/>
        <v>0</v>
      </c>
      <c r="O856" s="166">
        <f t="shared" si="273"/>
        <v>0</v>
      </c>
      <c r="P856" s="166">
        <f t="shared" si="273"/>
        <v>0</v>
      </c>
      <c r="Q856" s="166">
        <f t="shared" si="273"/>
        <v>0</v>
      </c>
      <c r="R856" s="166">
        <f t="shared" si="273"/>
        <v>0</v>
      </c>
      <c r="S856" s="166">
        <f t="shared" si="273"/>
        <v>0</v>
      </c>
      <c r="T856" s="166">
        <f t="shared" ref="E856:AR861" si="275">IF(T$847&gt;0,T617,0)</f>
        <v>0</v>
      </c>
      <c r="U856" s="166">
        <f t="shared" si="275"/>
        <v>0</v>
      </c>
      <c r="V856" s="166">
        <f t="shared" si="275"/>
        <v>0</v>
      </c>
      <c r="W856" s="166">
        <f t="shared" si="275"/>
        <v>0</v>
      </c>
      <c r="X856" s="166">
        <f t="shared" si="275"/>
        <v>0</v>
      </c>
      <c r="Y856" s="166">
        <f t="shared" si="275"/>
        <v>0</v>
      </c>
      <c r="Z856" s="166">
        <f t="shared" si="275"/>
        <v>0</v>
      </c>
      <c r="AA856" s="166">
        <f t="shared" si="275"/>
        <v>0</v>
      </c>
      <c r="AB856" s="166">
        <f t="shared" si="275"/>
        <v>0</v>
      </c>
      <c r="AC856" s="166">
        <f t="shared" si="275"/>
        <v>0</v>
      </c>
      <c r="AD856" s="166">
        <f t="shared" si="275"/>
        <v>0</v>
      </c>
      <c r="AE856" s="166">
        <f t="shared" si="275"/>
        <v>0</v>
      </c>
      <c r="AF856" s="166">
        <f t="shared" si="275"/>
        <v>0</v>
      </c>
      <c r="AG856" s="166">
        <f t="shared" si="275"/>
        <v>0</v>
      </c>
      <c r="AH856" s="166">
        <f t="shared" si="275"/>
        <v>0</v>
      </c>
      <c r="AI856" s="166">
        <f t="shared" si="275"/>
        <v>0</v>
      </c>
      <c r="AJ856" s="166">
        <f t="shared" si="275"/>
        <v>0</v>
      </c>
      <c r="AK856" s="166">
        <f t="shared" si="275"/>
        <v>0</v>
      </c>
      <c r="AL856" s="166">
        <f t="shared" si="275"/>
        <v>0</v>
      </c>
      <c r="AM856" s="166">
        <f t="shared" si="275"/>
        <v>0</v>
      </c>
      <c r="AN856" s="166">
        <f t="shared" si="275"/>
        <v>0</v>
      </c>
      <c r="AO856" s="166">
        <f t="shared" si="275"/>
        <v>0</v>
      </c>
      <c r="AP856" s="166">
        <f t="shared" si="275"/>
        <v>0</v>
      </c>
      <c r="AQ856" s="166">
        <f t="shared" si="275"/>
        <v>0</v>
      </c>
      <c r="AR856" s="166">
        <f t="shared" si="275"/>
        <v>0</v>
      </c>
    </row>
    <row r="857" spans="1:44" s="262" customFormat="1" ht="15.75" hidden="1" outlineLevel="2">
      <c r="A857" s="194"/>
      <c r="B857" s="162" t="s">
        <v>50</v>
      </c>
      <c r="C857" s="160" t="s">
        <v>73</v>
      </c>
      <c r="D857" s="166">
        <f t="shared" si="273"/>
        <v>0</v>
      </c>
      <c r="E857" s="166">
        <f t="shared" si="275"/>
        <v>0</v>
      </c>
      <c r="F857" s="166">
        <f t="shared" si="275"/>
        <v>0</v>
      </c>
      <c r="G857" s="166">
        <f t="shared" si="275"/>
        <v>0</v>
      </c>
      <c r="H857" s="166">
        <f t="shared" si="275"/>
        <v>0</v>
      </c>
      <c r="I857" s="166">
        <f t="shared" si="275"/>
        <v>0</v>
      </c>
      <c r="J857" s="166">
        <f t="shared" si="275"/>
        <v>0</v>
      </c>
      <c r="K857" s="166">
        <f t="shared" si="275"/>
        <v>0</v>
      </c>
      <c r="L857" s="166">
        <f t="shared" si="275"/>
        <v>0</v>
      </c>
      <c r="M857" s="166">
        <f t="shared" si="275"/>
        <v>0</v>
      </c>
      <c r="N857" s="166">
        <f t="shared" si="275"/>
        <v>0</v>
      </c>
      <c r="O857" s="166">
        <f t="shared" si="275"/>
        <v>0</v>
      </c>
      <c r="P857" s="166">
        <f t="shared" si="275"/>
        <v>0</v>
      </c>
      <c r="Q857" s="166">
        <f t="shared" si="275"/>
        <v>0</v>
      </c>
      <c r="R857" s="166">
        <f t="shared" si="275"/>
        <v>0</v>
      </c>
      <c r="S857" s="166">
        <f t="shared" si="275"/>
        <v>0</v>
      </c>
      <c r="T857" s="166">
        <f t="shared" si="275"/>
        <v>0</v>
      </c>
      <c r="U857" s="166">
        <f t="shared" si="275"/>
        <v>0</v>
      </c>
      <c r="V857" s="166">
        <f t="shared" si="275"/>
        <v>0</v>
      </c>
      <c r="W857" s="166">
        <f t="shared" si="275"/>
        <v>0</v>
      </c>
      <c r="X857" s="166">
        <f t="shared" si="275"/>
        <v>0</v>
      </c>
      <c r="Y857" s="166">
        <f t="shared" si="275"/>
        <v>0</v>
      </c>
      <c r="Z857" s="166">
        <f t="shared" si="275"/>
        <v>0</v>
      </c>
      <c r="AA857" s="166">
        <f t="shared" si="275"/>
        <v>0</v>
      </c>
      <c r="AB857" s="166">
        <f t="shared" si="275"/>
        <v>0</v>
      </c>
      <c r="AC857" s="166">
        <f t="shared" si="275"/>
        <v>0</v>
      </c>
      <c r="AD857" s="166">
        <f t="shared" si="275"/>
        <v>0</v>
      </c>
      <c r="AE857" s="166">
        <f t="shared" si="275"/>
        <v>0</v>
      </c>
      <c r="AF857" s="166">
        <f t="shared" si="275"/>
        <v>0</v>
      </c>
      <c r="AG857" s="166">
        <f t="shared" si="275"/>
        <v>0</v>
      </c>
      <c r="AH857" s="166">
        <f t="shared" si="275"/>
        <v>0</v>
      </c>
      <c r="AI857" s="166">
        <f t="shared" si="275"/>
        <v>0</v>
      </c>
      <c r="AJ857" s="166">
        <f t="shared" si="275"/>
        <v>0</v>
      </c>
      <c r="AK857" s="166">
        <f t="shared" si="275"/>
        <v>0</v>
      </c>
      <c r="AL857" s="166">
        <f t="shared" si="275"/>
        <v>0</v>
      </c>
      <c r="AM857" s="166">
        <f t="shared" si="275"/>
        <v>0</v>
      </c>
      <c r="AN857" s="166">
        <f t="shared" si="275"/>
        <v>0</v>
      </c>
      <c r="AO857" s="166">
        <f t="shared" si="275"/>
        <v>0</v>
      </c>
      <c r="AP857" s="166">
        <f t="shared" si="275"/>
        <v>0</v>
      </c>
      <c r="AQ857" s="166">
        <f t="shared" si="275"/>
        <v>0</v>
      </c>
      <c r="AR857" s="166">
        <f t="shared" si="275"/>
        <v>0</v>
      </c>
    </row>
    <row r="858" spans="1:44" s="262" customFormat="1" ht="15.75" hidden="1" outlineLevel="2">
      <c r="A858" s="194"/>
      <c r="B858" s="162" t="s">
        <v>51</v>
      </c>
      <c r="C858" s="160" t="s">
        <v>73</v>
      </c>
      <c r="D858" s="166">
        <f t="shared" si="273"/>
        <v>0</v>
      </c>
      <c r="E858" s="166">
        <f t="shared" si="275"/>
        <v>0</v>
      </c>
      <c r="F858" s="166">
        <f t="shared" si="275"/>
        <v>0</v>
      </c>
      <c r="G858" s="166">
        <f t="shared" si="275"/>
        <v>0</v>
      </c>
      <c r="H858" s="166">
        <f t="shared" si="275"/>
        <v>0</v>
      </c>
      <c r="I858" s="166">
        <f t="shared" si="275"/>
        <v>0</v>
      </c>
      <c r="J858" s="166">
        <f t="shared" si="275"/>
        <v>0</v>
      </c>
      <c r="K858" s="166">
        <f t="shared" si="275"/>
        <v>0</v>
      </c>
      <c r="L858" s="166">
        <f t="shared" si="275"/>
        <v>0</v>
      </c>
      <c r="M858" s="166">
        <f t="shared" si="275"/>
        <v>0</v>
      </c>
      <c r="N858" s="166">
        <f t="shared" si="275"/>
        <v>0</v>
      </c>
      <c r="O858" s="166">
        <f t="shared" si="275"/>
        <v>0</v>
      </c>
      <c r="P858" s="166">
        <f t="shared" si="275"/>
        <v>0</v>
      </c>
      <c r="Q858" s="166">
        <f t="shared" si="275"/>
        <v>0</v>
      </c>
      <c r="R858" s="166">
        <f t="shared" si="275"/>
        <v>0</v>
      </c>
      <c r="S858" s="166">
        <f t="shared" si="275"/>
        <v>0</v>
      </c>
      <c r="T858" s="166">
        <f t="shared" si="275"/>
        <v>0</v>
      </c>
      <c r="U858" s="166">
        <f t="shared" si="275"/>
        <v>0</v>
      </c>
      <c r="V858" s="166">
        <f t="shared" si="275"/>
        <v>0</v>
      </c>
      <c r="W858" s="166">
        <f t="shared" si="275"/>
        <v>0</v>
      </c>
      <c r="X858" s="166">
        <f t="shared" si="275"/>
        <v>0</v>
      </c>
      <c r="Y858" s="166">
        <f t="shared" si="275"/>
        <v>0</v>
      </c>
      <c r="Z858" s="166">
        <f t="shared" si="275"/>
        <v>0</v>
      </c>
      <c r="AA858" s="166">
        <f t="shared" si="275"/>
        <v>0</v>
      </c>
      <c r="AB858" s="166">
        <f t="shared" si="275"/>
        <v>0</v>
      </c>
      <c r="AC858" s="166">
        <f t="shared" si="275"/>
        <v>0</v>
      </c>
      <c r="AD858" s="166">
        <f t="shared" si="275"/>
        <v>0</v>
      </c>
      <c r="AE858" s="166">
        <f t="shared" si="275"/>
        <v>0</v>
      </c>
      <c r="AF858" s="166">
        <f t="shared" si="275"/>
        <v>0</v>
      </c>
      <c r="AG858" s="166">
        <f t="shared" si="275"/>
        <v>0</v>
      </c>
      <c r="AH858" s="166">
        <f t="shared" si="275"/>
        <v>0</v>
      </c>
      <c r="AI858" s="166">
        <f t="shared" si="275"/>
        <v>0</v>
      </c>
      <c r="AJ858" s="166">
        <f t="shared" si="275"/>
        <v>0</v>
      </c>
      <c r="AK858" s="166">
        <f t="shared" si="275"/>
        <v>0</v>
      </c>
      <c r="AL858" s="166">
        <f t="shared" si="275"/>
        <v>0</v>
      </c>
      <c r="AM858" s="166">
        <f t="shared" si="275"/>
        <v>0</v>
      </c>
      <c r="AN858" s="166">
        <f t="shared" si="275"/>
        <v>0</v>
      </c>
      <c r="AO858" s="166">
        <f t="shared" si="275"/>
        <v>0</v>
      </c>
      <c r="AP858" s="166">
        <f t="shared" si="275"/>
        <v>0</v>
      </c>
      <c r="AQ858" s="166">
        <f t="shared" si="275"/>
        <v>0</v>
      </c>
      <c r="AR858" s="166">
        <f t="shared" si="275"/>
        <v>0</v>
      </c>
    </row>
    <row r="859" spans="1:44" s="262" customFormat="1" ht="15.75" hidden="1" outlineLevel="2">
      <c r="A859" s="194"/>
      <c r="B859" s="162" t="s">
        <v>52</v>
      </c>
      <c r="C859" s="160" t="s">
        <v>73</v>
      </c>
      <c r="D859" s="166">
        <f t="shared" si="273"/>
        <v>0</v>
      </c>
      <c r="E859" s="166">
        <f t="shared" si="275"/>
        <v>0</v>
      </c>
      <c r="F859" s="166">
        <f t="shared" si="275"/>
        <v>0</v>
      </c>
      <c r="G859" s="166">
        <f t="shared" si="275"/>
        <v>0</v>
      </c>
      <c r="H859" s="166">
        <f t="shared" si="275"/>
        <v>0</v>
      </c>
      <c r="I859" s="166">
        <f t="shared" si="275"/>
        <v>0</v>
      </c>
      <c r="J859" s="166">
        <f t="shared" si="275"/>
        <v>0</v>
      </c>
      <c r="K859" s="166">
        <f t="shared" si="275"/>
        <v>0</v>
      </c>
      <c r="L859" s="166">
        <f t="shared" si="275"/>
        <v>0</v>
      </c>
      <c r="M859" s="166">
        <f t="shared" si="275"/>
        <v>0</v>
      </c>
      <c r="N859" s="166">
        <f t="shared" si="275"/>
        <v>0</v>
      </c>
      <c r="O859" s="166">
        <f t="shared" si="275"/>
        <v>0</v>
      </c>
      <c r="P859" s="166">
        <f t="shared" si="275"/>
        <v>0</v>
      </c>
      <c r="Q859" s="166">
        <f t="shared" si="275"/>
        <v>0</v>
      </c>
      <c r="R859" s="166">
        <f t="shared" si="275"/>
        <v>0</v>
      </c>
      <c r="S859" s="166">
        <f t="shared" si="275"/>
        <v>0</v>
      </c>
      <c r="T859" s="166">
        <f t="shared" si="275"/>
        <v>0</v>
      </c>
      <c r="U859" s="166">
        <f t="shared" si="275"/>
        <v>0</v>
      </c>
      <c r="V859" s="166">
        <f t="shared" si="275"/>
        <v>0</v>
      </c>
      <c r="W859" s="166">
        <f t="shared" si="275"/>
        <v>0</v>
      </c>
      <c r="X859" s="166">
        <f t="shared" si="275"/>
        <v>0</v>
      </c>
      <c r="Y859" s="166">
        <f t="shared" si="275"/>
        <v>0</v>
      </c>
      <c r="Z859" s="166">
        <f t="shared" si="275"/>
        <v>0</v>
      </c>
      <c r="AA859" s="166">
        <f t="shared" si="275"/>
        <v>0</v>
      </c>
      <c r="AB859" s="166">
        <f t="shared" si="275"/>
        <v>0</v>
      </c>
      <c r="AC859" s="166">
        <f t="shared" si="275"/>
        <v>0</v>
      </c>
      <c r="AD859" s="166">
        <f t="shared" si="275"/>
        <v>0</v>
      </c>
      <c r="AE859" s="166">
        <f t="shared" si="275"/>
        <v>0</v>
      </c>
      <c r="AF859" s="166">
        <f t="shared" si="275"/>
        <v>0</v>
      </c>
      <c r="AG859" s="166">
        <f t="shared" si="275"/>
        <v>0</v>
      </c>
      <c r="AH859" s="166">
        <f t="shared" si="275"/>
        <v>0</v>
      </c>
      <c r="AI859" s="166">
        <f t="shared" si="275"/>
        <v>0</v>
      </c>
      <c r="AJ859" s="166">
        <f t="shared" si="275"/>
        <v>0</v>
      </c>
      <c r="AK859" s="166">
        <f t="shared" si="275"/>
        <v>0</v>
      </c>
      <c r="AL859" s="166">
        <f t="shared" si="275"/>
        <v>0</v>
      </c>
      <c r="AM859" s="166">
        <f t="shared" si="275"/>
        <v>0</v>
      </c>
      <c r="AN859" s="166">
        <f t="shared" si="275"/>
        <v>0</v>
      </c>
      <c r="AO859" s="166">
        <f t="shared" si="275"/>
        <v>0</v>
      </c>
      <c r="AP859" s="166">
        <f t="shared" si="275"/>
        <v>0</v>
      </c>
      <c r="AQ859" s="166">
        <f t="shared" si="275"/>
        <v>0</v>
      </c>
      <c r="AR859" s="166">
        <f t="shared" si="275"/>
        <v>0</v>
      </c>
    </row>
    <row r="860" spans="1:44" s="262" customFormat="1" ht="15.75" hidden="1" outlineLevel="2">
      <c r="A860" s="194"/>
      <c r="B860" s="162" t="s">
        <v>53</v>
      </c>
      <c r="C860" s="160" t="s">
        <v>73</v>
      </c>
      <c r="D860" s="166">
        <f t="shared" si="273"/>
        <v>0</v>
      </c>
      <c r="E860" s="166">
        <f t="shared" si="275"/>
        <v>0</v>
      </c>
      <c r="F860" s="166">
        <f t="shared" si="275"/>
        <v>0</v>
      </c>
      <c r="G860" s="166">
        <f t="shared" si="275"/>
        <v>0</v>
      </c>
      <c r="H860" s="166">
        <f t="shared" si="275"/>
        <v>0</v>
      </c>
      <c r="I860" s="166">
        <f t="shared" si="275"/>
        <v>0</v>
      </c>
      <c r="J860" s="166">
        <f t="shared" si="275"/>
        <v>0</v>
      </c>
      <c r="K860" s="166">
        <f t="shared" si="275"/>
        <v>0</v>
      </c>
      <c r="L860" s="166">
        <f t="shared" si="275"/>
        <v>0</v>
      </c>
      <c r="M860" s="166">
        <f t="shared" si="275"/>
        <v>0</v>
      </c>
      <c r="N860" s="166">
        <f t="shared" si="275"/>
        <v>0</v>
      </c>
      <c r="O860" s="166">
        <f t="shared" si="275"/>
        <v>0</v>
      </c>
      <c r="P860" s="166">
        <f t="shared" si="275"/>
        <v>0</v>
      </c>
      <c r="Q860" s="166">
        <f t="shared" si="275"/>
        <v>0</v>
      </c>
      <c r="R860" s="166">
        <f t="shared" si="275"/>
        <v>0</v>
      </c>
      <c r="S860" s="166">
        <f t="shared" si="275"/>
        <v>0</v>
      </c>
      <c r="T860" s="166">
        <f t="shared" si="275"/>
        <v>0</v>
      </c>
      <c r="U860" s="166">
        <f t="shared" si="275"/>
        <v>0</v>
      </c>
      <c r="V860" s="166">
        <f t="shared" si="275"/>
        <v>0</v>
      </c>
      <c r="W860" s="166">
        <f t="shared" si="275"/>
        <v>0</v>
      </c>
      <c r="X860" s="166">
        <f t="shared" si="275"/>
        <v>0</v>
      </c>
      <c r="Y860" s="166">
        <f t="shared" si="275"/>
        <v>0</v>
      </c>
      <c r="Z860" s="166">
        <f t="shared" si="275"/>
        <v>0</v>
      </c>
      <c r="AA860" s="166">
        <f t="shared" si="275"/>
        <v>0</v>
      </c>
      <c r="AB860" s="166">
        <f t="shared" si="275"/>
        <v>0</v>
      </c>
      <c r="AC860" s="166">
        <f t="shared" si="275"/>
        <v>0</v>
      </c>
      <c r="AD860" s="166">
        <f t="shared" si="275"/>
        <v>0</v>
      </c>
      <c r="AE860" s="166">
        <f t="shared" si="275"/>
        <v>0</v>
      </c>
      <c r="AF860" s="166">
        <f t="shared" si="275"/>
        <v>0</v>
      </c>
      <c r="AG860" s="166">
        <f t="shared" si="275"/>
        <v>0</v>
      </c>
      <c r="AH860" s="166">
        <f t="shared" si="275"/>
        <v>0</v>
      </c>
      <c r="AI860" s="166">
        <f t="shared" si="275"/>
        <v>0</v>
      </c>
      <c r="AJ860" s="166">
        <f t="shared" si="275"/>
        <v>0</v>
      </c>
      <c r="AK860" s="166">
        <f t="shared" si="275"/>
        <v>0</v>
      </c>
      <c r="AL860" s="166">
        <f t="shared" si="275"/>
        <v>0</v>
      </c>
      <c r="AM860" s="166">
        <f t="shared" si="275"/>
        <v>0</v>
      </c>
      <c r="AN860" s="166">
        <f t="shared" si="275"/>
        <v>0</v>
      </c>
      <c r="AO860" s="166">
        <f t="shared" si="275"/>
        <v>0</v>
      </c>
      <c r="AP860" s="166">
        <f t="shared" si="275"/>
        <v>0</v>
      </c>
      <c r="AQ860" s="166">
        <f t="shared" si="275"/>
        <v>0</v>
      </c>
      <c r="AR860" s="166">
        <f t="shared" si="275"/>
        <v>0</v>
      </c>
    </row>
    <row r="861" spans="1:44" s="262" customFormat="1" ht="15.75" hidden="1" outlineLevel="2">
      <c r="A861" s="194"/>
      <c r="B861" s="162" t="s">
        <v>54</v>
      </c>
      <c r="C861" s="160" t="s">
        <v>73</v>
      </c>
      <c r="D861" s="166">
        <f t="shared" si="273"/>
        <v>0</v>
      </c>
      <c r="E861" s="166">
        <f t="shared" si="275"/>
        <v>0</v>
      </c>
      <c r="F861" s="166">
        <f t="shared" si="275"/>
        <v>0</v>
      </c>
      <c r="G861" s="166">
        <f t="shared" si="275"/>
        <v>0</v>
      </c>
      <c r="H861" s="166">
        <f t="shared" si="275"/>
        <v>0</v>
      </c>
      <c r="I861" s="166">
        <f t="shared" si="275"/>
        <v>0</v>
      </c>
      <c r="J861" s="166">
        <f t="shared" si="275"/>
        <v>0</v>
      </c>
      <c r="K861" s="166">
        <f t="shared" si="275"/>
        <v>0</v>
      </c>
      <c r="L861" s="166">
        <f t="shared" si="275"/>
        <v>0</v>
      </c>
      <c r="M861" s="166">
        <f t="shared" si="275"/>
        <v>0</v>
      </c>
      <c r="N861" s="166">
        <f t="shared" si="275"/>
        <v>0</v>
      </c>
      <c r="O861" s="166">
        <f t="shared" si="275"/>
        <v>0</v>
      </c>
      <c r="P861" s="166">
        <f t="shared" si="275"/>
        <v>0</v>
      </c>
      <c r="Q861" s="166">
        <f t="shared" si="275"/>
        <v>0</v>
      </c>
      <c r="R861" s="166">
        <f t="shared" si="275"/>
        <v>0</v>
      </c>
      <c r="S861" s="166">
        <f t="shared" si="275"/>
        <v>0</v>
      </c>
      <c r="T861" s="166">
        <f t="shared" si="275"/>
        <v>0</v>
      </c>
      <c r="U861" s="166">
        <f t="shared" si="275"/>
        <v>0</v>
      </c>
      <c r="V861" s="166">
        <f t="shared" si="275"/>
        <v>0</v>
      </c>
      <c r="W861" s="166">
        <f t="shared" si="275"/>
        <v>0</v>
      </c>
      <c r="X861" s="166">
        <f t="shared" si="275"/>
        <v>0</v>
      </c>
      <c r="Y861" s="166">
        <f t="shared" si="275"/>
        <v>0</v>
      </c>
      <c r="Z861" s="166">
        <f t="shared" si="275"/>
        <v>0</v>
      </c>
      <c r="AA861" s="166">
        <f t="shared" si="275"/>
        <v>0</v>
      </c>
      <c r="AB861" s="166">
        <f t="shared" si="275"/>
        <v>0</v>
      </c>
      <c r="AC861" s="166">
        <f t="shared" si="275"/>
        <v>0</v>
      </c>
      <c r="AD861" s="166">
        <f t="shared" si="275"/>
        <v>0</v>
      </c>
      <c r="AE861" s="166">
        <f t="shared" si="275"/>
        <v>0</v>
      </c>
      <c r="AF861" s="166">
        <f t="shared" si="275"/>
        <v>0</v>
      </c>
      <c r="AG861" s="166">
        <f t="shared" si="275"/>
        <v>0</v>
      </c>
      <c r="AH861" s="166">
        <f t="shared" si="275"/>
        <v>0</v>
      </c>
      <c r="AI861" s="166">
        <f t="shared" si="275"/>
        <v>0</v>
      </c>
      <c r="AJ861" s="166">
        <f t="shared" si="275"/>
        <v>0</v>
      </c>
      <c r="AK861" s="166">
        <f t="shared" si="275"/>
        <v>0</v>
      </c>
      <c r="AL861" s="166">
        <f t="shared" si="275"/>
        <v>0</v>
      </c>
      <c r="AM861" s="166">
        <f t="shared" si="275"/>
        <v>0</v>
      </c>
      <c r="AN861" s="166">
        <f t="shared" si="275"/>
        <v>0</v>
      </c>
      <c r="AO861" s="166">
        <f t="shared" si="275"/>
        <v>0</v>
      </c>
      <c r="AP861" s="166">
        <f t="shared" si="275"/>
        <v>0</v>
      </c>
      <c r="AQ861" s="166">
        <f t="shared" si="275"/>
        <v>0</v>
      </c>
      <c r="AR861" s="166">
        <f t="shared" si="275"/>
        <v>0</v>
      </c>
    </row>
    <row r="862" spans="1:44" s="262" customFormat="1" ht="15.75" hidden="1" outlineLevel="2">
      <c r="A862" s="194"/>
      <c r="B862" s="162" t="s">
        <v>55</v>
      </c>
      <c r="C862" s="160" t="s">
        <v>73</v>
      </c>
      <c r="D862" s="165">
        <f>1-SUM(D849:D861)</f>
        <v>1</v>
      </c>
      <c r="E862" s="165">
        <f t="shared" ref="E862:AR862" si="276">1-SUM(E849:E861)</f>
        <v>1</v>
      </c>
      <c r="F862" s="165">
        <f t="shared" si="276"/>
        <v>1</v>
      </c>
      <c r="G862" s="165">
        <f t="shared" si="276"/>
        <v>1</v>
      </c>
      <c r="H862" s="165">
        <f t="shared" si="276"/>
        <v>1</v>
      </c>
      <c r="I862" s="165">
        <f t="shared" si="276"/>
        <v>1</v>
      </c>
      <c r="J862" s="165">
        <f t="shared" si="276"/>
        <v>1</v>
      </c>
      <c r="K862" s="165">
        <f t="shared" si="276"/>
        <v>1</v>
      </c>
      <c r="L862" s="165">
        <f t="shared" si="276"/>
        <v>1</v>
      </c>
      <c r="M862" s="165">
        <f t="shared" si="276"/>
        <v>1</v>
      </c>
      <c r="N862" s="165">
        <f t="shared" si="276"/>
        <v>1</v>
      </c>
      <c r="O862" s="165">
        <f t="shared" si="276"/>
        <v>1</v>
      </c>
      <c r="P862" s="165">
        <f t="shared" si="276"/>
        <v>1</v>
      </c>
      <c r="Q862" s="165">
        <f t="shared" si="276"/>
        <v>1</v>
      </c>
      <c r="R862" s="165">
        <f t="shared" si="276"/>
        <v>1</v>
      </c>
      <c r="S862" s="165">
        <f t="shared" si="276"/>
        <v>1</v>
      </c>
      <c r="T862" s="165">
        <f t="shared" si="276"/>
        <v>1</v>
      </c>
      <c r="U862" s="165">
        <f t="shared" si="276"/>
        <v>1</v>
      </c>
      <c r="V862" s="165">
        <f t="shared" si="276"/>
        <v>1</v>
      </c>
      <c r="W862" s="165">
        <f t="shared" si="276"/>
        <v>1</v>
      </c>
      <c r="X862" s="165">
        <f t="shared" si="276"/>
        <v>1</v>
      </c>
      <c r="Y862" s="165">
        <f t="shared" si="276"/>
        <v>1</v>
      </c>
      <c r="Z862" s="165">
        <f t="shared" si="276"/>
        <v>1</v>
      </c>
      <c r="AA862" s="165">
        <f t="shared" si="276"/>
        <v>1</v>
      </c>
      <c r="AB862" s="165">
        <f t="shared" si="276"/>
        <v>1</v>
      </c>
      <c r="AC862" s="165">
        <f t="shared" si="276"/>
        <v>1</v>
      </c>
      <c r="AD862" s="165">
        <f t="shared" si="276"/>
        <v>1</v>
      </c>
      <c r="AE862" s="165">
        <f t="shared" si="276"/>
        <v>1</v>
      </c>
      <c r="AF862" s="165">
        <f t="shared" si="276"/>
        <v>1</v>
      </c>
      <c r="AG862" s="165">
        <f t="shared" si="276"/>
        <v>1</v>
      </c>
      <c r="AH862" s="165">
        <f t="shared" si="276"/>
        <v>1</v>
      </c>
      <c r="AI862" s="165">
        <f t="shared" si="276"/>
        <v>1</v>
      </c>
      <c r="AJ862" s="165">
        <f t="shared" si="276"/>
        <v>1</v>
      </c>
      <c r="AK862" s="165">
        <f t="shared" si="276"/>
        <v>1</v>
      </c>
      <c r="AL862" s="165">
        <f t="shared" si="276"/>
        <v>1</v>
      </c>
      <c r="AM862" s="165">
        <f t="shared" si="276"/>
        <v>1</v>
      </c>
      <c r="AN862" s="165">
        <f t="shared" si="276"/>
        <v>1</v>
      </c>
      <c r="AO862" s="165">
        <f t="shared" si="276"/>
        <v>1</v>
      </c>
      <c r="AP862" s="165">
        <f t="shared" si="276"/>
        <v>1</v>
      </c>
      <c r="AQ862" s="165">
        <f t="shared" si="276"/>
        <v>1</v>
      </c>
      <c r="AR862" s="165">
        <f t="shared" si="276"/>
        <v>1</v>
      </c>
    </row>
    <row r="863" spans="1:44" s="262" customFormat="1" ht="15.75" hidden="1" outlineLevel="2">
      <c r="A863" s="194"/>
      <c r="B863" s="162" t="s">
        <v>56</v>
      </c>
      <c r="C863" s="160" t="s">
        <v>73</v>
      </c>
      <c r="D863" s="166">
        <f>SUM(D849:D862)</f>
        <v>1</v>
      </c>
      <c r="E863" s="166">
        <f t="shared" ref="E863:AR863" si="277">SUM(E849:E862)</f>
        <v>1</v>
      </c>
      <c r="F863" s="166">
        <f t="shared" si="277"/>
        <v>1</v>
      </c>
      <c r="G863" s="166">
        <f t="shared" si="277"/>
        <v>1</v>
      </c>
      <c r="H863" s="166">
        <f t="shared" si="277"/>
        <v>1</v>
      </c>
      <c r="I863" s="166">
        <f t="shared" si="277"/>
        <v>1</v>
      </c>
      <c r="J863" s="166">
        <f t="shared" si="277"/>
        <v>1</v>
      </c>
      <c r="K863" s="166">
        <f t="shared" si="277"/>
        <v>1</v>
      </c>
      <c r="L863" s="166">
        <f t="shared" si="277"/>
        <v>1</v>
      </c>
      <c r="M863" s="166">
        <f t="shared" si="277"/>
        <v>1</v>
      </c>
      <c r="N863" s="166">
        <f t="shared" si="277"/>
        <v>1</v>
      </c>
      <c r="O863" s="166">
        <f t="shared" si="277"/>
        <v>1</v>
      </c>
      <c r="P863" s="166">
        <f t="shared" si="277"/>
        <v>1</v>
      </c>
      <c r="Q863" s="166">
        <f t="shared" si="277"/>
        <v>1</v>
      </c>
      <c r="R863" s="166">
        <f t="shared" si="277"/>
        <v>1</v>
      </c>
      <c r="S863" s="166">
        <f t="shared" si="277"/>
        <v>1</v>
      </c>
      <c r="T863" s="166">
        <f t="shared" si="277"/>
        <v>1</v>
      </c>
      <c r="U863" s="166">
        <f t="shared" si="277"/>
        <v>1</v>
      </c>
      <c r="V863" s="166">
        <f t="shared" si="277"/>
        <v>1</v>
      </c>
      <c r="W863" s="166">
        <f t="shared" si="277"/>
        <v>1</v>
      </c>
      <c r="X863" s="166">
        <f t="shared" si="277"/>
        <v>1</v>
      </c>
      <c r="Y863" s="166">
        <f t="shared" si="277"/>
        <v>1</v>
      </c>
      <c r="Z863" s="166">
        <f t="shared" si="277"/>
        <v>1</v>
      </c>
      <c r="AA863" s="166">
        <f t="shared" si="277"/>
        <v>1</v>
      </c>
      <c r="AB863" s="166">
        <f t="shared" si="277"/>
        <v>1</v>
      </c>
      <c r="AC863" s="166">
        <f t="shared" si="277"/>
        <v>1</v>
      </c>
      <c r="AD863" s="166">
        <f t="shared" si="277"/>
        <v>1</v>
      </c>
      <c r="AE863" s="166">
        <f t="shared" si="277"/>
        <v>1</v>
      </c>
      <c r="AF863" s="166">
        <f t="shared" si="277"/>
        <v>1</v>
      </c>
      <c r="AG863" s="166">
        <f t="shared" si="277"/>
        <v>1</v>
      </c>
      <c r="AH863" s="166">
        <f t="shared" si="277"/>
        <v>1</v>
      </c>
      <c r="AI863" s="166">
        <f t="shared" si="277"/>
        <v>1</v>
      </c>
      <c r="AJ863" s="166">
        <f t="shared" si="277"/>
        <v>1</v>
      </c>
      <c r="AK863" s="166">
        <f t="shared" si="277"/>
        <v>1</v>
      </c>
      <c r="AL863" s="166">
        <f t="shared" si="277"/>
        <v>1</v>
      </c>
      <c r="AM863" s="166">
        <f t="shared" si="277"/>
        <v>1</v>
      </c>
      <c r="AN863" s="166">
        <f t="shared" si="277"/>
        <v>1</v>
      </c>
      <c r="AO863" s="166">
        <f t="shared" si="277"/>
        <v>1</v>
      </c>
      <c r="AP863" s="166">
        <f t="shared" si="277"/>
        <v>1</v>
      </c>
      <c r="AQ863" s="166">
        <f t="shared" si="277"/>
        <v>1</v>
      </c>
      <c r="AR863" s="166">
        <f t="shared" si="277"/>
        <v>1</v>
      </c>
    </row>
    <row r="864" spans="1:44" s="260" customFormat="1" ht="15.75" hidden="1" outlineLevel="1">
      <c r="A864" s="195"/>
      <c r="B864" s="84" t="s">
        <v>182</v>
      </c>
      <c r="C864" s="80" t="s">
        <v>129</v>
      </c>
      <c r="D864" s="157">
        <f t="shared" ref="D864:AR864" si="278">IF($A$829="SIM",D847+D830,0)</f>
        <v>0</v>
      </c>
      <c r="E864" s="157">
        <f t="shared" si="278"/>
        <v>0</v>
      </c>
      <c r="F864" s="157">
        <f t="shared" si="278"/>
        <v>0</v>
      </c>
      <c r="G864" s="157">
        <f t="shared" si="278"/>
        <v>0</v>
      </c>
      <c r="H864" s="157">
        <f t="shared" si="278"/>
        <v>0</v>
      </c>
      <c r="I864" s="157">
        <f t="shared" si="278"/>
        <v>0</v>
      </c>
      <c r="J864" s="157">
        <f t="shared" si="278"/>
        <v>0</v>
      </c>
      <c r="K864" s="157">
        <f t="shared" si="278"/>
        <v>0</v>
      </c>
      <c r="L864" s="157">
        <f t="shared" si="278"/>
        <v>0</v>
      </c>
      <c r="M864" s="157">
        <f t="shared" si="278"/>
        <v>0</v>
      </c>
      <c r="N864" s="157">
        <f t="shared" si="278"/>
        <v>0</v>
      </c>
      <c r="O864" s="157">
        <f t="shared" si="278"/>
        <v>0</v>
      </c>
      <c r="P864" s="157">
        <f t="shared" si="278"/>
        <v>0</v>
      </c>
      <c r="Q864" s="157">
        <f t="shared" si="278"/>
        <v>0</v>
      </c>
      <c r="R864" s="157">
        <f t="shared" si="278"/>
        <v>0</v>
      </c>
      <c r="S864" s="157">
        <f t="shared" si="278"/>
        <v>0</v>
      </c>
      <c r="T864" s="157">
        <f t="shared" si="278"/>
        <v>0</v>
      </c>
      <c r="U864" s="157">
        <f t="shared" si="278"/>
        <v>0</v>
      </c>
      <c r="V864" s="157">
        <f t="shared" si="278"/>
        <v>0</v>
      </c>
      <c r="W864" s="157">
        <f t="shared" si="278"/>
        <v>0</v>
      </c>
      <c r="X864" s="157">
        <f t="shared" si="278"/>
        <v>0</v>
      </c>
      <c r="Y864" s="157">
        <f t="shared" si="278"/>
        <v>0</v>
      </c>
      <c r="Z864" s="157">
        <f t="shared" si="278"/>
        <v>0</v>
      </c>
      <c r="AA864" s="157">
        <f t="shared" si="278"/>
        <v>0</v>
      </c>
      <c r="AB864" s="157">
        <f t="shared" si="278"/>
        <v>0</v>
      </c>
      <c r="AC864" s="157">
        <f t="shared" si="278"/>
        <v>0</v>
      </c>
      <c r="AD864" s="157">
        <f t="shared" si="278"/>
        <v>0</v>
      </c>
      <c r="AE864" s="157">
        <f t="shared" si="278"/>
        <v>0</v>
      </c>
      <c r="AF864" s="157">
        <f t="shared" si="278"/>
        <v>0</v>
      </c>
      <c r="AG864" s="157">
        <f t="shared" si="278"/>
        <v>0</v>
      </c>
      <c r="AH864" s="157">
        <f t="shared" si="278"/>
        <v>0</v>
      </c>
      <c r="AI864" s="157">
        <f t="shared" si="278"/>
        <v>0</v>
      </c>
      <c r="AJ864" s="157">
        <f t="shared" si="278"/>
        <v>0</v>
      </c>
      <c r="AK864" s="157">
        <f t="shared" si="278"/>
        <v>0</v>
      </c>
      <c r="AL864" s="157">
        <f t="shared" si="278"/>
        <v>0</v>
      </c>
      <c r="AM864" s="157">
        <f t="shared" si="278"/>
        <v>0</v>
      </c>
      <c r="AN864" s="157">
        <f t="shared" si="278"/>
        <v>0</v>
      </c>
      <c r="AO864" s="157">
        <f t="shared" si="278"/>
        <v>0</v>
      </c>
      <c r="AP864" s="157">
        <f t="shared" si="278"/>
        <v>0</v>
      </c>
      <c r="AQ864" s="157">
        <f t="shared" si="278"/>
        <v>0</v>
      </c>
      <c r="AR864" s="157">
        <f t="shared" si="278"/>
        <v>0</v>
      </c>
    </row>
    <row r="865" spans="1:44" s="262" customFormat="1" ht="15.75" hidden="1" outlineLevel="2">
      <c r="A865" s="195"/>
      <c r="B865" s="162" t="s">
        <v>133</v>
      </c>
      <c r="C865" s="160"/>
      <c r="D865" s="160"/>
      <c r="E865" s="160"/>
      <c r="F865" s="160"/>
      <c r="G865" s="160"/>
      <c r="H865" s="160"/>
      <c r="I865" s="160"/>
      <c r="J865" s="160"/>
      <c r="K865" s="160"/>
      <c r="L865" s="160"/>
      <c r="M865" s="160"/>
      <c r="N865" s="160"/>
      <c r="O865" s="160"/>
      <c r="P865" s="160"/>
      <c r="Q865" s="160"/>
      <c r="R865" s="160"/>
      <c r="S865" s="160"/>
      <c r="T865" s="160"/>
      <c r="U865" s="160"/>
      <c r="V865" s="160"/>
      <c r="W865" s="160"/>
      <c r="X865" s="160"/>
      <c r="Y865" s="160"/>
      <c r="Z865" s="160"/>
      <c r="AA865" s="160"/>
      <c r="AB865" s="160"/>
      <c r="AC865" s="160"/>
      <c r="AD865" s="160"/>
      <c r="AE865" s="160"/>
      <c r="AF865" s="160"/>
      <c r="AG865" s="160"/>
      <c r="AH865" s="160"/>
      <c r="AI865" s="160"/>
      <c r="AJ865" s="160"/>
      <c r="AK865" s="160"/>
      <c r="AL865" s="160"/>
      <c r="AM865" s="160"/>
      <c r="AN865" s="160"/>
      <c r="AO865" s="160"/>
      <c r="AP865" s="160"/>
      <c r="AQ865" s="160"/>
      <c r="AR865" s="160"/>
    </row>
    <row r="866" spans="1:44" s="262" customFormat="1" ht="15.75" hidden="1" outlineLevel="2">
      <c r="A866" s="194"/>
      <c r="B866" s="162" t="s">
        <v>42</v>
      </c>
      <c r="C866" s="160" t="s">
        <v>73</v>
      </c>
      <c r="D866" s="166">
        <f t="shared" ref="D866:AR872" si="279">IF(D$864&gt;0,(D$847*D849+D$830*D832)/D$864,0)</f>
        <v>0</v>
      </c>
      <c r="E866" s="166">
        <f t="shared" si="279"/>
        <v>0</v>
      </c>
      <c r="F866" s="166">
        <f t="shared" si="279"/>
        <v>0</v>
      </c>
      <c r="G866" s="166">
        <f t="shared" si="279"/>
        <v>0</v>
      </c>
      <c r="H866" s="166">
        <f t="shared" si="279"/>
        <v>0</v>
      </c>
      <c r="I866" s="166">
        <f t="shared" si="279"/>
        <v>0</v>
      </c>
      <c r="J866" s="166">
        <f t="shared" si="279"/>
        <v>0</v>
      </c>
      <c r="K866" s="166">
        <f t="shared" si="279"/>
        <v>0</v>
      </c>
      <c r="L866" s="166">
        <f t="shared" si="279"/>
        <v>0</v>
      </c>
      <c r="M866" s="166">
        <f t="shared" si="279"/>
        <v>0</v>
      </c>
      <c r="N866" s="166">
        <f t="shared" si="279"/>
        <v>0</v>
      </c>
      <c r="O866" s="166">
        <f t="shared" si="279"/>
        <v>0</v>
      </c>
      <c r="P866" s="166">
        <f t="shared" si="279"/>
        <v>0</v>
      </c>
      <c r="Q866" s="166">
        <f t="shared" si="279"/>
        <v>0</v>
      </c>
      <c r="R866" s="166">
        <f t="shared" si="279"/>
        <v>0</v>
      </c>
      <c r="S866" s="166">
        <f t="shared" si="279"/>
        <v>0</v>
      </c>
      <c r="T866" s="166">
        <f t="shared" si="279"/>
        <v>0</v>
      </c>
      <c r="U866" s="166">
        <f t="shared" si="279"/>
        <v>0</v>
      </c>
      <c r="V866" s="166">
        <f t="shared" si="279"/>
        <v>0</v>
      </c>
      <c r="W866" s="166">
        <f t="shared" si="279"/>
        <v>0</v>
      </c>
      <c r="X866" s="166">
        <f t="shared" si="279"/>
        <v>0</v>
      </c>
      <c r="Y866" s="166">
        <f t="shared" si="279"/>
        <v>0</v>
      </c>
      <c r="Z866" s="166">
        <f t="shared" si="279"/>
        <v>0</v>
      </c>
      <c r="AA866" s="166">
        <f t="shared" si="279"/>
        <v>0</v>
      </c>
      <c r="AB866" s="166">
        <f t="shared" si="279"/>
        <v>0</v>
      </c>
      <c r="AC866" s="166">
        <f t="shared" si="279"/>
        <v>0</v>
      </c>
      <c r="AD866" s="166">
        <f t="shared" si="279"/>
        <v>0</v>
      </c>
      <c r="AE866" s="166">
        <f t="shared" si="279"/>
        <v>0</v>
      </c>
      <c r="AF866" s="166">
        <f t="shared" si="279"/>
        <v>0</v>
      </c>
      <c r="AG866" s="166">
        <f t="shared" si="279"/>
        <v>0</v>
      </c>
      <c r="AH866" s="166">
        <f t="shared" si="279"/>
        <v>0</v>
      </c>
      <c r="AI866" s="166">
        <f t="shared" si="279"/>
        <v>0</v>
      </c>
      <c r="AJ866" s="166">
        <f t="shared" si="279"/>
        <v>0</v>
      </c>
      <c r="AK866" s="166">
        <f t="shared" si="279"/>
        <v>0</v>
      </c>
      <c r="AL866" s="166">
        <f t="shared" si="279"/>
        <v>0</v>
      </c>
      <c r="AM866" s="166">
        <f t="shared" si="279"/>
        <v>0</v>
      </c>
      <c r="AN866" s="166">
        <f t="shared" si="279"/>
        <v>0</v>
      </c>
      <c r="AO866" s="166">
        <f t="shared" si="279"/>
        <v>0</v>
      </c>
      <c r="AP866" s="166">
        <f t="shared" si="279"/>
        <v>0</v>
      </c>
      <c r="AQ866" s="166">
        <f t="shared" si="279"/>
        <v>0</v>
      </c>
      <c r="AR866" s="166">
        <f t="shared" si="279"/>
        <v>0</v>
      </c>
    </row>
    <row r="867" spans="1:44" s="262" customFormat="1" ht="15.75" hidden="1" outlineLevel="2">
      <c r="A867" s="194"/>
      <c r="B867" s="162" t="s">
        <v>43</v>
      </c>
      <c r="C867" s="160" t="s">
        <v>73</v>
      </c>
      <c r="D867" s="166">
        <f t="shared" si="279"/>
        <v>0</v>
      </c>
      <c r="E867" s="166">
        <f t="shared" si="279"/>
        <v>0</v>
      </c>
      <c r="F867" s="166">
        <f t="shared" si="279"/>
        <v>0</v>
      </c>
      <c r="G867" s="166">
        <f t="shared" si="279"/>
        <v>0</v>
      </c>
      <c r="H867" s="166">
        <f t="shared" si="279"/>
        <v>0</v>
      </c>
      <c r="I867" s="166">
        <f t="shared" si="279"/>
        <v>0</v>
      </c>
      <c r="J867" s="166">
        <f t="shared" si="279"/>
        <v>0</v>
      </c>
      <c r="K867" s="166">
        <f t="shared" si="279"/>
        <v>0</v>
      </c>
      <c r="L867" s="166">
        <f t="shared" si="279"/>
        <v>0</v>
      </c>
      <c r="M867" s="166">
        <f t="shared" si="279"/>
        <v>0</v>
      </c>
      <c r="N867" s="166">
        <f t="shared" si="279"/>
        <v>0</v>
      </c>
      <c r="O867" s="166">
        <f t="shared" si="279"/>
        <v>0</v>
      </c>
      <c r="P867" s="166">
        <f t="shared" si="279"/>
        <v>0</v>
      </c>
      <c r="Q867" s="166">
        <f t="shared" si="279"/>
        <v>0</v>
      </c>
      <c r="R867" s="166">
        <f t="shared" si="279"/>
        <v>0</v>
      </c>
      <c r="S867" s="166">
        <f t="shared" si="279"/>
        <v>0</v>
      </c>
      <c r="T867" s="166">
        <f t="shared" si="279"/>
        <v>0</v>
      </c>
      <c r="U867" s="166">
        <f t="shared" si="279"/>
        <v>0</v>
      </c>
      <c r="V867" s="166">
        <f t="shared" si="279"/>
        <v>0</v>
      </c>
      <c r="W867" s="166">
        <f t="shared" si="279"/>
        <v>0</v>
      </c>
      <c r="X867" s="166">
        <f t="shared" si="279"/>
        <v>0</v>
      </c>
      <c r="Y867" s="166">
        <f t="shared" si="279"/>
        <v>0</v>
      </c>
      <c r="Z867" s="166">
        <f t="shared" si="279"/>
        <v>0</v>
      </c>
      <c r="AA867" s="166">
        <f t="shared" si="279"/>
        <v>0</v>
      </c>
      <c r="AB867" s="166">
        <f t="shared" si="279"/>
        <v>0</v>
      </c>
      <c r="AC867" s="166">
        <f t="shared" si="279"/>
        <v>0</v>
      </c>
      <c r="AD867" s="166">
        <f t="shared" si="279"/>
        <v>0</v>
      </c>
      <c r="AE867" s="166">
        <f t="shared" si="279"/>
        <v>0</v>
      </c>
      <c r="AF867" s="166">
        <f t="shared" si="279"/>
        <v>0</v>
      </c>
      <c r="AG867" s="166">
        <f t="shared" si="279"/>
        <v>0</v>
      </c>
      <c r="AH867" s="166">
        <f t="shared" si="279"/>
        <v>0</v>
      </c>
      <c r="AI867" s="166">
        <f t="shared" si="279"/>
        <v>0</v>
      </c>
      <c r="AJ867" s="166">
        <f t="shared" si="279"/>
        <v>0</v>
      </c>
      <c r="AK867" s="166">
        <f t="shared" si="279"/>
        <v>0</v>
      </c>
      <c r="AL867" s="166">
        <f t="shared" si="279"/>
        <v>0</v>
      </c>
      <c r="AM867" s="166">
        <f t="shared" si="279"/>
        <v>0</v>
      </c>
      <c r="AN867" s="166">
        <f t="shared" si="279"/>
        <v>0</v>
      </c>
      <c r="AO867" s="166">
        <f t="shared" si="279"/>
        <v>0</v>
      </c>
      <c r="AP867" s="166">
        <f t="shared" si="279"/>
        <v>0</v>
      </c>
      <c r="AQ867" s="166">
        <f t="shared" si="279"/>
        <v>0</v>
      </c>
      <c r="AR867" s="166">
        <f t="shared" si="279"/>
        <v>0</v>
      </c>
    </row>
    <row r="868" spans="1:44" s="262" customFormat="1" ht="15.75" hidden="1" outlineLevel="2">
      <c r="A868" s="194"/>
      <c r="B868" s="162" t="s">
        <v>44</v>
      </c>
      <c r="C868" s="160" t="s">
        <v>73</v>
      </c>
      <c r="D868" s="166">
        <f t="shared" si="279"/>
        <v>0</v>
      </c>
      <c r="E868" s="166">
        <f t="shared" si="279"/>
        <v>0</v>
      </c>
      <c r="F868" s="166">
        <f t="shared" si="279"/>
        <v>0</v>
      </c>
      <c r="G868" s="166">
        <f t="shared" si="279"/>
        <v>0</v>
      </c>
      <c r="H868" s="166">
        <f t="shared" si="279"/>
        <v>0</v>
      </c>
      <c r="I868" s="166">
        <f t="shared" si="279"/>
        <v>0</v>
      </c>
      <c r="J868" s="166">
        <f t="shared" si="279"/>
        <v>0</v>
      </c>
      <c r="K868" s="166">
        <f t="shared" si="279"/>
        <v>0</v>
      </c>
      <c r="L868" s="166">
        <f t="shared" si="279"/>
        <v>0</v>
      </c>
      <c r="M868" s="166">
        <f t="shared" si="279"/>
        <v>0</v>
      </c>
      <c r="N868" s="166">
        <f t="shared" si="279"/>
        <v>0</v>
      </c>
      <c r="O868" s="166">
        <f t="shared" si="279"/>
        <v>0</v>
      </c>
      <c r="P868" s="166">
        <f t="shared" si="279"/>
        <v>0</v>
      </c>
      <c r="Q868" s="166">
        <f t="shared" si="279"/>
        <v>0</v>
      </c>
      <c r="R868" s="166">
        <f t="shared" si="279"/>
        <v>0</v>
      </c>
      <c r="S868" s="166">
        <f t="shared" si="279"/>
        <v>0</v>
      </c>
      <c r="T868" s="166">
        <f t="shared" si="279"/>
        <v>0</v>
      </c>
      <c r="U868" s="166">
        <f t="shared" si="279"/>
        <v>0</v>
      </c>
      <c r="V868" s="166">
        <f t="shared" si="279"/>
        <v>0</v>
      </c>
      <c r="W868" s="166">
        <f t="shared" si="279"/>
        <v>0</v>
      </c>
      <c r="X868" s="166">
        <f t="shared" si="279"/>
        <v>0</v>
      </c>
      <c r="Y868" s="166">
        <f t="shared" si="279"/>
        <v>0</v>
      </c>
      <c r="Z868" s="166">
        <f t="shared" si="279"/>
        <v>0</v>
      </c>
      <c r="AA868" s="166">
        <f t="shared" si="279"/>
        <v>0</v>
      </c>
      <c r="AB868" s="166">
        <f t="shared" si="279"/>
        <v>0</v>
      </c>
      <c r="AC868" s="166">
        <f t="shared" si="279"/>
        <v>0</v>
      </c>
      <c r="AD868" s="166">
        <f t="shared" si="279"/>
        <v>0</v>
      </c>
      <c r="AE868" s="166">
        <f t="shared" si="279"/>
        <v>0</v>
      </c>
      <c r="AF868" s="166">
        <f t="shared" si="279"/>
        <v>0</v>
      </c>
      <c r="AG868" s="166">
        <f t="shared" si="279"/>
        <v>0</v>
      </c>
      <c r="AH868" s="166">
        <f t="shared" si="279"/>
        <v>0</v>
      </c>
      <c r="AI868" s="166">
        <f t="shared" si="279"/>
        <v>0</v>
      </c>
      <c r="AJ868" s="166">
        <f t="shared" si="279"/>
        <v>0</v>
      </c>
      <c r="AK868" s="166">
        <f t="shared" si="279"/>
        <v>0</v>
      </c>
      <c r="AL868" s="166">
        <f t="shared" si="279"/>
        <v>0</v>
      </c>
      <c r="AM868" s="166">
        <f t="shared" si="279"/>
        <v>0</v>
      </c>
      <c r="AN868" s="166">
        <f t="shared" si="279"/>
        <v>0</v>
      </c>
      <c r="AO868" s="166">
        <f t="shared" si="279"/>
        <v>0</v>
      </c>
      <c r="AP868" s="166">
        <f t="shared" si="279"/>
        <v>0</v>
      </c>
      <c r="AQ868" s="166">
        <f t="shared" si="279"/>
        <v>0</v>
      </c>
      <c r="AR868" s="166">
        <f t="shared" si="279"/>
        <v>0</v>
      </c>
    </row>
    <row r="869" spans="1:44" s="262" customFormat="1" ht="15.75" hidden="1" outlineLevel="2">
      <c r="A869" s="194"/>
      <c r="B869" s="162" t="s">
        <v>45</v>
      </c>
      <c r="C869" s="160" t="s">
        <v>73</v>
      </c>
      <c r="D869" s="166">
        <f t="shared" si="279"/>
        <v>0</v>
      </c>
      <c r="E869" s="166">
        <f t="shared" si="279"/>
        <v>0</v>
      </c>
      <c r="F869" s="166">
        <f t="shared" si="279"/>
        <v>0</v>
      </c>
      <c r="G869" s="166">
        <f t="shared" si="279"/>
        <v>0</v>
      </c>
      <c r="H869" s="166">
        <f t="shared" si="279"/>
        <v>0</v>
      </c>
      <c r="I869" s="166">
        <f t="shared" si="279"/>
        <v>0</v>
      </c>
      <c r="J869" s="166">
        <f t="shared" si="279"/>
        <v>0</v>
      </c>
      <c r="K869" s="166">
        <f t="shared" si="279"/>
        <v>0</v>
      </c>
      <c r="L869" s="166">
        <f t="shared" si="279"/>
        <v>0</v>
      </c>
      <c r="M869" s="166">
        <f t="shared" si="279"/>
        <v>0</v>
      </c>
      <c r="N869" s="166">
        <f t="shared" si="279"/>
        <v>0</v>
      </c>
      <c r="O869" s="166">
        <f t="shared" si="279"/>
        <v>0</v>
      </c>
      <c r="P869" s="166">
        <f t="shared" si="279"/>
        <v>0</v>
      </c>
      <c r="Q869" s="166">
        <f t="shared" si="279"/>
        <v>0</v>
      </c>
      <c r="R869" s="166">
        <f t="shared" si="279"/>
        <v>0</v>
      </c>
      <c r="S869" s="166">
        <f t="shared" si="279"/>
        <v>0</v>
      </c>
      <c r="T869" s="166">
        <f t="shared" si="279"/>
        <v>0</v>
      </c>
      <c r="U869" s="166">
        <f t="shared" si="279"/>
        <v>0</v>
      </c>
      <c r="V869" s="166">
        <f t="shared" si="279"/>
        <v>0</v>
      </c>
      <c r="W869" s="166">
        <f t="shared" si="279"/>
        <v>0</v>
      </c>
      <c r="X869" s="166">
        <f t="shared" si="279"/>
        <v>0</v>
      </c>
      <c r="Y869" s="166">
        <f t="shared" si="279"/>
        <v>0</v>
      </c>
      <c r="Z869" s="166">
        <f t="shared" si="279"/>
        <v>0</v>
      </c>
      <c r="AA869" s="166">
        <f t="shared" si="279"/>
        <v>0</v>
      </c>
      <c r="AB869" s="166">
        <f t="shared" si="279"/>
        <v>0</v>
      </c>
      <c r="AC869" s="166">
        <f t="shared" si="279"/>
        <v>0</v>
      </c>
      <c r="AD869" s="166">
        <f t="shared" si="279"/>
        <v>0</v>
      </c>
      <c r="AE869" s="166">
        <f t="shared" si="279"/>
        <v>0</v>
      </c>
      <c r="AF869" s="166">
        <f t="shared" si="279"/>
        <v>0</v>
      </c>
      <c r="AG869" s="166">
        <f t="shared" si="279"/>
        <v>0</v>
      </c>
      <c r="AH869" s="166">
        <f t="shared" si="279"/>
        <v>0</v>
      </c>
      <c r="AI869" s="166">
        <f t="shared" si="279"/>
        <v>0</v>
      </c>
      <c r="AJ869" s="166">
        <f t="shared" si="279"/>
        <v>0</v>
      </c>
      <c r="AK869" s="166">
        <f t="shared" si="279"/>
        <v>0</v>
      </c>
      <c r="AL869" s="166">
        <f t="shared" si="279"/>
        <v>0</v>
      </c>
      <c r="AM869" s="166">
        <f t="shared" si="279"/>
        <v>0</v>
      </c>
      <c r="AN869" s="166">
        <f t="shared" si="279"/>
        <v>0</v>
      </c>
      <c r="AO869" s="166">
        <f t="shared" si="279"/>
        <v>0</v>
      </c>
      <c r="AP869" s="166">
        <f t="shared" si="279"/>
        <v>0</v>
      </c>
      <c r="AQ869" s="166">
        <f t="shared" si="279"/>
        <v>0</v>
      </c>
      <c r="AR869" s="166">
        <f t="shared" si="279"/>
        <v>0</v>
      </c>
    </row>
    <row r="870" spans="1:44" s="262" customFormat="1" ht="15.75" hidden="1" outlineLevel="2">
      <c r="A870" s="194"/>
      <c r="B870" s="162" t="s">
        <v>46</v>
      </c>
      <c r="C870" s="160" t="s">
        <v>73</v>
      </c>
      <c r="D870" s="166">
        <f t="shared" si="279"/>
        <v>0</v>
      </c>
      <c r="E870" s="166">
        <f t="shared" si="279"/>
        <v>0</v>
      </c>
      <c r="F870" s="166">
        <f t="shared" si="279"/>
        <v>0</v>
      </c>
      <c r="G870" s="166">
        <f t="shared" si="279"/>
        <v>0</v>
      </c>
      <c r="H870" s="166">
        <f t="shared" si="279"/>
        <v>0</v>
      </c>
      <c r="I870" s="166">
        <f t="shared" si="279"/>
        <v>0</v>
      </c>
      <c r="J870" s="166">
        <f t="shared" si="279"/>
        <v>0</v>
      </c>
      <c r="K870" s="166">
        <f t="shared" si="279"/>
        <v>0</v>
      </c>
      <c r="L870" s="166">
        <f t="shared" si="279"/>
        <v>0</v>
      </c>
      <c r="M870" s="166">
        <f t="shared" si="279"/>
        <v>0</v>
      </c>
      <c r="N870" s="166">
        <f t="shared" si="279"/>
        <v>0</v>
      </c>
      <c r="O870" s="166">
        <f t="shared" si="279"/>
        <v>0</v>
      </c>
      <c r="P870" s="166">
        <f t="shared" si="279"/>
        <v>0</v>
      </c>
      <c r="Q870" s="166">
        <f t="shared" si="279"/>
        <v>0</v>
      </c>
      <c r="R870" s="166">
        <f t="shared" si="279"/>
        <v>0</v>
      </c>
      <c r="S870" s="166">
        <f t="shared" si="279"/>
        <v>0</v>
      </c>
      <c r="T870" s="166">
        <f t="shared" si="279"/>
        <v>0</v>
      </c>
      <c r="U870" s="166">
        <f t="shared" si="279"/>
        <v>0</v>
      </c>
      <c r="V870" s="166">
        <f t="shared" si="279"/>
        <v>0</v>
      </c>
      <c r="W870" s="166">
        <f t="shared" si="279"/>
        <v>0</v>
      </c>
      <c r="X870" s="166">
        <f t="shared" si="279"/>
        <v>0</v>
      </c>
      <c r="Y870" s="166">
        <f t="shared" si="279"/>
        <v>0</v>
      </c>
      <c r="Z870" s="166">
        <f t="shared" si="279"/>
        <v>0</v>
      </c>
      <c r="AA870" s="166">
        <f t="shared" si="279"/>
        <v>0</v>
      </c>
      <c r="AB870" s="166">
        <f t="shared" si="279"/>
        <v>0</v>
      </c>
      <c r="AC870" s="166">
        <f t="shared" si="279"/>
        <v>0</v>
      </c>
      <c r="AD870" s="166">
        <f t="shared" si="279"/>
        <v>0</v>
      </c>
      <c r="AE870" s="166">
        <f t="shared" si="279"/>
        <v>0</v>
      </c>
      <c r="AF870" s="166">
        <f t="shared" si="279"/>
        <v>0</v>
      </c>
      <c r="AG870" s="166">
        <f t="shared" si="279"/>
        <v>0</v>
      </c>
      <c r="AH870" s="166">
        <f t="shared" si="279"/>
        <v>0</v>
      </c>
      <c r="AI870" s="166">
        <f t="shared" si="279"/>
        <v>0</v>
      </c>
      <c r="AJ870" s="166">
        <f t="shared" si="279"/>
        <v>0</v>
      </c>
      <c r="AK870" s="166">
        <f t="shared" si="279"/>
        <v>0</v>
      </c>
      <c r="AL870" s="166">
        <f t="shared" si="279"/>
        <v>0</v>
      </c>
      <c r="AM870" s="166">
        <f t="shared" si="279"/>
        <v>0</v>
      </c>
      <c r="AN870" s="166">
        <f t="shared" si="279"/>
        <v>0</v>
      </c>
      <c r="AO870" s="166">
        <f t="shared" si="279"/>
        <v>0</v>
      </c>
      <c r="AP870" s="166">
        <f t="shared" si="279"/>
        <v>0</v>
      </c>
      <c r="AQ870" s="166">
        <f t="shared" si="279"/>
        <v>0</v>
      </c>
      <c r="AR870" s="166">
        <f t="shared" si="279"/>
        <v>0</v>
      </c>
    </row>
    <row r="871" spans="1:44" s="262" customFormat="1" ht="15.75" hidden="1" outlineLevel="2">
      <c r="A871" s="194"/>
      <c r="B871" s="162" t="s">
        <v>47</v>
      </c>
      <c r="C871" s="160" t="s">
        <v>73</v>
      </c>
      <c r="D871" s="166">
        <f t="shared" si="279"/>
        <v>0</v>
      </c>
      <c r="E871" s="166">
        <f t="shared" si="279"/>
        <v>0</v>
      </c>
      <c r="F871" s="166">
        <f t="shared" si="279"/>
        <v>0</v>
      </c>
      <c r="G871" s="166">
        <f t="shared" si="279"/>
        <v>0</v>
      </c>
      <c r="H871" s="166">
        <f t="shared" si="279"/>
        <v>0</v>
      </c>
      <c r="I871" s="166">
        <f t="shared" si="279"/>
        <v>0</v>
      </c>
      <c r="J871" s="166">
        <f t="shared" si="279"/>
        <v>0</v>
      </c>
      <c r="K871" s="166">
        <f t="shared" si="279"/>
        <v>0</v>
      </c>
      <c r="L871" s="166">
        <f t="shared" si="279"/>
        <v>0</v>
      </c>
      <c r="M871" s="166">
        <f t="shared" si="279"/>
        <v>0</v>
      </c>
      <c r="N871" s="166">
        <f t="shared" si="279"/>
        <v>0</v>
      </c>
      <c r="O871" s="166">
        <f t="shared" si="279"/>
        <v>0</v>
      </c>
      <c r="P871" s="166">
        <f t="shared" si="279"/>
        <v>0</v>
      </c>
      <c r="Q871" s="166">
        <f t="shared" si="279"/>
        <v>0</v>
      </c>
      <c r="R871" s="166">
        <f t="shared" si="279"/>
        <v>0</v>
      </c>
      <c r="S871" s="166">
        <f t="shared" si="279"/>
        <v>0</v>
      </c>
      <c r="T871" s="166">
        <f t="shared" si="279"/>
        <v>0</v>
      </c>
      <c r="U871" s="166">
        <f t="shared" si="279"/>
        <v>0</v>
      </c>
      <c r="V871" s="166">
        <f t="shared" si="279"/>
        <v>0</v>
      </c>
      <c r="W871" s="166">
        <f t="shared" si="279"/>
        <v>0</v>
      </c>
      <c r="X871" s="166">
        <f t="shared" si="279"/>
        <v>0</v>
      </c>
      <c r="Y871" s="166">
        <f t="shared" si="279"/>
        <v>0</v>
      </c>
      <c r="Z871" s="166">
        <f t="shared" si="279"/>
        <v>0</v>
      </c>
      <c r="AA871" s="166">
        <f t="shared" si="279"/>
        <v>0</v>
      </c>
      <c r="AB871" s="166">
        <f t="shared" si="279"/>
        <v>0</v>
      </c>
      <c r="AC871" s="166">
        <f t="shared" si="279"/>
        <v>0</v>
      </c>
      <c r="AD871" s="166">
        <f t="shared" si="279"/>
        <v>0</v>
      </c>
      <c r="AE871" s="166">
        <f t="shared" si="279"/>
        <v>0</v>
      </c>
      <c r="AF871" s="166">
        <f t="shared" si="279"/>
        <v>0</v>
      </c>
      <c r="AG871" s="166">
        <f t="shared" si="279"/>
        <v>0</v>
      </c>
      <c r="AH871" s="166">
        <f t="shared" si="279"/>
        <v>0</v>
      </c>
      <c r="AI871" s="166">
        <f t="shared" si="279"/>
        <v>0</v>
      </c>
      <c r="AJ871" s="166">
        <f t="shared" si="279"/>
        <v>0</v>
      </c>
      <c r="AK871" s="166">
        <f t="shared" si="279"/>
        <v>0</v>
      </c>
      <c r="AL871" s="166">
        <f t="shared" si="279"/>
        <v>0</v>
      </c>
      <c r="AM871" s="166">
        <f t="shared" si="279"/>
        <v>0</v>
      </c>
      <c r="AN871" s="166">
        <f t="shared" si="279"/>
        <v>0</v>
      </c>
      <c r="AO871" s="166">
        <f t="shared" si="279"/>
        <v>0</v>
      </c>
      <c r="AP871" s="166">
        <f t="shared" si="279"/>
        <v>0</v>
      </c>
      <c r="AQ871" s="166">
        <f t="shared" si="279"/>
        <v>0</v>
      </c>
      <c r="AR871" s="166">
        <f t="shared" si="279"/>
        <v>0</v>
      </c>
    </row>
    <row r="872" spans="1:44" s="262" customFormat="1" ht="15.75" hidden="1" outlineLevel="2">
      <c r="A872" s="194"/>
      <c r="B872" s="162" t="s">
        <v>48</v>
      </c>
      <c r="C872" s="160" t="s">
        <v>73</v>
      </c>
      <c r="D872" s="166">
        <f t="shared" si="279"/>
        <v>0</v>
      </c>
      <c r="E872" s="166">
        <f t="shared" si="279"/>
        <v>0</v>
      </c>
      <c r="F872" s="166">
        <f t="shared" si="279"/>
        <v>0</v>
      </c>
      <c r="G872" s="166">
        <f t="shared" si="279"/>
        <v>0</v>
      </c>
      <c r="H872" s="166">
        <f t="shared" si="279"/>
        <v>0</v>
      </c>
      <c r="I872" s="166">
        <f t="shared" si="279"/>
        <v>0</v>
      </c>
      <c r="J872" s="166">
        <f t="shared" si="279"/>
        <v>0</v>
      </c>
      <c r="K872" s="166">
        <f t="shared" si="279"/>
        <v>0</v>
      </c>
      <c r="L872" s="166">
        <f t="shared" si="279"/>
        <v>0</v>
      </c>
      <c r="M872" s="166">
        <f t="shared" ref="M872:AR872" si="280">IF(M$864&gt;0,(M$847*M855+M$830*M838)/M$864,0)</f>
        <v>0</v>
      </c>
      <c r="N872" s="166">
        <f t="shared" si="280"/>
        <v>0</v>
      </c>
      <c r="O872" s="166">
        <f t="shared" si="280"/>
        <v>0</v>
      </c>
      <c r="P872" s="166">
        <f t="shared" si="280"/>
        <v>0</v>
      </c>
      <c r="Q872" s="166">
        <f t="shared" si="280"/>
        <v>0</v>
      </c>
      <c r="R872" s="166">
        <f t="shared" si="280"/>
        <v>0</v>
      </c>
      <c r="S872" s="166">
        <f t="shared" si="280"/>
        <v>0</v>
      </c>
      <c r="T872" s="166">
        <f t="shared" si="280"/>
        <v>0</v>
      </c>
      <c r="U872" s="166">
        <f t="shared" si="280"/>
        <v>0</v>
      </c>
      <c r="V872" s="166">
        <f t="shared" si="280"/>
        <v>0</v>
      </c>
      <c r="W872" s="166">
        <f t="shared" si="280"/>
        <v>0</v>
      </c>
      <c r="X872" s="166">
        <f t="shared" si="280"/>
        <v>0</v>
      </c>
      <c r="Y872" s="166">
        <f t="shared" si="280"/>
        <v>0</v>
      </c>
      <c r="Z872" s="166">
        <f t="shared" si="280"/>
        <v>0</v>
      </c>
      <c r="AA872" s="166">
        <f t="shared" si="280"/>
        <v>0</v>
      </c>
      <c r="AB872" s="166">
        <f t="shared" si="280"/>
        <v>0</v>
      </c>
      <c r="AC872" s="166">
        <f t="shared" si="280"/>
        <v>0</v>
      </c>
      <c r="AD872" s="166">
        <f t="shared" si="280"/>
        <v>0</v>
      </c>
      <c r="AE872" s="166">
        <f t="shared" si="280"/>
        <v>0</v>
      </c>
      <c r="AF872" s="166">
        <f t="shared" si="280"/>
        <v>0</v>
      </c>
      <c r="AG872" s="166">
        <f t="shared" si="280"/>
        <v>0</v>
      </c>
      <c r="AH872" s="166">
        <f t="shared" si="280"/>
        <v>0</v>
      </c>
      <c r="AI872" s="166">
        <f t="shared" si="280"/>
        <v>0</v>
      </c>
      <c r="AJ872" s="166">
        <f t="shared" si="280"/>
        <v>0</v>
      </c>
      <c r="AK872" s="166">
        <f t="shared" si="280"/>
        <v>0</v>
      </c>
      <c r="AL872" s="166">
        <f t="shared" si="280"/>
        <v>0</v>
      </c>
      <c r="AM872" s="166">
        <f t="shared" si="280"/>
        <v>0</v>
      </c>
      <c r="AN872" s="166">
        <f t="shared" si="280"/>
        <v>0</v>
      </c>
      <c r="AO872" s="166">
        <f t="shared" si="280"/>
        <v>0</v>
      </c>
      <c r="AP872" s="166">
        <f t="shared" si="280"/>
        <v>0</v>
      </c>
      <c r="AQ872" s="166">
        <f t="shared" si="280"/>
        <v>0</v>
      </c>
      <c r="AR872" s="166">
        <f t="shared" si="280"/>
        <v>0</v>
      </c>
    </row>
    <row r="873" spans="1:44" s="262" customFormat="1" ht="15.75" hidden="1" outlineLevel="2">
      <c r="A873" s="194"/>
      <c r="B873" s="162" t="s">
        <v>49</v>
      </c>
      <c r="C873" s="160" t="s">
        <v>73</v>
      </c>
      <c r="D873" s="166">
        <f t="shared" ref="D873:AR878" si="281">IF(D$864&gt;0,(D$847*D856+D$830*D839)/D$864,0)</f>
        <v>0</v>
      </c>
      <c r="E873" s="166">
        <f t="shared" si="281"/>
        <v>0</v>
      </c>
      <c r="F873" s="166">
        <f t="shared" si="281"/>
        <v>0</v>
      </c>
      <c r="G873" s="166">
        <f t="shared" si="281"/>
        <v>0</v>
      </c>
      <c r="H873" s="166">
        <f t="shared" si="281"/>
        <v>0</v>
      </c>
      <c r="I873" s="166">
        <f t="shared" si="281"/>
        <v>0</v>
      </c>
      <c r="J873" s="166">
        <f t="shared" si="281"/>
        <v>0</v>
      </c>
      <c r="K873" s="166">
        <f t="shared" si="281"/>
        <v>0</v>
      </c>
      <c r="L873" s="166">
        <f t="shared" si="281"/>
        <v>0</v>
      </c>
      <c r="M873" s="166">
        <f t="shared" si="281"/>
        <v>0</v>
      </c>
      <c r="N873" s="166">
        <f t="shared" si="281"/>
        <v>0</v>
      </c>
      <c r="O873" s="166">
        <f t="shared" si="281"/>
        <v>0</v>
      </c>
      <c r="P873" s="166">
        <f t="shared" si="281"/>
        <v>0</v>
      </c>
      <c r="Q873" s="166">
        <f t="shared" si="281"/>
        <v>0</v>
      </c>
      <c r="R873" s="166">
        <f t="shared" si="281"/>
        <v>0</v>
      </c>
      <c r="S873" s="166">
        <f t="shared" si="281"/>
        <v>0</v>
      </c>
      <c r="T873" s="166">
        <f t="shared" si="281"/>
        <v>0</v>
      </c>
      <c r="U873" s="166">
        <f t="shared" si="281"/>
        <v>0</v>
      </c>
      <c r="V873" s="166">
        <f t="shared" si="281"/>
        <v>0</v>
      </c>
      <c r="W873" s="166">
        <f t="shared" si="281"/>
        <v>0</v>
      </c>
      <c r="X873" s="166">
        <f t="shared" si="281"/>
        <v>0</v>
      </c>
      <c r="Y873" s="166">
        <f t="shared" si="281"/>
        <v>0</v>
      </c>
      <c r="Z873" s="166">
        <f t="shared" si="281"/>
        <v>0</v>
      </c>
      <c r="AA873" s="166">
        <f t="shared" si="281"/>
        <v>0</v>
      </c>
      <c r="AB873" s="166">
        <f t="shared" si="281"/>
        <v>0</v>
      </c>
      <c r="AC873" s="166">
        <f t="shared" si="281"/>
        <v>0</v>
      </c>
      <c r="AD873" s="166">
        <f t="shared" si="281"/>
        <v>0</v>
      </c>
      <c r="AE873" s="166">
        <f t="shared" si="281"/>
        <v>0</v>
      </c>
      <c r="AF873" s="166">
        <f t="shared" si="281"/>
        <v>0</v>
      </c>
      <c r="AG873" s="166">
        <f t="shared" si="281"/>
        <v>0</v>
      </c>
      <c r="AH873" s="166">
        <f t="shared" si="281"/>
        <v>0</v>
      </c>
      <c r="AI873" s="166">
        <f t="shared" si="281"/>
        <v>0</v>
      </c>
      <c r="AJ873" s="166">
        <f t="shared" si="281"/>
        <v>0</v>
      </c>
      <c r="AK873" s="166">
        <f t="shared" si="281"/>
        <v>0</v>
      </c>
      <c r="AL873" s="166">
        <f t="shared" si="281"/>
        <v>0</v>
      </c>
      <c r="AM873" s="166">
        <f t="shared" si="281"/>
        <v>0</v>
      </c>
      <c r="AN873" s="166">
        <f t="shared" si="281"/>
        <v>0</v>
      </c>
      <c r="AO873" s="166">
        <f t="shared" si="281"/>
        <v>0</v>
      </c>
      <c r="AP873" s="166">
        <f t="shared" si="281"/>
        <v>0</v>
      </c>
      <c r="AQ873" s="166">
        <f t="shared" si="281"/>
        <v>0</v>
      </c>
      <c r="AR873" s="166">
        <f t="shared" si="281"/>
        <v>0</v>
      </c>
    </row>
    <row r="874" spans="1:44" s="262" customFormat="1" ht="15.75" hidden="1" outlineLevel="2">
      <c r="A874" s="194"/>
      <c r="B874" s="162" t="s">
        <v>50</v>
      </c>
      <c r="C874" s="160" t="s">
        <v>73</v>
      </c>
      <c r="D874" s="166">
        <f t="shared" si="281"/>
        <v>0</v>
      </c>
      <c r="E874" s="166">
        <f t="shared" si="281"/>
        <v>0</v>
      </c>
      <c r="F874" s="166">
        <f t="shared" si="281"/>
        <v>0</v>
      </c>
      <c r="G874" s="166">
        <f t="shared" si="281"/>
        <v>0</v>
      </c>
      <c r="H874" s="166">
        <f t="shared" si="281"/>
        <v>0</v>
      </c>
      <c r="I874" s="166">
        <f t="shared" si="281"/>
        <v>0</v>
      </c>
      <c r="J874" s="166">
        <f t="shared" si="281"/>
        <v>0</v>
      </c>
      <c r="K874" s="166">
        <f t="shared" si="281"/>
        <v>0</v>
      </c>
      <c r="L874" s="166">
        <f t="shared" si="281"/>
        <v>0</v>
      </c>
      <c r="M874" s="166">
        <f t="shared" si="281"/>
        <v>0</v>
      </c>
      <c r="N874" s="166">
        <f t="shared" si="281"/>
        <v>0</v>
      </c>
      <c r="O874" s="166">
        <f t="shared" si="281"/>
        <v>0</v>
      </c>
      <c r="P874" s="166">
        <f t="shared" si="281"/>
        <v>0</v>
      </c>
      <c r="Q874" s="166">
        <f t="shared" si="281"/>
        <v>0</v>
      </c>
      <c r="R874" s="166">
        <f t="shared" si="281"/>
        <v>0</v>
      </c>
      <c r="S874" s="166">
        <f t="shared" si="281"/>
        <v>0</v>
      </c>
      <c r="T874" s="166">
        <f t="shared" si="281"/>
        <v>0</v>
      </c>
      <c r="U874" s="166">
        <f t="shared" si="281"/>
        <v>0</v>
      </c>
      <c r="V874" s="166">
        <f t="shared" si="281"/>
        <v>0</v>
      </c>
      <c r="W874" s="166">
        <f t="shared" si="281"/>
        <v>0</v>
      </c>
      <c r="X874" s="166">
        <f t="shared" si="281"/>
        <v>0</v>
      </c>
      <c r="Y874" s="166">
        <f t="shared" si="281"/>
        <v>0</v>
      </c>
      <c r="Z874" s="166">
        <f t="shared" si="281"/>
        <v>0</v>
      </c>
      <c r="AA874" s="166">
        <f t="shared" si="281"/>
        <v>0</v>
      </c>
      <c r="AB874" s="166">
        <f t="shared" si="281"/>
        <v>0</v>
      </c>
      <c r="AC874" s="166">
        <f t="shared" si="281"/>
        <v>0</v>
      </c>
      <c r="AD874" s="166">
        <f t="shared" si="281"/>
        <v>0</v>
      </c>
      <c r="AE874" s="166">
        <f t="shared" si="281"/>
        <v>0</v>
      </c>
      <c r="AF874" s="166">
        <f t="shared" si="281"/>
        <v>0</v>
      </c>
      <c r="AG874" s="166">
        <f t="shared" si="281"/>
        <v>0</v>
      </c>
      <c r="AH874" s="166">
        <f t="shared" si="281"/>
        <v>0</v>
      </c>
      <c r="AI874" s="166">
        <f t="shared" si="281"/>
        <v>0</v>
      </c>
      <c r="AJ874" s="166">
        <f t="shared" si="281"/>
        <v>0</v>
      </c>
      <c r="AK874" s="166">
        <f t="shared" si="281"/>
        <v>0</v>
      </c>
      <c r="AL874" s="166">
        <f t="shared" si="281"/>
        <v>0</v>
      </c>
      <c r="AM874" s="166">
        <f t="shared" si="281"/>
        <v>0</v>
      </c>
      <c r="AN874" s="166">
        <f t="shared" si="281"/>
        <v>0</v>
      </c>
      <c r="AO874" s="166">
        <f t="shared" si="281"/>
        <v>0</v>
      </c>
      <c r="AP874" s="166">
        <f t="shared" si="281"/>
        <v>0</v>
      </c>
      <c r="AQ874" s="166">
        <f t="shared" si="281"/>
        <v>0</v>
      </c>
      <c r="AR874" s="166">
        <f t="shared" si="281"/>
        <v>0</v>
      </c>
    </row>
    <row r="875" spans="1:44" s="262" customFormat="1" ht="15.75" hidden="1" outlineLevel="2">
      <c r="A875" s="194"/>
      <c r="B875" s="162" t="s">
        <v>51</v>
      </c>
      <c r="C875" s="160" t="s">
        <v>73</v>
      </c>
      <c r="D875" s="166">
        <f t="shared" si="281"/>
        <v>0</v>
      </c>
      <c r="E875" s="166">
        <f t="shared" si="281"/>
        <v>0</v>
      </c>
      <c r="F875" s="166">
        <f t="shared" si="281"/>
        <v>0</v>
      </c>
      <c r="G875" s="166">
        <f t="shared" si="281"/>
        <v>0</v>
      </c>
      <c r="H875" s="166">
        <f t="shared" si="281"/>
        <v>0</v>
      </c>
      <c r="I875" s="166">
        <f t="shared" si="281"/>
        <v>0</v>
      </c>
      <c r="J875" s="166">
        <f t="shared" si="281"/>
        <v>0</v>
      </c>
      <c r="K875" s="166">
        <f t="shared" si="281"/>
        <v>0</v>
      </c>
      <c r="L875" s="166">
        <f t="shared" si="281"/>
        <v>0</v>
      </c>
      <c r="M875" s="166">
        <f t="shared" si="281"/>
        <v>0</v>
      </c>
      <c r="N875" s="166">
        <f t="shared" si="281"/>
        <v>0</v>
      </c>
      <c r="O875" s="166">
        <f t="shared" si="281"/>
        <v>0</v>
      </c>
      <c r="P875" s="166">
        <f t="shared" si="281"/>
        <v>0</v>
      </c>
      <c r="Q875" s="166">
        <f t="shared" si="281"/>
        <v>0</v>
      </c>
      <c r="R875" s="166">
        <f t="shared" si="281"/>
        <v>0</v>
      </c>
      <c r="S875" s="166">
        <f t="shared" si="281"/>
        <v>0</v>
      </c>
      <c r="T875" s="166">
        <f t="shared" si="281"/>
        <v>0</v>
      </c>
      <c r="U875" s="166">
        <f t="shared" si="281"/>
        <v>0</v>
      </c>
      <c r="V875" s="166">
        <f t="shared" si="281"/>
        <v>0</v>
      </c>
      <c r="W875" s="166">
        <f t="shared" si="281"/>
        <v>0</v>
      </c>
      <c r="X875" s="166">
        <f t="shared" si="281"/>
        <v>0</v>
      </c>
      <c r="Y875" s="166">
        <f t="shared" si="281"/>
        <v>0</v>
      </c>
      <c r="Z875" s="166">
        <f t="shared" si="281"/>
        <v>0</v>
      </c>
      <c r="AA875" s="166">
        <f t="shared" si="281"/>
        <v>0</v>
      </c>
      <c r="AB875" s="166">
        <f t="shared" si="281"/>
        <v>0</v>
      </c>
      <c r="AC875" s="166">
        <f t="shared" si="281"/>
        <v>0</v>
      </c>
      <c r="AD875" s="166">
        <f t="shared" si="281"/>
        <v>0</v>
      </c>
      <c r="AE875" s="166">
        <f t="shared" si="281"/>
        <v>0</v>
      </c>
      <c r="AF875" s="166">
        <f t="shared" si="281"/>
        <v>0</v>
      </c>
      <c r="AG875" s="166">
        <f t="shared" si="281"/>
        <v>0</v>
      </c>
      <c r="AH875" s="166">
        <f t="shared" si="281"/>
        <v>0</v>
      </c>
      <c r="AI875" s="166">
        <f t="shared" si="281"/>
        <v>0</v>
      </c>
      <c r="AJ875" s="166">
        <f t="shared" si="281"/>
        <v>0</v>
      </c>
      <c r="AK875" s="166">
        <f t="shared" si="281"/>
        <v>0</v>
      </c>
      <c r="AL875" s="166">
        <f t="shared" si="281"/>
        <v>0</v>
      </c>
      <c r="AM875" s="166">
        <f t="shared" si="281"/>
        <v>0</v>
      </c>
      <c r="AN875" s="166">
        <f t="shared" si="281"/>
        <v>0</v>
      </c>
      <c r="AO875" s="166">
        <f t="shared" si="281"/>
        <v>0</v>
      </c>
      <c r="AP875" s="166">
        <f t="shared" si="281"/>
        <v>0</v>
      </c>
      <c r="AQ875" s="166">
        <f t="shared" si="281"/>
        <v>0</v>
      </c>
      <c r="AR875" s="166">
        <f t="shared" si="281"/>
        <v>0</v>
      </c>
    </row>
    <row r="876" spans="1:44" s="262" customFormat="1" ht="15.75" hidden="1" outlineLevel="2">
      <c r="A876" s="194"/>
      <c r="B876" s="162" t="s">
        <v>52</v>
      </c>
      <c r="C876" s="160" t="s">
        <v>73</v>
      </c>
      <c r="D876" s="166">
        <f t="shared" si="281"/>
        <v>0</v>
      </c>
      <c r="E876" s="166">
        <f t="shared" si="281"/>
        <v>0</v>
      </c>
      <c r="F876" s="166">
        <f t="shared" si="281"/>
        <v>0</v>
      </c>
      <c r="G876" s="166">
        <f t="shared" si="281"/>
        <v>0</v>
      </c>
      <c r="H876" s="166">
        <f t="shared" si="281"/>
        <v>0</v>
      </c>
      <c r="I876" s="166">
        <f t="shared" si="281"/>
        <v>0</v>
      </c>
      <c r="J876" s="166">
        <f t="shared" si="281"/>
        <v>0</v>
      </c>
      <c r="K876" s="166">
        <f t="shared" si="281"/>
        <v>0</v>
      </c>
      <c r="L876" s="166">
        <f t="shared" si="281"/>
        <v>0</v>
      </c>
      <c r="M876" s="166">
        <f t="shared" si="281"/>
        <v>0</v>
      </c>
      <c r="N876" s="166">
        <f t="shared" si="281"/>
        <v>0</v>
      </c>
      <c r="O876" s="166">
        <f t="shared" si="281"/>
        <v>0</v>
      </c>
      <c r="P876" s="166">
        <f t="shared" si="281"/>
        <v>0</v>
      </c>
      <c r="Q876" s="166">
        <f t="shared" si="281"/>
        <v>0</v>
      </c>
      <c r="R876" s="166">
        <f t="shared" si="281"/>
        <v>0</v>
      </c>
      <c r="S876" s="166">
        <f t="shared" si="281"/>
        <v>0</v>
      </c>
      <c r="T876" s="166">
        <f t="shared" si="281"/>
        <v>0</v>
      </c>
      <c r="U876" s="166">
        <f t="shared" si="281"/>
        <v>0</v>
      </c>
      <c r="V876" s="166">
        <f t="shared" si="281"/>
        <v>0</v>
      </c>
      <c r="W876" s="166">
        <f t="shared" si="281"/>
        <v>0</v>
      </c>
      <c r="X876" s="166">
        <f t="shared" si="281"/>
        <v>0</v>
      </c>
      <c r="Y876" s="166">
        <f t="shared" si="281"/>
        <v>0</v>
      </c>
      <c r="Z876" s="166">
        <f t="shared" si="281"/>
        <v>0</v>
      </c>
      <c r="AA876" s="166">
        <f t="shared" si="281"/>
        <v>0</v>
      </c>
      <c r="AB876" s="166">
        <f t="shared" si="281"/>
        <v>0</v>
      </c>
      <c r="AC876" s="166">
        <f t="shared" si="281"/>
        <v>0</v>
      </c>
      <c r="AD876" s="166">
        <f t="shared" si="281"/>
        <v>0</v>
      </c>
      <c r="AE876" s="166">
        <f t="shared" si="281"/>
        <v>0</v>
      </c>
      <c r="AF876" s="166">
        <f t="shared" si="281"/>
        <v>0</v>
      </c>
      <c r="AG876" s="166">
        <f t="shared" si="281"/>
        <v>0</v>
      </c>
      <c r="AH876" s="166">
        <f t="shared" si="281"/>
        <v>0</v>
      </c>
      <c r="AI876" s="166">
        <f t="shared" si="281"/>
        <v>0</v>
      </c>
      <c r="AJ876" s="166">
        <f t="shared" si="281"/>
        <v>0</v>
      </c>
      <c r="AK876" s="166">
        <f t="shared" si="281"/>
        <v>0</v>
      </c>
      <c r="AL876" s="166">
        <f t="shared" si="281"/>
        <v>0</v>
      </c>
      <c r="AM876" s="166">
        <f t="shared" si="281"/>
        <v>0</v>
      </c>
      <c r="AN876" s="166">
        <f t="shared" si="281"/>
        <v>0</v>
      </c>
      <c r="AO876" s="166">
        <f t="shared" si="281"/>
        <v>0</v>
      </c>
      <c r="AP876" s="166">
        <f t="shared" si="281"/>
        <v>0</v>
      </c>
      <c r="AQ876" s="166">
        <f t="shared" si="281"/>
        <v>0</v>
      </c>
      <c r="AR876" s="166">
        <f t="shared" si="281"/>
        <v>0</v>
      </c>
    </row>
    <row r="877" spans="1:44" s="262" customFormat="1" ht="15.75" hidden="1" outlineLevel="2">
      <c r="A877" s="194"/>
      <c r="B877" s="162" t="s">
        <v>53</v>
      </c>
      <c r="C877" s="160" t="s">
        <v>73</v>
      </c>
      <c r="D877" s="166">
        <f t="shared" si="281"/>
        <v>0</v>
      </c>
      <c r="E877" s="166">
        <f t="shared" si="281"/>
        <v>0</v>
      </c>
      <c r="F877" s="166">
        <f t="shared" si="281"/>
        <v>0</v>
      </c>
      <c r="G877" s="166">
        <f t="shared" si="281"/>
        <v>0</v>
      </c>
      <c r="H877" s="166">
        <f t="shared" si="281"/>
        <v>0</v>
      </c>
      <c r="I877" s="166">
        <f t="shared" si="281"/>
        <v>0</v>
      </c>
      <c r="J877" s="166">
        <f t="shared" si="281"/>
        <v>0</v>
      </c>
      <c r="K877" s="166">
        <f t="shared" si="281"/>
        <v>0</v>
      </c>
      <c r="L877" s="166">
        <f t="shared" si="281"/>
        <v>0</v>
      </c>
      <c r="M877" s="166">
        <f t="shared" si="281"/>
        <v>0</v>
      </c>
      <c r="N877" s="166">
        <f t="shared" si="281"/>
        <v>0</v>
      </c>
      <c r="O877" s="166">
        <f t="shared" si="281"/>
        <v>0</v>
      </c>
      <c r="P877" s="166">
        <f t="shared" si="281"/>
        <v>0</v>
      </c>
      <c r="Q877" s="166">
        <f t="shared" si="281"/>
        <v>0</v>
      </c>
      <c r="R877" s="166">
        <f t="shared" si="281"/>
        <v>0</v>
      </c>
      <c r="S877" s="166">
        <f t="shared" si="281"/>
        <v>0</v>
      </c>
      <c r="T877" s="166">
        <f t="shared" si="281"/>
        <v>0</v>
      </c>
      <c r="U877" s="166">
        <f t="shared" si="281"/>
        <v>0</v>
      </c>
      <c r="V877" s="166">
        <f t="shared" si="281"/>
        <v>0</v>
      </c>
      <c r="W877" s="166">
        <f t="shared" si="281"/>
        <v>0</v>
      </c>
      <c r="X877" s="166">
        <f t="shared" si="281"/>
        <v>0</v>
      </c>
      <c r="Y877" s="166">
        <f t="shared" si="281"/>
        <v>0</v>
      </c>
      <c r="Z877" s="166">
        <f t="shared" si="281"/>
        <v>0</v>
      </c>
      <c r="AA877" s="166">
        <f t="shared" si="281"/>
        <v>0</v>
      </c>
      <c r="AB877" s="166">
        <f t="shared" si="281"/>
        <v>0</v>
      </c>
      <c r="AC877" s="166">
        <f t="shared" si="281"/>
        <v>0</v>
      </c>
      <c r="AD877" s="166">
        <f t="shared" si="281"/>
        <v>0</v>
      </c>
      <c r="AE877" s="166">
        <f t="shared" si="281"/>
        <v>0</v>
      </c>
      <c r="AF877" s="166">
        <f t="shared" si="281"/>
        <v>0</v>
      </c>
      <c r="AG877" s="166">
        <f t="shared" si="281"/>
        <v>0</v>
      </c>
      <c r="AH877" s="166">
        <f t="shared" si="281"/>
        <v>0</v>
      </c>
      <c r="AI877" s="166">
        <f t="shared" si="281"/>
        <v>0</v>
      </c>
      <c r="AJ877" s="166">
        <f t="shared" si="281"/>
        <v>0</v>
      </c>
      <c r="AK877" s="166">
        <f t="shared" si="281"/>
        <v>0</v>
      </c>
      <c r="AL877" s="166">
        <f t="shared" si="281"/>
        <v>0</v>
      </c>
      <c r="AM877" s="166">
        <f t="shared" si="281"/>
        <v>0</v>
      </c>
      <c r="AN877" s="166">
        <f t="shared" si="281"/>
        <v>0</v>
      </c>
      <c r="AO877" s="166">
        <f t="shared" si="281"/>
        <v>0</v>
      </c>
      <c r="AP877" s="166">
        <f t="shared" si="281"/>
        <v>0</v>
      </c>
      <c r="AQ877" s="166">
        <f t="shared" si="281"/>
        <v>0</v>
      </c>
      <c r="AR877" s="166">
        <f t="shared" si="281"/>
        <v>0</v>
      </c>
    </row>
    <row r="878" spans="1:44" s="262" customFormat="1" ht="15.75" hidden="1" outlineLevel="2">
      <c r="A878" s="194"/>
      <c r="B878" s="162" t="s">
        <v>54</v>
      </c>
      <c r="C878" s="160" t="s">
        <v>73</v>
      </c>
      <c r="D878" s="166">
        <f t="shared" si="281"/>
        <v>0</v>
      </c>
      <c r="E878" s="166">
        <f t="shared" si="281"/>
        <v>0</v>
      </c>
      <c r="F878" s="166">
        <f t="shared" si="281"/>
        <v>0</v>
      </c>
      <c r="G878" s="166">
        <f t="shared" si="281"/>
        <v>0</v>
      </c>
      <c r="H878" s="166">
        <f t="shared" si="281"/>
        <v>0</v>
      </c>
      <c r="I878" s="166">
        <f t="shared" si="281"/>
        <v>0</v>
      </c>
      <c r="J878" s="166">
        <f t="shared" si="281"/>
        <v>0</v>
      </c>
      <c r="K878" s="166">
        <f t="shared" si="281"/>
        <v>0</v>
      </c>
      <c r="L878" s="166">
        <f t="shared" si="281"/>
        <v>0</v>
      </c>
      <c r="M878" s="166">
        <f t="shared" si="281"/>
        <v>0</v>
      </c>
      <c r="N878" s="166">
        <f t="shared" si="281"/>
        <v>0</v>
      </c>
      <c r="O878" s="166">
        <f t="shared" si="281"/>
        <v>0</v>
      </c>
      <c r="P878" s="166">
        <f t="shared" si="281"/>
        <v>0</v>
      </c>
      <c r="Q878" s="166">
        <f t="shared" si="281"/>
        <v>0</v>
      </c>
      <c r="R878" s="166">
        <f t="shared" si="281"/>
        <v>0</v>
      </c>
      <c r="S878" s="166">
        <f t="shared" si="281"/>
        <v>0</v>
      </c>
      <c r="T878" s="166">
        <f t="shared" si="281"/>
        <v>0</v>
      </c>
      <c r="U878" s="166">
        <f t="shared" si="281"/>
        <v>0</v>
      </c>
      <c r="V878" s="166">
        <f t="shared" si="281"/>
        <v>0</v>
      </c>
      <c r="W878" s="166">
        <f t="shared" si="281"/>
        <v>0</v>
      </c>
      <c r="X878" s="166">
        <f t="shared" si="281"/>
        <v>0</v>
      </c>
      <c r="Y878" s="166">
        <f t="shared" si="281"/>
        <v>0</v>
      </c>
      <c r="Z878" s="166">
        <f t="shared" si="281"/>
        <v>0</v>
      </c>
      <c r="AA878" s="166">
        <f t="shared" si="281"/>
        <v>0</v>
      </c>
      <c r="AB878" s="166">
        <f t="shared" si="281"/>
        <v>0</v>
      </c>
      <c r="AC878" s="166">
        <f t="shared" si="281"/>
        <v>0</v>
      </c>
      <c r="AD878" s="166">
        <f t="shared" si="281"/>
        <v>0</v>
      </c>
      <c r="AE878" s="166">
        <f t="shared" si="281"/>
        <v>0</v>
      </c>
      <c r="AF878" s="166">
        <f t="shared" si="281"/>
        <v>0</v>
      </c>
      <c r="AG878" s="166">
        <f t="shared" si="281"/>
        <v>0</v>
      </c>
      <c r="AH878" s="166">
        <f t="shared" si="281"/>
        <v>0</v>
      </c>
      <c r="AI878" s="166">
        <f t="shared" si="281"/>
        <v>0</v>
      </c>
      <c r="AJ878" s="166">
        <f t="shared" si="281"/>
        <v>0</v>
      </c>
      <c r="AK878" s="166">
        <f t="shared" si="281"/>
        <v>0</v>
      </c>
      <c r="AL878" s="166">
        <f t="shared" si="281"/>
        <v>0</v>
      </c>
      <c r="AM878" s="166">
        <f t="shared" si="281"/>
        <v>0</v>
      </c>
      <c r="AN878" s="166">
        <f t="shared" si="281"/>
        <v>0</v>
      </c>
      <c r="AO878" s="166">
        <f t="shared" si="281"/>
        <v>0</v>
      </c>
      <c r="AP878" s="166">
        <f t="shared" si="281"/>
        <v>0</v>
      </c>
      <c r="AQ878" s="166">
        <f t="shared" si="281"/>
        <v>0</v>
      </c>
      <c r="AR878" s="166">
        <f t="shared" si="281"/>
        <v>0</v>
      </c>
    </row>
    <row r="879" spans="1:44" s="262" customFormat="1" ht="15.75" hidden="1" outlineLevel="2">
      <c r="A879" s="194"/>
      <c r="B879" s="162" t="s">
        <v>55</v>
      </c>
      <c r="C879" s="160" t="s">
        <v>73</v>
      </c>
      <c r="D879" s="165">
        <f>1-SUM(D866:D878)</f>
        <v>1</v>
      </c>
      <c r="E879" s="165">
        <f t="shared" ref="E879:AR879" si="282">1-SUM(E866:E878)</f>
        <v>1</v>
      </c>
      <c r="F879" s="165">
        <f t="shared" si="282"/>
        <v>1</v>
      </c>
      <c r="G879" s="165">
        <f t="shared" si="282"/>
        <v>1</v>
      </c>
      <c r="H879" s="165">
        <f t="shared" si="282"/>
        <v>1</v>
      </c>
      <c r="I879" s="165">
        <f t="shared" si="282"/>
        <v>1</v>
      </c>
      <c r="J879" s="165">
        <f t="shared" si="282"/>
        <v>1</v>
      </c>
      <c r="K879" s="165">
        <f t="shared" si="282"/>
        <v>1</v>
      </c>
      <c r="L879" s="165">
        <f t="shared" si="282"/>
        <v>1</v>
      </c>
      <c r="M879" s="165">
        <f t="shared" si="282"/>
        <v>1</v>
      </c>
      <c r="N879" s="165">
        <f t="shared" si="282"/>
        <v>1</v>
      </c>
      <c r="O879" s="165">
        <f t="shared" si="282"/>
        <v>1</v>
      </c>
      <c r="P879" s="165">
        <f t="shared" si="282"/>
        <v>1</v>
      </c>
      <c r="Q879" s="165">
        <f t="shared" si="282"/>
        <v>1</v>
      </c>
      <c r="R879" s="165">
        <f t="shared" si="282"/>
        <v>1</v>
      </c>
      <c r="S879" s="165">
        <f t="shared" si="282"/>
        <v>1</v>
      </c>
      <c r="T879" s="165">
        <f t="shared" si="282"/>
        <v>1</v>
      </c>
      <c r="U879" s="165">
        <f t="shared" si="282"/>
        <v>1</v>
      </c>
      <c r="V879" s="165">
        <f t="shared" si="282"/>
        <v>1</v>
      </c>
      <c r="W879" s="165">
        <f t="shared" si="282"/>
        <v>1</v>
      </c>
      <c r="X879" s="165">
        <f t="shared" si="282"/>
        <v>1</v>
      </c>
      <c r="Y879" s="165">
        <f t="shared" si="282"/>
        <v>1</v>
      </c>
      <c r="Z879" s="165">
        <f t="shared" si="282"/>
        <v>1</v>
      </c>
      <c r="AA879" s="165">
        <f t="shared" si="282"/>
        <v>1</v>
      </c>
      <c r="AB879" s="165">
        <f t="shared" si="282"/>
        <v>1</v>
      </c>
      <c r="AC879" s="165">
        <f t="shared" si="282"/>
        <v>1</v>
      </c>
      <c r="AD879" s="165">
        <f t="shared" si="282"/>
        <v>1</v>
      </c>
      <c r="AE879" s="165">
        <f t="shared" si="282"/>
        <v>1</v>
      </c>
      <c r="AF879" s="165">
        <f t="shared" si="282"/>
        <v>1</v>
      </c>
      <c r="AG879" s="165">
        <f t="shared" si="282"/>
        <v>1</v>
      </c>
      <c r="AH879" s="165">
        <f t="shared" si="282"/>
        <v>1</v>
      </c>
      <c r="AI879" s="165">
        <f t="shared" si="282"/>
        <v>1</v>
      </c>
      <c r="AJ879" s="165">
        <f t="shared" si="282"/>
        <v>1</v>
      </c>
      <c r="AK879" s="165">
        <f t="shared" si="282"/>
        <v>1</v>
      </c>
      <c r="AL879" s="165">
        <f t="shared" si="282"/>
        <v>1</v>
      </c>
      <c r="AM879" s="165">
        <f t="shared" si="282"/>
        <v>1</v>
      </c>
      <c r="AN879" s="165">
        <f t="shared" si="282"/>
        <v>1</v>
      </c>
      <c r="AO879" s="165">
        <f t="shared" si="282"/>
        <v>1</v>
      </c>
      <c r="AP879" s="165">
        <f t="shared" si="282"/>
        <v>1</v>
      </c>
      <c r="AQ879" s="165">
        <f t="shared" si="282"/>
        <v>1</v>
      </c>
      <c r="AR879" s="165">
        <f t="shared" si="282"/>
        <v>1</v>
      </c>
    </row>
    <row r="880" spans="1:44" s="262" customFormat="1" ht="15.75" hidden="1" outlineLevel="2">
      <c r="A880" s="194"/>
      <c r="B880" s="162" t="s">
        <v>56</v>
      </c>
      <c r="C880" s="160" t="s">
        <v>73</v>
      </c>
      <c r="D880" s="166">
        <f>SUM(D866:D879)</f>
        <v>1</v>
      </c>
      <c r="E880" s="166">
        <f t="shared" ref="E880:AR880" si="283">SUM(E866:E879)</f>
        <v>1</v>
      </c>
      <c r="F880" s="166">
        <f t="shared" si="283"/>
        <v>1</v>
      </c>
      <c r="G880" s="166">
        <f t="shared" si="283"/>
        <v>1</v>
      </c>
      <c r="H880" s="166">
        <f t="shared" si="283"/>
        <v>1</v>
      </c>
      <c r="I880" s="166">
        <f t="shared" si="283"/>
        <v>1</v>
      </c>
      <c r="J880" s="166">
        <f t="shared" si="283"/>
        <v>1</v>
      </c>
      <c r="K880" s="166">
        <f t="shared" si="283"/>
        <v>1</v>
      </c>
      <c r="L880" s="166">
        <f t="shared" si="283"/>
        <v>1</v>
      </c>
      <c r="M880" s="166">
        <f t="shared" si="283"/>
        <v>1</v>
      </c>
      <c r="N880" s="166">
        <f t="shared" si="283"/>
        <v>1</v>
      </c>
      <c r="O880" s="166">
        <f t="shared" si="283"/>
        <v>1</v>
      </c>
      <c r="P880" s="166">
        <f t="shared" si="283"/>
        <v>1</v>
      </c>
      <c r="Q880" s="166">
        <f t="shared" si="283"/>
        <v>1</v>
      </c>
      <c r="R880" s="166">
        <f t="shared" si="283"/>
        <v>1</v>
      </c>
      <c r="S880" s="166">
        <f t="shared" si="283"/>
        <v>1</v>
      </c>
      <c r="T880" s="166">
        <f t="shared" si="283"/>
        <v>1</v>
      </c>
      <c r="U880" s="166">
        <f t="shared" si="283"/>
        <v>1</v>
      </c>
      <c r="V880" s="166">
        <f t="shared" si="283"/>
        <v>1</v>
      </c>
      <c r="W880" s="166">
        <f t="shared" si="283"/>
        <v>1</v>
      </c>
      <c r="X880" s="166">
        <f t="shared" si="283"/>
        <v>1</v>
      </c>
      <c r="Y880" s="166">
        <f t="shared" si="283"/>
        <v>1</v>
      </c>
      <c r="Z880" s="166">
        <f t="shared" si="283"/>
        <v>1</v>
      </c>
      <c r="AA880" s="166">
        <f t="shared" si="283"/>
        <v>1</v>
      </c>
      <c r="AB880" s="166">
        <f t="shared" si="283"/>
        <v>1</v>
      </c>
      <c r="AC880" s="166">
        <f t="shared" si="283"/>
        <v>1</v>
      </c>
      <c r="AD880" s="166">
        <f t="shared" si="283"/>
        <v>1</v>
      </c>
      <c r="AE880" s="166">
        <f t="shared" si="283"/>
        <v>1</v>
      </c>
      <c r="AF880" s="166">
        <f t="shared" si="283"/>
        <v>1</v>
      </c>
      <c r="AG880" s="166">
        <f t="shared" si="283"/>
        <v>1</v>
      </c>
      <c r="AH880" s="166">
        <f t="shared" si="283"/>
        <v>1</v>
      </c>
      <c r="AI880" s="166">
        <f t="shared" si="283"/>
        <v>1</v>
      </c>
      <c r="AJ880" s="166">
        <f t="shared" si="283"/>
        <v>1</v>
      </c>
      <c r="AK880" s="166">
        <f t="shared" si="283"/>
        <v>1</v>
      </c>
      <c r="AL880" s="166">
        <f t="shared" si="283"/>
        <v>1</v>
      </c>
      <c r="AM880" s="166">
        <f t="shared" si="283"/>
        <v>1</v>
      </c>
      <c r="AN880" s="166">
        <f t="shared" si="283"/>
        <v>1</v>
      </c>
      <c r="AO880" s="166">
        <f t="shared" si="283"/>
        <v>1</v>
      </c>
      <c r="AP880" s="166">
        <f t="shared" si="283"/>
        <v>1</v>
      </c>
      <c r="AQ880" s="166">
        <f t="shared" si="283"/>
        <v>1</v>
      </c>
      <c r="AR880" s="166">
        <f t="shared" si="283"/>
        <v>1</v>
      </c>
    </row>
    <row r="881" spans="1:44" s="260" customFormat="1" ht="15.75" hidden="1" outlineLevel="1">
      <c r="A881" s="195"/>
      <c r="B881" s="84" t="s">
        <v>183</v>
      </c>
      <c r="C881" s="80" t="s">
        <v>184</v>
      </c>
      <c r="D881" s="192">
        <f>IF($A$829="SIM",((18500*(D868+D869+D870+D874+D875+D876+D877+D879)-2636*0.6*100%*(D866+D867)-628*(D871+D878)-544*(D872+D873))/4.185)*1000/238845.9,0)</f>
        <v>0</v>
      </c>
      <c r="E881" s="192">
        <f t="shared" ref="E881:AR881" si="284">IF($A$829="SIM",((18500*(E868+E869+E870+E874+E875+E876+E877+E879)-2636*0.6*100%*(E866+E867)-628*(E871+E878)-544*(E872+E873))/4.185)*1000/238845.9,0)</f>
        <v>0</v>
      </c>
      <c r="F881" s="192">
        <f t="shared" si="284"/>
        <v>0</v>
      </c>
      <c r="G881" s="192">
        <f t="shared" si="284"/>
        <v>0</v>
      </c>
      <c r="H881" s="192">
        <f t="shared" si="284"/>
        <v>0</v>
      </c>
      <c r="I881" s="192">
        <f t="shared" si="284"/>
        <v>0</v>
      </c>
      <c r="J881" s="192">
        <f t="shared" si="284"/>
        <v>0</v>
      </c>
      <c r="K881" s="192">
        <f t="shared" si="284"/>
        <v>0</v>
      </c>
      <c r="L881" s="192">
        <f t="shared" si="284"/>
        <v>0</v>
      </c>
      <c r="M881" s="192">
        <f t="shared" si="284"/>
        <v>0</v>
      </c>
      <c r="N881" s="192">
        <f t="shared" si="284"/>
        <v>0</v>
      </c>
      <c r="O881" s="192">
        <f t="shared" si="284"/>
        <v>0</v>
      </c>
      <c r="P881" s="192">
        <f t="shared" si="284"/>
        <v>0</v>
      </c>
      <c r="Q881" s="192">
        <f t="shared" si="284"/>
        <v>0</v>
      </c>
      <c r="R881" s="192">
        <f t="shared" si="284"/>
        <v>0</v>
      </c>
      <c r="S881" s="192">
        <f t="shared" si="284"/>
        <v>0</v>
      </c>
      <c r="T881" s="192">
        <f t="shared" si="284"/>
        <v>0</v>
      </c>
      <c r="U881" s="192">
        <f t="shared" si="284"/>
        <v>0</v>
      </c>
      <c r="V881" s="192">
        <f t="shared" si="284"/>
        <v>0</v>
      </c>
      <c r="W881" s="192">
        <f t="shared" si="284"/>
        <v>0</v>
      </c>
      <c r="X881" s="192">
        <f t="shared" si="284"/>
        <v>0</v>
      </c>
      <c r="Y881" s="192">
        <f t="shared" si="284"/>
        <v>0</v>
      </c>
      <c r="Z881" s="192">
        <f t="shared" si="284"/>
        <v>0</v>
      </c>
      <c r="AA881" s="192">
        <f t="shared" si="284"/>
        <v>0</v>
      </c>
      <c r="AB881" s="192">
        <f t="shared" si="284"/>
        <v>0</v>
      </c>
      <c r="AC881" s="192">
        <f t="shared" si="284"/>
        <v>0</v>
      </c>
      <c r="AD881" s="192">
        <f t="shared" si="284"/>
        <v>0</v>
      </c>
      <c r="AE881" s="192">
        <f t="shared" si="284"/>
        <v>0</v>
      </c>
      <c r="AF881" s="192">
        <f t="shared" si="284"/>
        <v>0</v>
      </c>
      <c r="AG881" s="192">
        <f t="shared" si="284"/>
        <v>0</v>
      </c>
      <c r="AH881" s="192">
        <f t="shared" si="284"/>
        <v>0</v>
      </c>
      <c r="AI881" s="192">
        <f t="shared" si="284"/>
        <v>0</v>
      </c>
      <c r="AJ881" s="192">
        <f t="shared" si="284"/>
        <v>0</v>
      </c>
      <c r="AK881" s="192">
        <f t="shared" si="284"/>
        <v>0</v>
      </c>
      <c r="AL881" s="192">
        <f t="shared" si="284"/>
        <v>0</v>
      </c>
      <c r="AM881" s="192">
        <f t="shared" si="284"/>
        <v>0</v>
      </c>
      <c r="AN881" s="192">
        <f t="shared" si="284"/>
        <v>0</v>
      </c>
      <c r="AO881" s="192">
        <f t="shared" si="284"/>
        <v>0</v>
      </c>
      <c r="AP881" s="192">
        <f t="shared" si="284"/>
        <v>0</v>
      </c>
      <c r="AQ881" s="192">
        <f t="shared" si="284"/>
        <v>0</v>
      </c>
      <c r="AR881" s="192">
        <f t="shared" si="284"/>
        <v>0</v>
      </c>
    </row>
    <row r="882" spans="1:44" s="260" customFormat="1" ht="15.75" hidden="1" outlineLevel="1">
      <c r="A882" s="195"/>
      <c r="B882" s="84" t="s">
        <v>183</v>
      </c>
      <c r="C882" s="80" t="s">
        <v>185</v>
      </c>
      <c r="D882" s="157">
        <f>IF($A$829="SIM",D881*277.78,0)</f>
        <v>0</v>
      </c>
      <c r="E882" s="157">
        <f t="shared" ref="E882:AR882" si="285">IF($A$829="SIM",E881*277.78,0)</f>
        <v>0</v>
      </c>
      <c r="F882" s="157">
        <f t="shared" si="285"/>
        <v>0</v>
      </c>
      <c r="G882" s="157">
        <f t="shared" si="285"/>
        <v>0</v>
      </c>
      <c r="H882" s="157">
        <f t="shared" si="285"/>
        <v>0</v>
      </c>
      <c r="I882" s="157">
        <f t="shared" si="285"/>
        <v>0</v>
      </c>
      <c r="J882" s="157">
        <f t="shared" si="285"/>
        <v>0</v>
      </c>
      <c r="K882" s="157">
        <f t="shared" si="285"/>
        <v>0</v>
      </c>
      <c r="L882" s="157">
        <f t="shared" si="285"/>
        <v>0</v>
      </c>
      <c r="M882" s="157">
        <f t="shared" si="285"/>
        <v>0</v>
      </c>
      <c r="N882" s="157">
        <f t="shared" si="285"/>
        <v>0</v>
      </c>
      <c r="O882" s="157">
        <f t="shared" si="285"/>
        <v>0</v>
      </c>
      <c r="P882" s="157">
        <f t="shared" si="285"/>
        <v>0</v>
      </c>
      <c r="Q882" s="157">
        <f t="shared" si="285"/>
        <v>0</v>
      </c>
      <c r="R882" s="157">
        <f t="shared" si="285"/>
        <v>0</v>
      </c>
      <c r="S882" s="157">
        <f t="shared" si="285"/>
        <v>0</v>
      </c>
      <c r="T882" s="157">
        <f t="shared" si="285"/>
        <v>0</v>
      </c>
      <c r="U882" s="157">
        <f t="shared" si="285"/>
        <v>0</v>
      </c>
      <c r="V882" s="157">
        <f t="shared" si="285"/>
        <v>0</v>
      </c>
      <c r="W882" s="157">
        <f t="shared" si="285"/>
        <v>0</v>
      </c>
      <c r="X882" s="157">
        <f t="shared" si="285"/>
        <v>0</v>
      </c>
      <c r="Y882" s="157">
        <f t="shared" si="285"/>
        <v>0</v>
      </c>
      <c r="Z882" s="157">
        <f t="shared" si="285"/>
        <v>0</v>
      </c>
      <c r="AA882" s="157">
        <f t="shared" si="285"/>
        <v>0</v>
      </c>
      <c r="AB882" s="157">
        <f t="shared" si="285"/>
        <v>0</v>
      </c>
      <c r="AC882" s="157">
        <f t="shared" si="285"/>
        <v>0</v>
      </c>
      <c r="AD882" s="157">
        <f t="shared" si="285"/>
        <v>0</v>
      </c>
      <c r="AE882" s="157">
        <f t="shared" si="285"/>
        <v>0</v>
      </c>
      <c r="AF882" s="157">
        <f t="shared" si="285"/>
        <v>0</v>
      </c>
      <c r="AG882" s="157">
        <f t="shared" si="285"/>
        <v>0</v>
      </c>
      <c r="AH882" s="157">
        <f t="shared" si="285"/>
        <v>0</v>
      </c>
      <c r="AI882" s="157">
        <f t="shared" si="285"/>
        <v>0</v>
      </c>
      <c r="AJ882" s="157">
        <f t="shared" si="285"/>
        <v>0</v>
      </c>
      <c r="AK882" s="157">
        <f t="shared" si="285"/>
        <v>0</v>
      </c>
      <c r="AL882" s="157">
        <f t="shared" si="285"/>
        <v>0</v>
      </c>
      <c r="AM882" s="157">
        <f t="shared" si="285"/>
        <v>0</v>
      </c>
      <c r="AN882" s="157">
        <f t="shared" si="285"/>
        <v>0</v>
      </c>
      <c r="AO882" s="157">
        <f t="shared" si="285"/>
        <v>0</v>
      </c>
      <c r="AP882" s="157">
        <f t="shared" si="285"/>
        <v>0</v>
      </c>
      <c r="AQ882" s="157">
        <f t="shared" si="285"/>
        <v>0</v>
      </c>
      <c r="AR882" s="157">
        <f t="shared" si="285"/>
        <v>0</v>
      </c>
    </row>
    <row r="883" spans="1:44" s="260" customFormat="1" ht="15.75" hidden="1" outlineLevel="1">
      <c r="A883" s="195"/>
      <c r="B883" s="84" t="s">
        <v>169</v>
      </c>
      <c r="C883" s="80" t="s">
        <v>129</v>
      </c>
      <c r="D883" s="157">
        <f>IF($A$829="SIM",(D864-D885)*(1-'[7]5. Var. Index. Performance RTs'!$D$102),0)</f>
        <v>0</v>
      </c>
      <c r="E883" s="157">
        <f>IF($A$829="SIM",(E864-E885)*(1-'[7]5. Var. Index. Performance RTs'!$D$102),0)</f>
        <v>0</v>
      </c>
      <c r="F883" s="157">
        <f>IF($A$829="SIM",(F864-F885)*(1-'[7]5. Var. Index. Performance RTs'!$D$102),0)</f>
        <v>0</v>
      </c>
      <c r="G883" s="157">
        <f>IF($A$829="SIM",(G864-G885)*(1-'[7]5. Var. Index. Performance RTs'!$D$102),0)</f>
        <v>0</v>
      </c>
      <c r="H883" s="157">
        <f>IF($A$829="SIM",(H864-H885)*(1-'[7]5. Var. Index. Performance RTs'!$D$102),0)</f>
        <v>0</v>
      </c>
      <c r="I883" s="157">
        <f>IF($A$829="SIM",(I864-I885)*(1-'[7]5. Var. Index. Performance RTs'!$D$102),0)</f>
        <v>0</v>
      </c>
      <c r="J883" s="157">
        <f>IF($A$829="SIM",(J864-J885)*(1-'[7]5. Var. Index. Performance RTs'!$D$102),0)</f>
        <v>0</v>
      </c>
      <c r="K883" s="157">
        <f>IF($A$829="SIM",(K864-K885)*(1-'[7]5. Var. Index. Performance RTs'!$D$102),0)</f>
        <v>0</v>
      </c>
      <c r="L883" s="157">
        <f>IF($A$829="SIM",(L864-L885)*(1-'[7]5. Var. Index. Performance RTs'!$D$102),0)</f>
        <v>0</v>
      </c>
      <c r="M883" s="157">
        <f>IF($A$829="SIM",(M864-M885)*(1-'[7]5. Var. Index. Performance RTs'!$D$102),0)</f>
        <v>0</v>
      </c>
      <c r="N883" s="157">
        <f>IF($A$829="SIM",(N864-N885)*(1-'[7]5. Var. Index. Performance RTs'!$D$102),0)</f>
        <v>0</v>
      </c>
      <c r="O883" s="157">
        <f>IF($A$829="SIM",(O864-O885)*(1-'[7]5. Var. Index. Performance RTs'!$D$102),0)</f>
        <v>0</v>
      </c>
      <c r="P883" s="157">
        <f>IF($A$829="SIM",(P864-P885)*(1-'[7]5. Var. Index. Performance RTs'!$D$102),0)</f>
        <v>0</v>
      </c>
      <c r="Q883" s="157">
        <f>IF($A$829="SIM",(Q864-Q885)*(1-'[7]5. Var. Index. Performance RTs'!$D$102),0)</f>
        <v>0</v>
      </c>
      <c r="R883" s="157">
        <f>IF($A$829="SIM",(R864-R885)*(1-'[7]5. Var. Index. Performance RTs'!$D$102),0)</f>
        <v>0</v>
      </c>
      <c r="S883" s="157">
        <f>IF($A$829="SIM",(S864-S885)*(1-'[7]5. Var. Index. Performance RTs'!$D$102),0)</f>
        <v>0</v>
      </c>
      <c r="T883" s="157">
        <f>IF($A$829="SIM",(T864-T885)*(1-'[7]5. Var. Index. Performance RTs'!$D$102),0)</f>
        <v>0</v>
      </c>
      <c r="U883" s="157">
        <f>IF($A$829="SIM",(U864-U885)*(1-'[7]5. Var. Index. Performance RTs'!$D$102),0)</f>
        <v>0</v>
      </c>
      <c r="V883" s="157">
        <f>IF($A$829="SIM",(V864-V885)*(1-'[7]5. Var. Index. Performance RTs'!$D$102),0)</f>
        <v>0</v>
      </c>
      <c r="W883" s="157">
        <f>IF($A$829="SIM",(W864-W885)*(1-'[7]5. Var. Index. Performance RTs'!$D$102),0)</f>
        <v>0</v>
      </c>
      <c r="X883" s="157">
        <f>IF($A$829="SIM",(X864-X885)*(1-'[7]5. Var. Index. Performance RTs'!$D$102),0)</f>
        <v>0</v>
      </c>
      <c r="Y883" s="157">
        <f>IF($A$829="SIM",(Y864-Y885)*(1-'[7]5. Var. Index. Performance RTs'!$D$102),0)</f>
        <v>0</v>
      </c>
      <c r="Z883" s="157">
        <f>IF($A$829="SIM",(Z864-Z885)*(1-'[7]5. Var. Index. Performance RTs'!$D$102),0)</f>
        <v>0</v>
      </c>
      <c r="AA883" s="157">
        <f>IF($A$829="SIM",(AA864-AA885)*(1-'[7]5. Var. Index. Performance RTs'!$D$102),0)</f>
        <v>0</v>
      </c>
      <c r="AB883" s="157">
        <f>IF($A$829="SIM",(AB864-AB885)*(1-'[7]5. Var. Index. Performance RTs'!$D$102),0)</f>
        <v>0</v>
      </c>
      <c r="AC883" s="157">
        <f>IF($A$829="SIM",(AC864-AC885)*(1-'[7]5. Var. Index. Performance RTs'!$D$102),0)</f>
        <v>0</v>
      </c>
      <c r="AD883" s="157">
        <f>IF($A$829="SIM",(AD864-AD885)*(1-'[7]5. Var. Index. Performance RTs'!$D$102),0)</f>
        <v>0</v>
      </c>
      <c r="AE883" s="157">
        <f>IF($A$829="SIM",(AE864-AE885)*(1-'[7]5. Var. Index. Performance RTs'!$D$102),0)</f>
        <v>0</v>
      </c>
      <c r="AF883" s="157">
        <f>IF($A$829="SIM",(AF864-AF885)*(1-'[7]5. Var. Index. Performance RTs'!$D$102),0)</f>
        <v>0</v>
      </c>
      <c r="AG883" s="157">
        <f>IF($A$829="SIM",(AG864-AG885)*(1-'[7]5. Var. Index. Performance RTs'!$D$102),0)</f>
        <v>0</v>
      </c>
      <c r="AH883" s="157">
        <f>IF($A$829="SIM",(AH864-AH885)*(1-'[7]5. Var. Index. Performance RTs'!$D$102),0)</f>
        <v>0</v>
      </c>
      <c r="AI883" s="157">
        <f>IF($A$829="SIM",(AI864-AI885)*(1-'[7]5. Var. Index. Performance RTs'!$D$102),0)</f>
        <v>0</v>
      </c>
      <c r="AJ883" s="157">
        <f>IF($A$829="SIM",(AJ864-AJ885)*(1-'[7]5. Var. Index. Performance RTs'!$D$102),0)</f>
        <v>0</v>
      </c>
      <c r="AK883" s="157">
        <f>IF($A$829="SIM",(AK864-AK885)*(1-'[7]5. Var. Index. Performance RTs'!$D$102),0)</f>
        <v>0</v>
      </c>
      <c r="AL883" s="157">
        <f>IF($A$829="SIM",(AL864-AL885)*(1-'[7]5. Var. Index. Performance RTs'!$D$102),0)</f>
        <v>0</v>
      </c>
      <c r="AM883" s="157">
        <f>IF($A$829="SIM",(AM864-AM885)*(1-'[7]5. Var. Index. Performance RTs'!$D$102),0)</f>
        <v>0</v>
      </c>
      <c r="AN883" s="157">
        <f>IF($A$829="SIM",(AN864-AN885)*(1-'[7]5. Var. Index. Performance RTs'!$D$102),0)</f>
        <v>0</v>
      </c>
      <c r="AO883" s="157">
        <f>IF($A$829="SIM",(AO864-AO885)*(1-'[7]5. Var. Index. Performance RTs'!$D$102),0)</f>
        <v>0</v>
      </c>
      <c r="AP883" s="157">
        <f>IF($A$829="SIM",(AP864-AP885)*(1-'[7]5. Var. Index. Performance RTs'!$D$102),0)</f>
        <v>0</v>
      </c>
      <c r="AQ883" s="157">
        <f>IF($A$829="SIM",(AQ864-AQ885)*(1-'[7]5. Var. Index. Performance RTs'!$D$102),0)</f>
        <v>0</v>
      </c>
      <c r="AR883" s="157">
        <f>IF($A$829="SIM",(AR864-AR885)*(1-'[7]5. Var. Index. Performance RTs'!$D$102),0)</f>
        <v>0</v>
      </c>
    </row>
    <row r="884" spans="1:44" s="260" customFormat="1" ht="15.75" hidden="1" outlineLevel="1">
      <c r="A884" s="195"/>
      <c r="B884" s="84" t="s">
        <v>175</v>
      </c>
      <c r="C884" s="80" t="s">
        <v>174</v>
      </c>
      <c r="D884" s="157">
        <f>IF($A$829="SIM",D882*'[7]5. Var. Index. Performance RTs'!$D$95*D864/1000,0)</f>
        <v>0</v>
      </c>
      <c r="E884" s="157">
        <f>IF($A$829="SIM",E882*'[7]5. Var. Index. Performance RTs'!$D$95*E864/1000,0)</f>
        <v>0</v>
      </c>
      <c r="F884" s="157">
        <f>IF($A$829="SIM",F882*'[7]5. Var. Index. Performance RTs'!$D$95*F864/1000,0)</f>
        <v>0</v>
      </c>
      <c r="G884" s="157">
        <f>IF($A$829="SIM",G882*'[7]5. Var. Index. Performance RTs'!$D$95*G864/1000,0)</f>
        <v>0</v>
      </c>
      <c r="H884" s="157">
        <f>IF($A$829="SIM",H882*'[7]5. Var. Index. Performance RTs'!$D$95*H864/1000,0)</f>
        <v>0</v>
      </c>
      <c r="I884" s="157">
        <f>IF($A$829="SIM",I882*'[7]5. Var. Index. Performance RTs'!$D$95*I864/1000,0)</f>
        <v>0</v>
      </c>
      <c r="J884" s="157">
        <f>IF($A$829="SIM",J882*'[7]5. Var. Index. Performance RTs'!$D$95*J864/1000,0)</f>
        <v>0</v>
      </c>
      <c r="K884" s="157">
        <f>IF($A$829="SIM",K882*'[7]5. Var. Index. Performance RTs'!$D$95*K864/1000,0)</f>
        <v>0</v>
      </c>
      <c r="L884" s="157">
        <f>IF($A$829="SIM",L882*'[7]5. Var. Index. Performance RTs'!$D$95*L864/1000,0)</f>
        <v>0</v>
      </c>
      <c r="M884" s="157">
        <f>IF($A$829="SIM",M882*'[7]5. Var. Index. Performance RTs'!$D$95*M864/1000,0)</f>
        <v>0</v>
      </c>
      <c r="N884" s="157">
        <f>IF($A$829="SIM",N882*'[7]5. Var. Index. Performance RTs'!$D$95*N864/1000,0)</f>
        <v>0</v>
      </c>
      <c r="O884" s="157">
        <f>IF($A$829="SIM",O882*'[7]5. Var. Index. Performance RTs'!$D$95*O864/1000,0)</f>
        <v>0</v>
      </c>
      <c r="P884" s="157">
        <f>IF($A$829="SIM",P882*'[7]5. Var. Index. Performance RTs'!$D$95*P864/1000,0)</f>
        <v>0</v>
      </c>
      <c r="Q884" s="157">
        <f>IF($A$829="SIM",Q882*'[7]5. Var. Index. Performance RTs'!$D$95*Q864/1000,0)</f>
        <v>0</v>
      </c>
      <c r="R884" s="157">
        <f>IF($A$829="SIM",R882*'[7]5. Var. Index. Performance RTs'!$D$95*R864/1000,0)</f>
        <v>0</v>
      </c>
      <c r="S884" s="157">
        <f>IF($A$829="SIM",S882*'[7]5. Var. Index. Performance RTs'!$D$95*S864/1000,0)</f>
        <v>0</v>
      </c>
      <c r="T884" s="157">
        <f>IF($A$829="SIM",T882*'[7]5. Var. Index. Performance RTs'!$D$95*T864/1000,0)</f>
        <v>0</v>
      </c>
      <c r="U884" s="157">
        <f>IF($A$829="SIM",U882*'[7]5. Var. Index. Performance RTs'!$D$95*U864/1000,0)</f>
        <v>0</v>
      </c>
      <c r="V884" s="157">
        <f>IF($A$829="SIM",V882*'[7]5. Var. Index. Performance RTs'!$D$95*V864/1000,0)</f>
        <v>0</v>
      </c>
      <c r="W884" s="157">
        <f>IF($A$829="SIM",W882*'[7]5. Var. Index. Performance RTs'!$D$95*W864/1000,0)</f>
        <v>0</v>
      </c>
      <c r="X884" s="157">
        <f>IF($A$829="SIM",X882*'[7]5. Var. Index. Performance RTs'!$D$95*X864/1000,0)</f>
        <v>0</v>
      </c>
      <c r="Y884" s="157">
        <f>IF($A$829="SIM",Y882*'[7]5. Var. Index. Performance RTs'!$D$95*Y864/1000,0)</f>
        <v>0</v>
      </c>
      <c r="Z884" s="157">
        <f>IF($A$829="SIM",Z882*'[7]5. Var. Index. Performance RTs'!$D$95*Z864/1000,0)</f>
        <v>0</v>
      </c>
      <c r="AA884" s="157">
        <f>IF($A$829="SIM",AA882*'[7]5. Var. Index. Performance RTs'!$D$95*AA864/1000,0)</f>
        <v>0</v>
      </c>
      <c r="AB884" s="157">
        <f>IF($A$829="SIM",AB882*'[7]5. Var. Index. Performance RTs'!$D$95*AB864/1000,0)</f>
        <v>0</v>
      </c>
      <c r="AC884" s="157">
        <f>IF($A$829="SIM",AC882*'[7]5. Var. Index. Performance RTs'!$D$95*AC864/1000,0)</f>
        <v>0</v>
      </c>
      <c r="AD884" s="157">
        <f>IF($A$829="SIM",AD882*'[7]5. Var. Index. Performance RTs'!$D$95*AD864/1000,0)</f>
        <v>0</v>
      </c>
      <c r="AE884" s="157">
        <f>IF($A$829="SIM",AE882*'[7]5. Var. Index. Performance RTs'!$D$95*AE864/1000,0)</f>
        <v>0</v>
      </c>
      <c r="AF884" s="157">
        <f>IF($A$829="SIM",AF882*'[7]5. Var. Index. Performance RTs'!$D$95*AF864/1000,0)</f>
        <v>0</v>
      </c>
      <c r="AG884" s="157">
        <f>IF($A$829="SIM",AG882*'[7]5. Var. Index. Performance RTs'!$D$95*AG864/1000,0)</f>
        <v>0</v>
      </c>
      <c r="AH884" s="157">
        <f>IF($A$829="SIM",AH882*'[7]5. Var. Index. Performance RTs'!$D$95*AH864/1000,0)</f>
        <v>0</v>
      </c>
      <c r="AI884" s="157">
        <f>IF($A$829="SIM",AI882*'[7]5. Var. Index. Performance RTs'!$D$95*AI864/1000,0)</f>
        <v>0</v>
      </c>
      <c r="AJ884" s="157">
        <f>IF($A$829="SIM",AJ882*'[7]5. Var. Index. Performance RTs'!$D$95*AJ864/1000,0)</f>
        <v>0</v>
      </c>
      <c r="AK884" s="157">
        <f>IF($A$829="SIM",AK882*'[7]5. Var. Index. Performance RTs'!$D$95*AK864/1000,0)</f>
        <v>0</v>
      </c>
      <c r="AL884" s="157">
        <f>IF($A$829="SIM",AL882*'[7]5. Var. Index. Performance RTs'!$D$95*AL864/1000,0)</f>
        <v>0</v>
      </c>
      <c r="AM884" s="157">
        <f>IF($A$829="SIM",AM882*'[7]5. Var. Index. Performance RTs'!$D$95*AM864/1000,0)</f>
        <v>0</v>
      </c>
      <c r="AN884" s="157">
        <f>IF($A$829="SIM",AN882*'[7]5. Var. Index. Performance RTs'!$D$95*AN864/1000,0)</f>
        <v>0</v>
      </c>
      <c r="AO884" s="157">
        <f>IF($A$829="SIM",AO882*'[7]5. Var. Index. Performance RTs'!$D$95*AO864/1000,0)</f>
        <v>0</v>
      </c>
      <c r="AP884" s="157">
        <f>IF($A$829="SIM",AP882*'[7]5. Var. Index. Performance RTs'!$D$95*AP864/1000,0)</f>
        <v>0</v>
      </c>
      <c r="AQ884" s="157">
        <f>IF($A$829="SIM",AQ882*'[7]5. Var. Index. Performance RTs'!$D$95*AQ864/1000,0)</f>
        <v>0</v>
      </c>
      <c r="AR884" s="157">
        <f>IF($A$829="SIM",AR882*'[7]5. Var. Index. Performance RTs'!$D$95*AR864/1000,0)</f>
        <v>0</v>
      </c>
    </row>
    <row r="885" spans="1:44" s="260" customFormat="1" ht="15.75" hidden="1" outlineLevel="1">
      <c r="A885" s="195"/>
      <c r="B885" s="84" t="s">
        <v>186</v>
      </c>
      <c r="C885" s="80" t="s">
        <v>129</v>
      </c>
      <c r="D885" s="157">
        <f>IF($A$829="SIM",(D864*(D872+D873)*'[7]5. Var. Index. Performance RTs'!$I$94),0)</f>
        <v>0</v>
      </c>
      <c r="E885" s="157">
        <f>IF($A$829="SIM",(E864*(E872+E873)*'[7]5. Var. Index. Performance RTs'!$I$94),0)</f>
        <v>0</v>
      </c>
      <c r="F885" s="157">
        <f>IF($A$829="SIM",(F864*(F872+F873)*'[7]5. Var. Index. Performance RTs'!$I$94),0)</f>
        <v>0</v>
      </c>
      <c r="G885" s="157">
        <f>IF($A$829="SIM",(G864*(G872+G873)*'[7]5. Var. Index. Performance RTs'!$I$94),0)</f>
        <v>0</v>
      </c>
      <c r="H885" s="157">
        <f>IF($A$829="SIM",(H864*(H872+H873)*'[7]5. Var. Index. Performance RTs'!$I$94),0)</f>
        <v>0</v>
      </c>
      <c r="I885" s="157">
        <f>IF($A$829="SIM",(I864*(I872+I873)*'[7]5. Var. Index. Performance RTs'!$I$94),0)</f>
        <v>0</v>
      </c>
      <c r="J885" s="157">
        <f>IF($A$829="SIM",(J864*(J872+J873)*'[7]5. Var. Index. Performance RTs'!$I$94),0)</f>
        <v>0</v>
      </c>
      <c r="K885" s="157">
        <f>IF($A$829="SIM",(K864*(K872+K873)*'[7]5. Var. Index. Performance RTs'!$I$94),0)</f>
        <v>0</v>
      </c>
      <c r="L885" s="157">
        <f>IF($A$829="SIM",(L864*(L872+L873)*'[7]5. Var. Index. Performance RTs'!$I$94),0)</f>
        <v>0</v>
      </c>
      <c r="M885" s="157">
        <f>IF($A$829="SIM",(M864*(M872+M873)*'[7]5. Var. Index. Performance RTs'!$I$94),0)</f>
        <v>0</v>
      </c>
      <c r="N885" s="157">
        <f>IF($A$829="SIM",(N864*(N872+N873)*'[7]5. Var. Index. Performance RTs'!$I$94),0)</f>
        <v>0</v>
      </c>
      <c r="O885" s="157">
        <f>IF($A$829="SIM",(O864*(O872+O873)*'[7]5. Var. Index. Performance RTs'!$I$94),0)</f>
        <v>0</v>
      </c>
      <c r="P885" s="157">
        <f>IF($A$829="SIM",(P864*(P872+P873)*'[7]5. Var. Index. Performance RTs'!$I$94),0)</f>
        <v>0</v>
      </c>
      <c r="Q885" s="157">
        <f>IF($A$829="SIM",(Q864*(Q872+Q873)*'[7]5. Var. Index. Performance RTs'!$I$94),0)</f>
        <v>0</v>
      </c>
      <c r="R885" s="157">
        <f>IF($A$829="SIM",(R864*(R872+R873)*'[7]5. Var. Index. Performance RTs'!$I$94),0)</f>
        <v>0</v>
      </c>
      <c r="S885" s="157">
        <f>IF($A$829="SIM",(S864*(S872+S873)*'[7]5. Var. Index. Performance RTs'!$I$94),0)</f>
        <v>0</v>
      </c>
      <c r="T885" s="157">
        <f>IF($A$829="SIM",(T864*(T872+T873)*'[7]5. Var. Index. Performance RTs'!$I$94),0)</f>
        <v>0</v>
      </c>
      <c r="U885" s="157">
        <f>IF($A$829="SIM",(U864*(U872+U873)*'[7]5. Var. Index. Performance RTs'!$I$94),0)</f>
        <v>0</v>
      </c>
      <c r="V885" s="157">
        <f>IF($A$829="SIM",(V864*(V872+V873)*'[7]5. Var. Index. Performance RTs'!$I$94),0)</f>
        <v>0</v>
      </c>
      <c r="W885" s="157">
        <f>IF($A$829="SIM",(W864*(W872+W873)*'[7]5. Var. Index. Performance RTs'!$I$94),0)</f>
        <v>0</v>
      </c>
      <c r="X885" s="157">
        <f>IF($A$829="SIM",(X864*(X872+X873)*'[7]5. Var. Index. Performance RTs'!$I$94),0)</f>
        <v>0</v>
      </c>
      <c r="Y885" s="157">
        <f>IF($A$829="SIM",(Y864*(Y872+Y873)*'[7]5. Var. Index. Performance RTs'!$I$94),0)</f>
        <v>0</v>
      </c>
      <c r="Z885" s="157">
        <f>IF($A$829="SIM",(Z864*(Z872+Z873)*'[7]5. Var. Index. Performance RTs'!$I$94),0)</f>
        <v>0</v>
      </c>
      <c r="AA885" s="157">
        <f>IF($A$829="SIM",(AA864*(AA872+AA873)*'[7]5. Var. Index. Performance RTs'!$I$94),0)</f>
        <v>0</v>
      </c>
      <c r="AB885" s="157">
        <f>IF($A$829="SIM",(AB864*(AB872+AB873)*'[7]5. Var. Index. Performance RTs'!$I$94),0)</f>
        <v>0</v>
      </c>
      <c r="AC885" s="157">
        <f>IF($A$829="SIM",(AC864*(AC872+AC873)*'[7]5. Var. Index. Performance RTs'!$I$94),0)</f>
        <v>0</v>
      </c>
      <c r="AD885" s="157">
        <f>IF($A$829="SIM",(AD864*(AD872+AD873)*'[7]5. Var. Index. Performance RTs'!$I$94),0)</f>
        <v>0</v>
      </c>
      <c r="AE885" s="157">
        <f>IF($A$829="SIM",(AE864*(AE872+AE873)*'[7]5. Var. Index. Performance RTs'!$I$94),0)</f>
        <v>0</v>
      </c>
      <c r="AF885" s="157">
        <f>IF($A$829="SIM",(AF864*(AF872+AF873)*'[7]5. Var. Index. Performance RTs'!$I$94),0)</f>
        <v>0</v>
      </c>
      <c r="AG885" s="157">
        <f>IF($A$829="SIM",(AG864*(AG872+AG873)*'[7]5. Var. Index. Performance RTs'!$I$94),0)</f>
        <v>0</v>
      </c>
      <c r="AH885" s="157">
        <f>IF($A$829="SIM",(AH864*(AH872+AH873)*'[7]5. Var. Index. Performance RTs'!$I$94),0)</f>
        <v>0</v>
      </c>
      <c r="AI885" s="157">
        <f>IF($A$829="SIM",(AI864*(AI872+AI873)*'[7]5. Var. Index. Performance RTs'!$I$94),0)</f>
        <v>0</v>
      </c>
      <c r="AJ885" s="157">
        <f>IF($A$829="SIM",(AJ864*(AJ872+AJ873)*'[7]5. Var. Index. Performance RTs'!$I$94),0)</f>
        <v>0</v>
      </c>
      <c r="AK885" s="157">
        <f>IF($A$829="SIM",(AK864*(AK872+AK873)*'[7]5. Var. Index. Performance RTs'!$I$94),0)</f>
        <v>0</v>
      </c>
      <c r="AL885" s="157">
        <f>IF($A$829="SIM",(AL864*(AL872+AL873)*'[7]5. Var. Index. Performance RTs'!$I$94),0)</f>
        <v>0</v>
      </c>
      <c r="AM885" s="157">
        <f>IF($A$829="SIM",(AM864*(AM872+AM873)*'[7]5. Var. Index. Performance RTs'!$I$94),0)</f>
        <v>0</v>
      </c>
      <c r="AN885" s="157">
        <f>IF($A$829="SIM",(AN864*(AN872+AN873)*'[7]5. Var. Index. Performance RTs'!$I$94),0)</f>
        <v>0</v>
      </c>
      <c r="AO885" s="157">
        <f>IF($A$829="SIM",(AO864*(AO872+AO873)*'[7]5. Var. Index. Performance RTs'!$I$94),0)</f>
        <v>0</v>
      </c>
      <c r="AP885" s="157">
        <f>IF($A$829="SIM",(AP864*(AP872+AP873)*'[7]5. Var. Index. Performance RTs'!$I$94),0)</f>
        <v>0</v>
      </c>
      <c r="AQ885" s="157">
        <f>IF($A$829="SIM",(AQ864*(AQ872+AQ873)*'[7]5. Var. Index. Performance RTs'!$I$94),0)</f>
        <v>0</v>
      </c>
      <c r="AR885" s="157">
        <f>IF($A$829="SIM",(AR864*(AR872+AR873)*'[7]5. Var. Index. Performance RTs'!$I$94),0)</f>
        <v>0</v>
      </c>
    </row>
    <row r="886" spans="1:44" s="260" customFormat="1" ht="15.75" hidden="1" outlineLevel="1">
      <c r="A886" s="195"/>
      <c r="B886" s="84" t="s">
        <v>187</v>
      </c>
      <c r="C886" s="80" t="s">
        <v>129</v>
      </c>
      <c r="D886" s="157">
        <f>IF($A$829="SIM",((D864)*'[7]5. Var. Index. Performance RTs'!$I$102*(1-'[7]5. Var. Index. Performance RTs'!$I$93))+((D864)*(D872+D873)*(1-'[7]5. Var. Index. Performance RTs'!$I$94)),0)</f>
        <v>0</v>
      </c>
      <c r="E886" s="157">
        <f>IF($A$829="SIM",((E864)*'[7]5. Var. Index. Performance RTs'!$I$102*(1-'[7]5. Var. Index. Performance RTs'!$I$93))+((E864)*(E872+E873)*(1-'[7]5. Var. Index. Performance RTs'!$I$94)),0)</f>
        <v>0</v>
      </c>
      <c r="F886" s="157">
        <f>IF($A$829="SIM",((F864)*'[7]5. Var. Index. Performance RTs'!$I$102*(1-'[7]5. Var. Index. Performance RTs'!$I$93))+((F864)*(F872+F873)*(1-'[7]5. Var. Index. Performance RTs'!$I$94)),0)</f>
        <v>0</v>
      </c>
      <c r="G886" s="157">
        <f>IF($A$829="SIM",((G864)*'[7]5. Var. Index. Performance RTs'!$I$102*(1-'[7]5. Var. Index. Performance RTs'!$I$93))+((G864)*(G872+G873)*(1-'[7]5. Var. Index. Performance RTs'!$I$94)),0)</f>
        <v>0</v>
      </c>
      <c r="H886" s="157">
        <f>IF($A$829="SIM",((H864)*'[7]5. Var. Index. Performance RTs'!$I$102*(1-'[7]5. Var. Index. Performance RTs'!$I$93))+((H864)*(H872+H873)*(1-'[7]5. Var. Index. Performance RTs'!$I$94)),0)</f>
        <v>0</v>
      </c>
      <c r="I886" s="157">
        <f>IF($A$829="SIM",((I864)*'[7]5. Var. Index. Performance RTs'!$I$102*(1-'[7]5. Var. Index. Performance RTs'!$I$93))+((I864)*(I872+I873)*(1-'[7]5. Var. Index. Performance RTs'!$I$94)),0)</f>
        <v>0</v>
      </c>
      <c r="J886" s="157">
        <f>IF($A$829="SIM",((J864)*'[7]5. Var. Index. Performance RTs'!$I$102*(1-'[7]5. Var. Index. Performance RTs'!$I$93))+((J864)*(J872+J873)*(1-'[7]5. Var. Index. Performance RTs'!$I$94)),0)</f>
        <v>0</v>
      </c>
      <c r="K886" s="157">
        <f>IF($A$829="SIM",((K864)*'[7]5. Var. Index. Performance RTs'!$I$102*(1-'[7]5. Var. Index. Performance RTs'!$I$93))+((K864)*(K872+K873)*(1-'[7]5. Var. Index. Performance RTs'!$I$94)),0)</f>
        <v>0</v>
      </c>
      <c r="L886" s="157">
        <f>IF($A$829="SIM",((L864)*'[7]5. Var. Index. Performance RTs'!$I$102*(1-'[7]5. Var. Index. Performance RTs'!$I$93))+((L864)*(L872+L873)*(1-'[7]5. Var. Index. Performance RTs'!$I$94)),0)</f>
        <v>0</v>
      </c>
      <c r="M886" s="157">
        <f>IF($A$829="SIM",((M864)*'[7]5. Var. Index. Performance RTs'!$I$102*(1-'[7]5. Var. Index. Performance RTs'!$I$93))+((M864)*(M872+M873)*(1-'[7]5. Var. Index. Performance RTs'!$I$94)),0)</f>
        <v>0</v>
      </c>
      <c r="N886" s="157">
        <f>IF($A$829="SIM",((N864)*'[7]5. Var. Index. Performance RTs'!$I$102*(1-'[7]5. Var. Index. Performance RTs'!$I$93))+((N864)*(N872+N873)*(1-'[7]5. Var. Index. Performance RTs'!$I$94)),0)</f>
        <v>0</v>
      </c>
      <c r="O886" s="157">
        <f>IF($A$829="SIM",((O864)*'[7]5. Var. Index. Performance RTs'!$I$102*(1-'[7]5. Var. Index. Performance RTs'!$I$93))+((O864)*(O872+O873)*(1-'[7]5. Var. Index. Performance RTs'!$I$94)),0)</f>
        <v>0</v>
      </c>
      <c r="P886" s="157">
        <f>IF($A$829="SIM",((P864)*'[7]5. Var. Index. Performance RTs'!$I$102*(1-'[7]5. Var. Index. Performance RTs'!$I$93))+((P864)*(P872+P873)*(1-'[7]5. Var. Index. Performance RTs'!$I$94)),0)</f>
        <v>0</v>
      </c>
      <c r="Q886" s="157">
        <f>IF($A$829="SIM",((Q864)*'[7]5. Var. Index. Performance RTs'!$I$102*(1-'[7]5. Var. Index. Performance RTs'!$I$93))+((Q864)*(Q872+Q873)*(1-'[7]5. Var. Index. Performance RTs'!$I$94)),0)</f>
        <v>0</v>
      </c>
      <c r="R886" s="157">
        <f>IF($A$829="SIM",((R864)*'[7]5. Var. Index. Performance RTs'!$I$102*(1-'[7]5. Var. Index. Performance RTs'!$I$93))+((R864)*(R872+R873)*(1-'[7]5. Var. Index. Performance RTs'!$I$94)),0)</f>
        <v>0</v>
      </c>
      <c r="S886" s="157">
        <f>IF($A$829="SIM",((S864)*'[7]5. Var. Index. Performance RTs'!$I$102*(1-'[7]5. Var. Index. Performance RTs'!$I$93))+((S864)*(S872+S873)*(1-'[7]5. Var. Index. Performance RTs'!$I$94)),0)</f>
        <v>0</v>
      </c>
      <c r="T886" s="157">
        <f>IF($A$829="SIM",((T864)*'[7]5. Var. Index. Performance RTs'!$I$102*(1-'[7]5. Var. Index. Performance RTs'!$I$93))+((T864)*(T872+T873)*(1-'[7]5. Var. Index. Performance RTs'!$I$94)),0)</f>
        <v>0</v>
      </c>
      <c r="U886" s="157">
        <f>IF($A$829="SIM",((U864)*'[7]5. Var. Index. Performance RTs'!$I$102*(1-'[7]5. Var. Index. Performance RTs'!$I$93))+((U864)*(U872+U873)*(1-'[7]5. Var. Index. Performance RTs'!$I$94)),0)</f>
        <v>0</v>
      </c>
      <c r="V886" s="157">
        <f>IF($A$829="SIM",((V864)*'[7]5. Var. Index. Performance RTs'!$I$102*(1-'[7]5. Var. Index. Performance RTs'!$I$93))+((V864)*(V872+V873)*(1-'[7]5. Var. Index. Performance RTs'!$I$94)),0)</f>
        <v>0</v>
      </c>
      <c r="W886" s="157">
        <f>IF($A$829="SIM",((W864)*'[7]5. Var. Index. Performance RTs'!$I$102*(1-'[7]5. Var. Index. Performance RTs'!$I$93))+((W864)*(W872+W873)*(1-'[7]5. Var. Index. Performance RTs'!$I$94)),0)</f>
        <v>0</v>
      </c>
      <c r="X886" s="157">
        <f>IF($A$829="SIM",((X864)*'[7]5. Var. Index. Performance RTs'!$I$102*(1-'[7]5. Var. Index. Performance RTs'!$I$93))+((X864)*(X872+X873)*(1-'[7]5. Var. Index. Performance RTs'!$I$94)),0)</f>
        <v>0</v>
      </c>
      <c r="Y886" s="157">
        <f>IF($A$829="SIM",((Y864)*'[7]5. Var. Index. Performance RTs'!$I$102*(1-'[7]5. Var. Index. Performance RTs'!$I$93))+((Y864)*(Y872+Y873)*(1-'[7]5. Var. Index. Performance RTs'!$I$94)),0)</f>
        <v>0</v>
      </c>
      <c r="Z886" s="157">
        <f>IF($A$829="SIM",((Z864)*'[7]5. Var. Index. Performance RTs'!$I$102*(1-'[7]5. Var. Index. Performance RTs'!$I$93))+((Z864)*(Z872+Z873)*(1-'[7]5. Var. Index. Performance RTs'!$I$94)),0)</f>
        <v>0</v>
      </c>
      <c r="AA886" s="157">
        <f>IF($A$829="SIM",((AA864)*'[7]5. Var. Index. Performance RTs'!$I$102*(1-'[7]5. Var. Index. Performance RTs'!$I$93))+((AA864)*(AA872+AA873)*(1-'[7]5. Var. Index. Performance RTs'!$I$94)),0)</f>
        <v>0</v>
      </c>
      <c r="AB886" s="157">
        <f>IF($A$829="SIM",((AB864)*'[7]5. Var. Index. Performance RTs'!$I$102*(1-'[7]5. Var. Index. Performance RTs'!$I$93))+((AB864)*(AB872+AB873)*(1-'[7]5. Var. Index. Performance RTs'!$I$94)),0)</f>
        <v>0</v>
      </c>
      <c r="AC886" s="157">
        <f>IF($A$829="SIM",((AC864)*'[7]5. Var. Index. Performance RTs'!$I$102*(1-'[7]5. Var. Index. Performance RTs'!$I$93))+((AC864)*(AC872+AC873)*(1-'[7]5. Var. Index. Performance RTs'!$I$94)),0)</f>
        <v>0</v>
      </c>
      <c r="AD886" s="157">
        <f>IF($A$829="SIM",((AD864)*'[7]5. Var. Index. Performance RTs'!$I$102*(1-'[7]5. Var. Index. Performance RTs'!$I$93))+((AD864)*(AD872+AD873)*(1-'[7]5. Var. Index. Performance RTs'!$I$94)),0)</f>
        <v>0</v>
      </c>
      <c r="AE886" s="157">
        <f>IF($A$829="SIM",((AE864)*'[7]5. Var. Index. Performance RTs'!$I$102*(1-'[7]5. Var. Index. Performance RTs'!$I$93))+((AE864)*(AE872+AE873)*(1-'[7]5. Var. Index. Performance RTs'!$I$94)),0)</f>
        <v>0</v>
      </c>
      <c r="AF886" s="157">
        <f>IF($A$829="SIM",((AF864)*'[7]5. Var. Index. Performance RTs'!$I$102*(1-'[7]5. Var. Index. Performance RTs'!$I$93))+((AF864)*(AF872+AF873)*(1-'[7]5. Var. Index. Performance RTs'!$I$94)),0)</f>
        <v>0</v>
      </c>
      <c r="AG886" s="157">
        <f>IF($A$829="SIM",((AG864)*'[7]5. Var. Index. Performance RTs'!$I$102*(1-'[7]5. Var. Index. Performance RTs'!$I$93))+((AG864)*(AG872+AG873)*(1-'[7]5. Var. Index. Performance RTs'!$I$94)),0)</f>
        <v>0</v>
      </c>
      <c r="AH886" s="157">
        <f>IF($A$829="SIM",((AH864)*'[7]5. Var. Index. Performance RTs'!$I$102*(1-'[7]5. Var. Index. Performance RTs'!$I$93))+((AH864)*(AH872+AH873)*(1-'[7]5. Var. Index. Performance RTs'!$I$94)),0)</f>
        <v>0</v>
      </c>
      <c r="AI886" s="157">
        <f>IF($A$829="SIM",((AI864)*'[7]5. Var. Index. Performance RTs'!$I$102*(1-'[7]5. Var. Index. Performance RTs'!$I$93))+((AI864)*(AI872+AI873)*(1-'[7]5. Var. Index. Performance RTs'!$I$94)),0)</f>
        <v>0</v>
      </c>
      <c r="AJ886" s="157">
        <f>IF($A$829="SIM",((AJ864)*'[7]5. Var. Index. Performance RTs'!$I$102*(1-'[7]5. Var. Index. Performance RTs'!$I$93))+((AJ864)*(AJ872+AJ873)*(1-'[7]5. Var. Index. Performance RTs'!$I$94)),0)</f>
        <v>0</v>
      </c>
      <c r="AK886" s="157">
        <f>IF($A$829="SIM",((AK864)*'[7]5. Var. Index. Performance RTs'!$I$102*(1-'[7]5. Var. Index. Performance RTs'!$I$93))+((AK864)*(AK872+AK873)*(1-'[7]5. Var. Index. Performance RTs'!$I$94)),0)</f>
        <v>0</v>
      </c>
      <c r="AL886" s="157">
        <f>IF($A$829="SIM",((AL864)*'[7]5. Var. Index. Performance RTs'!$I$102*(1-'[7]5. Var. Index. Performance RTs'!$I$93))+((AL864)*(AL872+AL873)*(1-'[7]5. Var. Index. Performance RTs'!$I$94)),0)</f>
        <v>0</v>
      </c>
      <c r="AM886" s="157">
        <f>IF($A$829="SIM",((AM864)*'[7]5. Var. Index. Performance RTs'!$I$102*(1-'[7]5. Var. Index. Performance RTs'!$I$93))+((AM864)*(AM872+AM873)*(1-'[7]5. Var. Index. Performance RTs'!$I$94)),0)</f>
        <v>0</v>
      </c>
      <c r="AN886" s="157">
        <f>IF($A$829="SIM",((AN864)*'[7]5. Var. Index. Performance RTs'!$I$102*(1-'[7]5. Var. Index. Performance RTs'!$I$93))+((AN864)*(AN872+AN873)*(1-'[7]5. Var. Index. Performance RTs'!$I$94)),0)</f>
        <v>0</v>
      </c>
      <c r="AO886" s="157">
        <f>IF($A$829="SIM",((AO864)*'[7]5. Var. Index. Performance RTs'!$I$102*(1-'[7]5. Var. Index. Performance RTs'!$I$93))+((AO864)*(AO872+AO873)*(1-'[7]5. Var. Index. Performance RTs'!$I$94)),0)</f>
        <v>0</v>
      </c>
      <c r="AP886" s="157">
        <f>IF($A$829="SIM",((AP864)*'[7]5. Var. Index. Performance RTs'!$I$102*(1-'[7]5. Var. Index. Performance RTs'!$I$93))+((AP864)*(AP872+AP873)*(1-'[7]5. Var. Index. Performance RTs'!$I$94)),0)</f>
        <v>0</v>
      </c>
      <c r="AQ886" s="157">
        <f>IF($A$829="SIM",((AQ864)*'[7]5. Var. Index. Performance RTs'!$I$102*(1-'[7]5. Var. Index. Performance RTs'!$I$93))+((AQ864)*(AQ872+AQ873)*(1-'[7]5. Var. Index. Performance RTs'!$I$94)),0)</f>
        <v>0</v>
      </c>
      <c r="AR886" s="157">
        <f>IF($A$829="SIM",((AR864)*'[7]5. Var. Index. Performance RTs'!$I$102*(1-'[7]5. Var. Index. Performance RTs'!$I$93))+((AR864)*(AR872+AR873)*(1-'[7]5. Var. Index. Performance RTs'!$I$94)),0)</f>
        <v>0</v>
      </c>
    </row>
    <row r="887" spans="1:44" s="260" customFormat="1" ht="15.75" hidden="1" outlineLevel="1">
      <c r="A887" s="195"/>
      <c r="B887" s="84" t="s">
        <v>188</v>
      </c>
      <c r="C887" s="80" t="s">
        <v>129</v>
      </c>
      <c r="D887" s="157">
        <f>IF($A$829="SIM",((D864)*'[7]5. Var. Index. Performance RTs'!$I$102*('[7]5. Var. Index. Performance RTs'!$I$93)),0)</f>
        <v>0</v>
      </c>
      <c r="E887" s="157">
        <f>IF($A$829="SIM",((E864)*'[7]5. Var. Index. Performance RTs'!$I$102*('[7]5. Var. Index. Performance RTs'!$I$93)),0)</f>
        <v>0</v>
      </c>
      <c r="F887" s="157">
        <f>IF($A$829="SIM",((F864)*'[7]5. Var. Index. Performance RTs'!$I$102*('[7]5. Var. Index. Performance RTs'!$I$93)),0)</f>
        <v>0</v>
      </c>
      <c r="G887" s="157">
        <f>IF($A$829="SIM",((G864)*'[7]5. Var. Index. Performance RTs'!$I$102*('[7]5. Var. Index. Performance RTs'!$I$93)),0)</f>
        <v>0</v>
      </c>
      <c r="H887" s="157">
        <f>IF($A$829="SIM",((H864)*'[7]5. Var. Index. Performance RTs'!$I$102*('[7]5. Var. Index. Performance RTs'!$I$93)),0)</f>
        <v>0</v>
      </c>
      <c r="I887" s="157">
        <f>IF($A$829="SIM",((I864)*'[7]5. Var. Index. Performance RTs'!$I$102*('[7]5. Var. Index. Performance RTs'!$I$93)),0)</f>
        <v>0</v>
      </c>
      <c r="J887" s="157">
        <f>IF($A$829="SIM",((J864)*'[7]5. Var. Index. Performance RTs'!$I$102*('[7]5. Var. Index. Performance RTs'!$I$93)),0)</f>
        <v>0</v>
      </c>
      <c r="K887" s="157">
        <f>IF($A$829="SIM",((K864)*'[7]5. Var. Index. Performance RTs'!$I$102*('[7]5. Var. Index. Performance RTs'!$I$93)),0)</f>
        <v>0</v>
      </c>
      <c r="L887" s="157">
        <f>IF($A$829="SIM",((L864)*'[7]5. Var. Index. Performance RTs'!$I$102*('[7]5. Var. Index. Performance RTs'!$I$93)),0)</f>
        <v>0</v>
      </c>
      <c r="M887" s="157">
        <f>IF($A$829="SIM",((M864)*'[7]5. Var. Index. Performance RTs'!$I$102*('[7]5. Var. Index. Performance RTs'!$I$93)),0)</f>
        <v>0</v>
      </c>
      <c r="N887" s="157">
        <f>IF($A$829="SIM",((N864)*'[7]5. Var. Index. Performance RTs'!$I$102*('[7]5. Var. Index. Performance RTs'!$I$93)),0)</f>
        <v>0</v>
      </c>
      <c r="O887" s="157">
        <f>IF($A$829="SIM",((O864)*'[7]5. Var. Index. Performance RTs'!$I$102*('[7]5. Var. Index. Performance RTs'!$I$93)),0)</f>
        <v>0</v>
      </c>
      <c r="P887" s="157">
        <f>IF($A$829="SIM",((P864)*'[7]5. Var. Index. Performance RTs'!$I$102*('[7]5. Var. Index. Performance RTs'!$I$93)),0)</f>
        <v>0</v>
      </c>
      <c r="Q887" s="157">
        <f>IF($A$829="SIM",((Q864)*'[7]5. Var. Index. Performance RTs'!$I$102*('[7]5. Var. Index. Performance RTs'!$I$93)),0)</f>
        <v>0</v>
      </c>
      <c r="R887" s="157">
        <f>IF($A$829="SIM",((R864)*'[7]5. Var. Index. Performance RTs'!$I$102*('[7]5. Var. Index. Performance RTs'!$I$93)),0)</f>
        <v>0</v>
      </c>
      <c r="S887" s="157">
        <f>IF($A$829="SIM",((S864)*'[7]5. Var. Index. Performance RTs'!$I$102*('[7]5. Var. Index. Performance RTs'!$I$93)),0)</f>
        <v>0</v>
      </c>
      <c r="T887" s="157">
        <f>IF($A$829="SIM",((T864)*'[7]5. Var. Index. Performance RTs'!$I$102*('[7]5. Var. Index. Performance RTs'!$I$93)),0)</f>
        <v>0</v>
      </c>
      <c r="U887" s="157">
        <f>IF($A$829="SIM",((U864)*'[7]5. Var. Index. Performance RTs'!$I$102*('[7]5. Var. Index. Performance RTs'!$I$93)),0)</f>
        <v>0</v>
      </c>
      <c r="V887" s="157">
        <f>IF($A$829="SIM",((V864)*'[7]5. Var. Index. Performance RTs'!$I$102*('[7]5. Var. Index. Performance RTs'!$I$93)),0)</f>
        <v>0</v>
      </c>
      <c r="W887" s="157">
        <f>IF($A$829="SIM",((W864)*'[7]5. Var. Index. Performance RTs'!$I$102*('[7]5. Var. Index. Performance RTs'!$I$93)),0)</f>
        <v>0</v>
      </c>
      <c r="X887" s="157">
        <f>IF($A$829="SIM",((X864)*'[7]5. Var. Index. Performance RTs'!$I$102*('[7]5. Var. Index. Performance RTs'!$I$93)),0)</f>
        <v>0</v>
      </c>
      <c r="Y887" s="157">
        <f>IF($A$829="SIM",((Y864)*'[7]5. Var. Index. Performance RTs'!$I$102*('[7]5. Var. Index. Performance RTs'!$I$93)),0)</f>
        <v>0</v>
      </c>
      <c r="Z887" s="157">
        <f>IF($A$829="SIM",((Z864)*'[7]5. Var. Index. Performance RTs'!$I$102*('[7]5. Var. Index. Performance RTs'!$I$93)),0)</f>
        <v>0</v>
      </c>
      <c r="AA887" s="157">
        <f>IF($A$829="SIM",((AA864)*'[7]5. Var. Index. Performance RTs'!$I$102*('[7]5. Var. Index. Performance RTs'!$I$93)),0)</f>
        <v>0</v>
      </c>
      <c r="AB887" s="157">
        <f>IF($A$829="SIM",((AB864)*'[7]5. Var. Index. Performance RTs'!$I$102*('[7]5. Var. Index. Performance RTs'!$I$93)),0)</f>
        <v>0</v>
      </c>
      <c r="AC887" s="157">
        <f>IF($A$829="SIM",((AC864)*'[7]5. Var. Index. Performance RTs'!$I$102*('[7]5. Var. Index. Performance RTs'!$I$93)),0)</f>
        <v>0</v>
      </c>
      <c r="AD887" s="157">
        <f>IF($A$829="SIM",((AD864)*'[7]5. Var. Index. Performance RTs'!$I$102*('[7]5. Var. Index. Performance RTs'!$I$93)),0)</f>
        <v>0</v>
      </c>
      <c r="AE887" s="157">
        <f>IF($A$829="SIM",((AE864)*'[7]5. Var. Index. Performance RTs'!$I$102*('[7]5. Var. Index. Performance RTs'!$I$93)),0)</f>
        <v>0</v>
      </c>
      <c r="AF887" s="157">
        <f>IF($A$829="SIM",((AF864)*'[7]5. Var. Index. Performance RTs'!$I$102*('[7]5. Var. Index. Performance RTs'!$I$93)),0)</f>
        <v>0</v>
      </c>
      <c r="AG887" s="157">
        <f>IF($A$829="SIM",((AG864)*'[7]5. Var. Index. Performance RTs'!$I$102*('[7]5. Var. Index. Performance RTs'!$I$93)),0)</f>
        <v>0</v>
      </c>
      <c r="AH887" s="157">
        <f>IF($A$829="SIM",((AH864)*'[7]5. Var. Index. Performance RTs'!$I$102*('[7]5. Var. Index. Performance RTs'!$I$93)),0)</f>
        <v>0</v>
      </c>
      <c r="AI887" s="157">
        <f>IF($A$829="SIM",((AI864)*'[7]5. Var. Index. Performance RTs'!$I$102*('[7]5. Var. Index. Performance RTs'!$I$93)),0)</f>
        <v>0</v>
      </c>
      <c r="AJ887" s="157">
        <f>IF($A$829="SIM",((AJ864)*'[7]5. Var. Index. Performance RTs'!$I$102*('[7]5. Var. Index. Performance RTs'!$I$93)),0)</f>
        <v>0</v>
      </c>
      <c r="AK887" s="157">
        <f>IF($A$829="SIM",((AK864)*'[7]5. Var. Index. Performance RTs'!$I$102*('[7]5. Var. Index. Performance RTs'!$I$93)),0)</f>
        <v>0</v>
      </c>
      <c r="AL887" s="157">
        <f>IF($A$829="SIM",((AL864)*'[7]5. Var. Index. Performance RTs'!$I$102*('[7]5. Var. Index. Performance RTs'!$I$93)),0)</f>
        <v>0</v>
      </c>
      <c r="AM887" s="157">
        <f>IF($A$829="SIM",((AM864)*'[7]5. Var. Index. Performance RTs'!$I$102*('[7]5. Var. Index. Performance RTs'!$I$93)),0)</f>
        <v>0</v>
      </c>
      <c r="AN887" s="157">
        <f>IF($A$829="SIM",((AN864)*'[7]5. Var. Index. Performance RTs'!$I$102*('[7]5. Var. Index. Performance RTs'!$I$93)),0)</f>
        <v>0</v>
      </c>
      <c r="AO887" s="157">
        <f>IF($A$829="SIM",((AO864)*'[7]5. Var. Index. Performance RTs'!$I$102*('[7]5. Var. Index. Performance RTs'!$I$93)),0)</f>
        <v>0</v>
      </c>
      <c r="AP887" s="157">
        <f>IF($A$829="SIM",((AP864)*'[7]5. Var. Index. Performance RTs'!$I$102*('[7]5. Var. Index. Performance RTs'!$I$93)),0)</f>
        <v>0</v>
      </c>
      <c r="AQ887" s="157">
        <f>IF($A$829="SIM",((AQ864)*'[7]5. Var. Index. Performance RTs'!$I$102*('[7]5. Var. Index. Performance RTs'!$I$93)),0)</f>
        <v>0</v>
      </c>
      <c r="AR887" s="157">
        <f>IF($A$829="SIM",((AR864)*'[7]5. Var. Index. Performance RTs'!$I$102*('[7]5. Var. Index. Performance RTs'!$I$93)),0)</f>
        <v>0</v>
      </c>
    </row>
    <row r="888" spans="1:44" s="78" customFormat="1" ht="15.75" hidden="1" outlineLevel="1">
      <c r="A888" s="195"/>
      <c r="B888" s="82"/>
      <c r="C888" s="196">
        <f>AVERAGE(D864:AR864)/313</f>
        <v>0</v>
      </c>
      <c r="D888" s="191" t="s">
        <v>71</v>
      </c>
      <c r="E888" s="192"/>
      <c r="F888" s="192"/>
      <c r="G888" s="192"/>
      <c r="H888" s="192"/>
      <c r="I888" s="192"/>
      <c r="J888" s="192"/>
      <c r="K888" s="192"/>
      <c r="L888" s="192"/>
      <c r="M888" s="192"/>
      <c r="N888" s="192"/>
      <c r="O888" s="192"/>
      <c r="P888" s="192"/>
      <c r="Q888" s="192"/>
      <c r="R888" s="192"/>
      <c r="S888" s="192"/>
      <c r="T888" s="192"/>
      <c r="U888" s="192"/>
      <c r="V888" s="192"/>
      <c r="W888" s="192"/>
      <c r="X888" s="192"/>
      <c r="Y888" s="192"/>
      <c r="Z888" s="192"/>
      <c r="AA888" s="192"/>
      <c r="AB888" s="192"/>
      <c r="AC888" s="192"/>
      <c r="AD888" s="192"/>
      <c r="AE888" s="192"/>
      <c r="AF888" s="192"/>
      <c r="AG888" s="192"/>
      <c r="AH888" s="192"/>
      <c r="AI888" s="192"/>
      <c r="AJ888" s="192"/>
      <c r="AK888" s="192"/>
      <c r="AL888" s="192"/>
      <c r="AM888" s="192"/>
      <c r="AN888" s="192"/>
      <c r="AO888" s="192"/>
      <c r="AP888" s="192"/>
      <c r="AQ888" s="192"/>
      <c r="AR888" s="192"/>
    </row>
    <row r="889" spans="1:44" s="264" customFormat="1" ht="15.75" hidden="1" outlineLevel="1">
      <c r="A889" s="105" t="str">
        <f>'[7]5. Var. Index. Performance RTs'!D55</f>
        <v>SIM</v>
      </c>
      <c r="B889" s="175" t="s">
        <v>4</v>
      </c>
      <c r="C889" s="173" t="s">
        <v>129</v>
      </c>
      <c r="D889" s="200">
        <f>IF($A$889="SIM",D1060,0)</f>
        <v>40942.728731643758</v>
      </c>
      <c r="E889" s="200">
        <f t="shared" ref="E889:AR889" si="286">IF($A$889="SIM",E1060,0)</f>
        <v>41149.869809811746</v>
      </c>
      <c r="F889" s="200">
        <f t="shared" si="286"/>
        <v>41358.046593370585</v>
      </c>
      <c r="G889" s="200">
        <f t="shared" si="286"/>
        <v>41567.264260847216</v>
      </c>
      <c r="H889" s="200">
        <f t="shared" si="286"/>
        <v>41777.528016661228</v>
      </c>
      <c r="I889" s="200">
        <f t="shared" si="286"/>
        <v>41488.669602136593</v>
      </c>
      <c r="J889" s="200">
        <f t="shared" si="286"/>
        <v>41701.041252102637</v>
      </c>
      <c r="K889" s="200">
        <f t="shared" si="286"/>
        <v>41914.474760318517</v>
      </c>
      <c r="L889" s="200">
        <f t="shared" si="286"/>
        <v>42128.975436075474</v>
      </c>
      <c r="M889" s="200">
        <f t="shared" si="286"/>
        <v>42344.548615211221</v>
      </c>
      <c r="N889" s="200">
        <f t="shared" si="286"/>
        <v>42045.956592060909</v>
      </c>
      <c r="O889" s="200">
        <f t="shared" si="286"/>
        <v>42263.690892317478</v>
      </c>
      <c r="P889" s="200">
        <f t="shared" si="286"/>
        <v>42482.513864075336</v>
      </c>
      <c r="Q889" s="200">
        <f t="shared" si="286"/>
        <v>42702.430950691996</v>
      </c>
      <c r="R889" s="200">
        <f t="shared" si="286"/>
        <v>42923.447622741733</v>
      </c>
      <c r="S889" s="200">
        <f t="shared" si="286"/>
        <v>42614.864007292061</v>
      </c>
      <c r="T889" s="200">
        <f t="shared" si="286"/>
        <v>42838.0963714791</v>
      </c>
      <c r="U889" s="200">
        <f t="shared" si="286"/>
        <v>43062.444897487061</v>
      </c>
      <c r="V889" s="200">
        <f t="shared" si="286"/>
        <v>43287.915166125073</v>
      </c>
      <c r="W889" s="200">
        <f t="shared" si="286"/>
        <v>43514.512786106265</v>
      </c>
      <c r="X889" s="200">
        <f t="shared" si="286"/>
        <v>43195.673019283262</v>
      </c>
      <c r="Y889" s="200">
        <f t="shared" si="286"/>
        <v>43424.542280404763</v>
      </c>
      <c r="Z889" s="200">
        <f t="shared" si="286"/>
        <v>43654.555887831884</v>
      </c>
      <c r="AA889" s="200">
        <f t="shared" si="286"/>
        <v>43885.719563296123</v>
      </c>
      <c r="AB889" s="200">
        <f t="shared" si="286"/>
        <v>44118.039057137707</v>
      </c>
      <c r="AC889" s="200">
        <f t="shared" si="286"/>
        <v>43788.671838124923</v>
      </c>
      <c r="AD889" s="200">
        <f t="shared" si="286"/>
        <v>44023.320334892269</v>
      </c>
      <c r="AE889" s="200">
        <f t="shared" si="286"/>
        <v>44259.142074143441</v>
      </c>
      <c r="AF889" s="200">
        <f t="shared" si="286"/>
        <v>44496.142922090861</v>
      </c>
      <c r="AG889" s="200">
        <f t="shared" si="286"/>
        <v>44734.328774278045</v>
      </c>
      <c r="AH889" s="200">
        <f t="shared" si="286"/>
        <v>44394.155889972819</v>
      </c>
      <c r="AI889" s="200">
        <f t="shared" si="286"/>
        <v>44634.729555328166</v>
      </c>
      <c r="AJ889" s="200">
        <f t="shared" si="286"/>
        <v>44876.50608901029</v>
      </c>
      <c r="AK889" s="200">
        <f t="shared" si="286"/>
        <v>45119.491505360813</v>
      </c>
      <c r="AL889" s="200">
        <f t="shared" si="286"/>
        <v>45363.691848793096</v>
      </c>
      <c r="AM889" s="200">
        <f t="shared" si="286"/>
        <v>45012.427998954576</v>
      </c>
      <c r="AN889" s="200">
        <f t="shared" si="286"/>
        <v>45259.076450829765</v>
      </c>
      <c r="AO889" s="200">
        <f t="shared" si="286"/>
        <v>45506.958144964323</v>
      </c>
      <c r="AP889" s="200">
        <f t="shared" si="286"/>
        <v>45756.079247569563</v>
      </c>
      <c r="AQ889" s="200">
        <f t="shared" si="286"/>
        <v>46006.445955687836</v>
      </c>
      <c r="AR889" s="200">
        <f t="shared" si="286"/>
        <v>45643.798573668246</v>
      </c>
    </row>
    <row r="890" spans="1:44" s="260" customFormat="1" ht="15.75" hidden="1" outlineLevel="1">
      <c r="A890" s="195"/>
      <c r="B890" s="84" t="s">
        <v>191</v>
      </c>
      <c r="C890" s="80" t="s">
        <v>129</v>
      </c>
      <c r="D890" s="157">
        <f>IF($A$889="SIM",D296,0)</f>
        <v>0</v>
      </c>
      <c r="E890" s="157">
        <f t="shared" ref="E890:AR890" si="287">IF($A$889="SIM",E296,0)</f>
        <v>0</v>
      </c>
      <c r="F890" s="157">
        <f t="shared" si="287"/>
        <v>0</v>
      </c>
      <c r="G890" s="157">
        <f t="shared" si="287"/>
        <v>0</v>
      </c>
      <c r="H890" s="157">
        <f t="shared" si="287"/>
        <v>0</v>
      </c>
      <c r="I890" s="157">
        <f t="shared" si="287"/>
        <v>995.49210921587269</v>
      </c>
      <c r="J890" s="157">
        <f t="shared" si="287"/>
        <v>995.49210921587269</v>
      </c>
      <c r="K890" s="157">
        <f t="shared" si="287"/>
        <v>995.49210921587269</v>
      </c>
      <c r="L890" s="157">
        <f t="shared" si="287"/>
        <v>995.49210921587269</v>
      </c>
      <c r="M890" s="157">
        <f t="shared" si="287"/>
        <v>995.49210921587269</v>
      </c>
      <c r="N890" s="157">
        <f t="shared" si="287"/>
        <v>2021.0991022146852</v>
      </c>
      <c r="O890" s="157">
        <f t="shared" si="287"/>
        <v>2021.0991022146852</v>
      </c>
      <c r="P890" s="157">
        <f t="shared" si="287"/>
        <v>2021.0991022146852</v>
      </c>
      <c r="Q890" s="157">
        <f t="shared" si="287"/>
        <v>2021.0991022146852</v>
      </c>
      <c r="R890" s="157">
        <f t="shared" si="287"/>
        <v>2021.0991022146852</v>
      </c>
      <c r="S890" s="157">
        <f t="shared" si="287"/>
        <v>3077.6063048524952</v>
      </c>
      <c r="T890" s="157">
        <f t="shared" si="287"/>
        <v>3077.6063048524952</v>
      </c>
      <c r="U890" s="157">
        <f t="shared" si="287"/>
        <v>3077.6063048524952</v>
      </c>
      <c r="V890" s="157">
        <f t="shared" si="287"/>
        <v>3077.6063048524952</v>
      </c>
      <c r="W890" s="157">
        <f t="shared" si="287"/>
        <v>3077.6063048524952</v>
      </c>
      <c r="X890" s="157">
        <f t="shared" si="287"/>
        <v>4165.8189978838527</v>
      </c>
      <c r="Y890" s="157">
        <f t="shared" si="287"/>
        <v>4165.8189978838527</v>
      </c>
      <c r="Z890" s="157">
        <f t="shared" si="287"/>
        <v>4165.8189978838527</v>
      </c>
      <c r="AA890" s="157">
        <f t="shared" si="287"/>
        <v>4165.8189978838527</v>
      </c>
      <c r="AB890" s="157">
        <f t="shared" si="287"/>
        <v>4165.8189978838527</v>
      </c>
      <c r="AC890" s="157">
        <f t="shared" si="287"/>
        <v>5286.5629214701758</v>
      </c>
      <c r="AD890" s="157">
        <f t="shared" si="287"/>
        <v>5286.5629214701758</v>
      </c>
      <c r="AE890" s="157">
        <f t="shared" si="287"/>
        <v>5286.5629214701758</v>
      </c>
      <c r="AF890" s="157">
        <f t="shared" si="287"/>
        <v>5286.5629214701758</v>
      </c>
      <c r="AG890" s="157">
        <f t="shared" si="287"/>
        <v>5286.5629214701758</v>
      </c>
      <c r="AH890" s="157">
        <f t="shared" si="287"/>
        <v>6440.6847924307094</v>
      </c>
      <c r="AI890" s="157">
        <f t="shared" si="287"/>
        <v>6440.6847924307094</v>
      </c>
      <c r="AJ890" s="157">
        <f t="shared" si="287"/>
        <v>6440.6847924307094</v>
      </c>
      <c r="AK890" s="157">
        <f t="shared" si="287"/>
        <v>6440.6847924307094</v>
      </c>
      <c r="AL890" s="157">
        <f t="shared" si="287"/>
        <v>6440.6847924307094</v>
      </c>
      <c r="AM890" s="157">
        <f t="shared" si="287"/>
        <v>6936.9877089898409</v>
      </c>
      <c r="AN890" s="157">
        <f t="shared" si="287"/>
        <v>6936.9877089898409</v>
      </c>
      <c r="AO890" s="157">
        <f t="shared" si="287"/>
        <v>6936.9877089898409</v>
      </c>
      <c r="AP890" s="157">
        <f t="shared" si="287"/>
        <v>6936.9877089898409</v>
      </c>
      <c r="AQ890" s="157">
        <f t="shared" si="287"/>
        <v>6936.9877089898409</v>
      </c>
      <c r="AR890" s="157">
        <f t="shared" si="287"/>
        <v>7112.1553415762319</v>
      </c>
    </row>
    <row r="891" spans="1:44" s="262" customFormat="1" ht="15.75" hidden="1" outlineLevel="2">
      <c r="A891" s="195"/>
      <c r="B891" s="162" t="s">
        <v>133</v>
      </c>
      <c r="C891" s="160"/>
      <c r="D891" s="160"/>
      <c r="E891" s="160"/>
      <c r="F891" s="160"/>
      <c r="G891" s="160"/>
      <c r="H891" s="160"/>
      <c r="I891" s="160"/>
      <c r="J891" s="160"/>
      <c r="K891" s="160"/>
      <c r="L891" s="160"/>
      <c r="M891" s="160"/>
      <c r="N891" s="160"/>
      <c r="O891" s="160"/>
      <c r="P891" s="160"/>
      <c r="Q891" s="160"/>
      <c r="R891" s="160"/>
      <c r="S891" s="160"/>
      <c r="T891" s="160"/>
      <c r="U891" s="160"/>
      <c r="V891" s="160"/>
      <c r="W891" s="160"/>
      <c r="X891" s="160"/>
      <c r="Y891" s="160"/>
      <c r="Z891" s="160"/>
      <c r="AA891" s="160"/>
      <c r="AB891" s="160"/>
      <c r="AC891" s="160"/>
      <c r="AD891" s="160"/>
      <c r="AE891" s="160"/>
      <c r="AF891" s="160"/>
      <c r="AG891" s="160"/>
      <c r="AH891" s="160"/>
      <c r="AI891" s="160"/>
      <c r="AJ891" s="160"/>
      <c r="AK891" s="160"/>
      <c r="AL891" s="160"/>
      <c r="AM891" s="160"/>
      <c r="AN891" s="160"/>
      <c r="AO891" s="160"/>
      <c r="AP891" s="160"/>
      <c r="AQ891" s="160"/>
      <c r="AR891" s="160"/>
    </row>
    <row r="892" spans="1:44" s="262" customFormat="1" ht="15.75" hidden="1" outlineLevel="2">
      <c r="A892" s="195"/>
      <c r="B892" s="162" t="s">
        <v>42</v>
      </c>
      <c r="C892" s="160" t="s">
        <v>73</v>
      </c>
      <c r="D892" s="166">
        <f t="shared" ref="D892:AR898" si="288">D196</f>
        <v>0.48399999999999999</v>
      </c>
      <c r="E892" s="166">
        <f t="shared" si="288"/>
        <v>0.48399999999999999</v>
      </c>
      <c r="F892" s="166">
        <f t="shared" si="288"/>
        <v>0.48399999999999999</v>
      </c>
      <c r="G892" s="166">
        <f t="shared" si="288"/>
        <v>0.48399999999999999</v>
      </c>
      <c r="H892" s="166">
        <f t="shared" si="288"/>
        <v>0.48399999999999999</v>
      </c>
      <c r="I892" s="166">
        <f t="shared" si="288"/>
        <v>0.48399999999999999</v>
      </c>
      <c r="J892" s="166">
        <f t="shared" si="288"/>
        <v>0.48399999999999999</v>
      </c>
      <c r="K892" s="166">
        <f t="shared" si="288"/>
        <v>0.48399999999999999</v>
      </c>
      <c r="L892" s="166">
        <f t="shared" si="288"/>
        <v>0.48399999999999999</v>
      </c>
      <c r="M892" s="166">
        <f t="shared" si="288"/>
        <v>0.48399999999999999</v>
      </c>
      <c r="N892" s="166">
        <f t="shared" si="288"/>
        <v>0.48399999999999999</v>
      </c>
      <c r="O892" s="166">
        <f t="shared" si="288"/>
        <v>0.48399999999999999</v>
      </c>
      <c r="P892" s="166">
        <f t="shared" si="288"/>
        <v>0.48399999999999999</v>
      </c>
      <c r="Q892" s="166">
        <f t="shared" si="288"/>
        <v>0.48399999999999999</v>
      </c>
      <c r="R892" s="166">
        <f t="shared" si="288"/>
        <v>0.48399999999999999</v>
      </c>
      <c r="S892" s="166">
        <f t="shared" si="288"/>
        <v>0.48399999999999999</v>
      </c>
      <c r="T892" s="166">
        <f t="shared" si="288"/>
        <v>0.48399999999999999</v>
      </c>
      <c r="U892" s="166">
        <f t="shared" si="288"/>
        <v>0.48399999999999999</v>
      </c>
      <c r="V892" s="166">
        <f t="shared" si="288"/>
        <v>0.48399999999999999</v>
      </c>
      <c r="W892" s="166">
        <f t="shared" si="288"/>
        <v>0.48399999999999999</v>
      </c>
      <c r="X892" s="166">
        <f t="shared" si="288"/>
        <v>0.48399999999999999</v>
      </c>
      <c r="Y892" s="166">
        <f t="shared" si="288"/>
        <v>0.48399999999999999</v>
      </c>
      <c r="Z892" s="166">
        <f t="shared" si="288"/>
        <v>0.48399999999999999</v>
      </c>
      <c r="AA892" s="166">
        <f t="shared" si="288"/>
        <v>0.48399999999999999</v>
      </c>
      <c r="AB892" s="166">
        <f t="shared" si="288"/>
        <v>0.48399999999999999</v>
      </c>
      <c r="AC892" s="166">
        <f t="shared" si="288"/>
        <v>0.48399999999999999</v>
      </c>
      <c r="AD892" s="166">
        <f t="shared" si="288"/>
        <v>0.48399999999999999</v>
      </c>
      <c r="AE892" s="166">
        <f t="shared" si="288"/>
        <v>0.48399999999999999</v>
      </c>
      <c r="AF892" s="166">
        <f t="shared" si="288"/>
        <v>0.48399999999999999</v>
      </c>
      <c r="AG892" s="166">
        <f t="shared" si="288"/>
        <v>0.48399999999999999</v>
      </c>
      <c r="AH892" s="166">
        <f t="shared" si="288"/>
        <v>0.48399999999999999</v>
      </c>
      <c r="AI892" s="166">
        <f t="shared" si="288"/>
        <v>0.48399999999999999</v>
      </c>
      <c r="AJ892" s="166">
        <f t="shared" si="288"/>
        <v>0.48399999999999999</v>
      </c>
      <c r="AK892" s="166">
        <f t="shared" si="288"/>
        <v>0.48399999999999999</v>
      </c>
      <c r="AL892" s="166">
        <f t="shared" si="288"/>
        <v>0.48399999999999999</v>
      </c>
      <c r="AM892" s="166">
        <f t="shared" si="288"/>
        <v>0.48399999999999999</v>
      </c>
      <c r="AN892" s="166">
        <f t="shared" si="288"/>
        <v>0.48399999999999999</v>
      </c>
      <c r="AO892" s="166">
        <f t="shared" si="288"/>
        <v>0.48399999999999999</v>
      </c>
      <c r="AP892" s="166">
        <f t="shared" si="288"/>
        <v>0.48399999999999999</v>
      </c>
      <c r="AQ892" s="166">
        <f t="shared" si="288"/>
        <v>0.48399999999999999</v>
      </c>
      <c r="AR892" s="166">
        <f t="shared" si="288"/>
        <v>0.48399999999999999</v>
      </c>
    </row>
    <row r="893" spans="1:44" s="262" customFormat="1" ht="15.75" hidden="1" outlineLevel="2">
      <c r="A893" s="195"/>
      <c r="B893" s="162" t="s">
        <v>43</v>
      </c>
      <c r="C893" s="160" t="s">
        <v>73</v>
      </c>
      <c r="D893" s="166">
        <f t="shared" si="288"/>
        <v>0.03</v>
      </c>
      <c r="E893" s="166">
        <f t="shared" si="288"/>
        <v>0.03</v>
      </c>
      <c r="F893" s="166">
        <f t="shared" si="288"/>
        <v>0.03</v>
      </c>
      <c r="G893" s="166">
        <f t="shared" si="288"/>
        <v>0.03</v>
      </c>
      <c r="H893" s="166">
        <f t="shared" si="288"/>
        <v>0.03</v>
      </c>
      <c r="I893" s="166">
        <f t="shared" si="288"/>
        <v>0.03</v>
      </c>
      <c r="J893" s="166">
        <f t="shared" si="288"/>
        <v>0.03</v>
      </c>
      <c r="K893" s="166">
        <f t="shared" si="288"/>
        <v>0.03</v>
      </c>
      <c r="L893" s="166">
        <f t="shared" si="288"/>
        <v>0.03</v>
      </c>
      <c r="M893" s="166">
        <f t="shared" si="288"/>
        <v>0.03</v>
      </c>
      <c r="N893" s="166">
        <f t="shared" si="288"/>
        <v>0.03</v>
      </c>
      <c r="O893" s="166">
        <f t="shared" si="288"/>
        <v>0.03</v>
      </c>
      <c r="P893" s="166">
        <f t="shared" si="288"/>
        <v>0.03</v>
      </c>
      <c r="Q893" s="166">
        <f t="shared" si="288"/>
        <v>0.03</v>
      </c>
      <c r="R893" s="166">
        <f t="shared" si="288"/>
        <v>0.03</v>
      </c>
      <c r="S893" s="166">
        <f t="shared" si="288"/>
        <v>0.03</v>
      </c>
      <c r="T893" s="166">
        <f t="shared" si="288"/>
        <v>0.03</v>
      </c>
      <c r="U893" s="166">
        <f t="shared" si="288"/>
        <v>0.03</v>
      </c>
      <c r="V893" s="166">
        <f t="shared" si="288"/>
        <v>0.03</v>
      </c>
      <c r="W893" s="166">
        <f t="shared" si="288"/>
        <v>0.03</v>
      </c>
      <c r="X893" s="166">
        <f t="shared" si="288"/>
        <v>0.03</v>
      </c>
      <c r="Y893" s="166">
        <f t="shared" si="288"/>
        <v>0.03</v>
      </c>
      <c r="Z893" s="166">
        <f t="shared" si="288"/>
        <v>0.03</v>
      </c>
      <c r="AA893" s="166">
        <f t="shared" si="288"/>
        <v>0.03</v>
      </c>
      <c r="AB893" s="166">
        <f t="shared" si="288"/>
        <v>0.03</v>
      </c>
      <c r="AC893" s="166">
        <f t="shared" si="288"/>
        <v>0.03</v>
      </c>
      <c r="AD893" s="166">
        <f t="shared" si="288"/>
        <v>0.03</v>
      </c>
      <c r="AE893" s="166">
        <f t="shared" si="288"/>
        <v>0.03</v>
      </c>
      <c r="AF893" s="166">
        <f t="shared" si="288"/>
        <v>0.03</v>
      </c>
      <c r="AG893" s="166">
        <f t="shared" si="288"/>
        <v>0.03</v>
      </c>
      <c r="AH893" s="166">
        <f t="shared" si="288"/>
        <v>0.03</v>
      </c>
      <c r="AI893" s="166">
        <f t="shared" si="288"/>
        <v>0.03</v>
      </c>
      <c r="AJ893" s="166">
        <f t="shared" si="288"/>
        <v>0.03</v>
      </c>
      <c r="AK893" s="166">
        <f t="shared" si="288"/>
        <v>0.03</v>
      </c>
      <c r="AL893" s="166">
        <f t="shared" si="288"/>
        <v>0.03</v>
      </c>
      <c r="AM893" s="166">
        <f t="shared" si="288"/>
        <v>0.03</v>
      </c>
      <c r="AN893" s="166">
        <f t="shared" si="288"/>
        <v>0.03</v>
      </c>
      <c r="AO893" s="166">
        <f t="shared" si="288"/>
        <v>0.03</v>
      </c>
      <c r="AP893" s="166">
        <f t="shared" si="288"/>
        <v>0.03</v>
      </c>
      <c r="AQ893" s="166">
        <f t="shared" si="288"/>
        <v>0.03</v>
      </c>
      <c r="AR893" s="166">
        <f t="shared" si="288"/>
        <v>0.03</v>
      </c>
    </row>
    <row r="894" spans="1:44" s="262" customFormat="1" ht="15.75" hidden="1" outlineLevel="2">
      <c r="A894" s="195"/>
      <c r="B894" s="162" t="s">
        <v>44</v>
      </c>
      <c r="C894" s="160" t="s">
        <v>73</v>
      </c>
      <c r="D894" s="166">
        <f t="shared" si="288"/>
        <v>0.13100000000000001</v>
      </c>
      <c r="E894" s="166">
        <f t="shared" si="288"/>
        <v>0.13100000000000001</v>
      </c>
      <c r="F894" s="166">
        <f t="shared" si="288"/>
        <v>0.13100000000000001</v>
      </c>
      <c r="G894" s="166">
        <f t="shared" si="288"/>
        <v>0.13100000000000001</v>
      </c>
      <c r="H894" s="166">
        <f t="shared" si="288"/>
        <v>0.13100000000000001</v>
      </c>
      <c r="I894" s="166">
        <f t="shared" si="288"/>
        <v>0.13100000000000001</v>
      </c>
      <c r="J894" s="166">
        <f t="shared" si="288"/>
        <v>0.13100000000000001</v>
      </c>
      <c r="K894" s="166">
        <f t="shared" si="288"/>
        <v>0.13100000000000001</v>
      </c>
      <c r="L894" s="166">
        <f t="shared" si="288"/>
        <v>0.13100000000000001</v>
      </c>
      <c r="M894" s="166">
        <f t="shared" si="288"/>
        <v>0.13100000000000001</v>
      </c>
      <c r="N894" s="166">
        <f t="shared" si="288"/>
        <v>0.13100000000000001</v>
      </c>
      <c r="O894" s="166">
        <f t="shared" si="288"/>
        <v>0.13100000000000001</v>
      </c>
      <c r="P894" s="166">
        <f t="shared" si="288"/>
        <v>0.13100000000000001</v>
      </c>
      <c r="Q894" s="166">
        <f t="shared" si="288"/>
        <v>0.13100000000000001</v>
      </c>
      <c r="R894" s="166">
        <f t="shared" si="288"/>
        <v>0.13100000000000001</v>
      </c>
      <c r="S894" s="166">
        <f t="shared" si="288"/>
        <v>0.13100000000000001</v>
      </c>
      <c r="T894" s="166">
        <f t="shared" si="288"/>
        <v>0.13100000000000001</v>
      </c>
      <c r="U894" s="166">
        <f t="shared" si="288"/>
        <v>0.13100000000000001</v>
      </c>
      <c r="V894" s="166">
        <f t="shared" si="288"/>
        <v>0.13100000000000001</v>
      </c>
      <c r="W894" s="166">
        <f t="shared" si="288"/>
        <v>0.13100000000000001</v>
      </c>
      <c r="X894" s="166">
        <f t="shared" si="288"/>
        <v>0.13100000000000001</v>
      </c>
      <c r="Y894" s="166">
        <f t="shared" si="288"/>
        <v>0.13100000000000001</v>
      </c>
      <c r="Z894" s="166">
        <f t="shared" si="288"/>
        <v>0.13100000000000001</v>
      </c>
      <c r="AA894" s="166">
        <f t="shared" si="288"/>
        <v>0.13100000000000001</v>
      </c>
      <c r="AB894" s="166">
        <f t="shared" si="288"/>
        <v>0.13100000000000001</v>
      </c>
      <c r="AC894" s="166">
        <f t="shared" si="288"/>
        <v>0.13100000000000001</v>
      </c>
      <c r="AD894" s="166">
        <f t="shared" si="288"/>
        <v>0.13100000000000001</v>
      </c>
      <c r="AE894" s="166">
        <f t="shared" si="288"/>
        <v>0.13100000000000001</v>
      </c>
      <c r="AF894" s="166">
        <f t="shared" si="288"/>
        <v>0.13100000000000001</v>
      </c>
      <c r="AG894" s="166">
        <f t="shared" si="288"/>
        <v>0.13100000000000001</v>
      </c>
      <c r="AH894" s="166">
        <f t="shared" si="288"/>
        <v>0.13100000000000001</v>
      </c>
      <c r="AI894" s="166">
        <f t="shared" si="288"/>
        <v>0.13100000000000001</v>
      </c>
      <c r="AJ894" s="166">
        <f t="shared" si="288"/>
        <v>0.13100000000000001</v>
      </c>
      <c r="AK894" s="166">
        <f t="shared" si="288"/>
        <v>0.13100000000000001</v>
      </c>
      <c r="AL894" s="166">
        <f t="shared" si="288"/>
        <v>0.13100000000000001</v>
      </c>
      <c r="AM894" s="166">
        <f t="shared" si="288"/>
        <v>0.13100000000000001</v>
      </c>
      <c r="AN894" s="166">
        <f t="shared" si="288"/>
        <v>0.13100000000000001</v>
      </c>
      <c r="AO894" s="166">
        <f t="shared" si="288"/>
        <v>0.13100000000000001</v>
      </c>
      <c r="AP894" s="166">
        <f t="shared" si="288"/>
        <v>0.13100000000000001</v>
      </c>
      <c r="AQ894" s="166">
        <f t="shared" si="288"/>
        <v>0.13100000000000001</v>
      </c>
      <c r="AR894" s="166">
        <f t="shared" si="288"/>
        <v>0.13100000000000001</v>
      </c>
    </row>
    <row r="895" spans="1:44" s="262" customFormat="1" ht="15.75" hidden="1" outlineLevel="2">
      <c r="A895" s="195"/>
      <c r="B895" s="162" t="s">
        <v>45</v>
      </c>
      <c r="C895" s="160" t="s">
        <v>73</v>
      </c>
      <c r="D895" s="166">
        <f t="shared" si="288"/>
        <v>8.8999999999999996E-2</v>
      </c>
      <c r="E895" s="166">
        <f t="shared" si="288"/>
        <v>8.8999999999999996E-2</v>
      </c>
      <c r="F895" s="166">
        <f t="shared" si="288"/>
        <v>8.8999999999999996E-2</v>
      </c>
      <c r="G895" s="166">
        <f t="shared" si="288"/>
        <v>8.8999999999999996E-2</v>
      </c>
      <c r="H895" s="166">
        <f t="shared" si="288"/>
        <v>8.8999999999999996E-2</v>
      </c>
      <c r="I895" s="166">
        <f t="shared" si="288"/>
        <v>8.8999999999999996E-2</v>
      </c>
      <c r="J895" s="166">
        <f t="shared" si="288"/>
        <v>8.8999999999999996E-2</v>
      </c>
      <c r="K895" s="166">
        <f t="shared" si="288"/>
        <v>8.8999999999999996E-2</v>
      </c>
      <c r="L895" s="166">
        <f t="shared" si="288"/>
        <v>8.8999999999999996E-2</v>
      </c>
      <c r="M895" s="166">
        <f t="shared" si="288"/>
        <v>8.8999999999999996E-2</v>
      </c>
      <c r="N895" s="166">
        <f t="shared" si="288"/>
        <v>8.8999999999999996E-2</v>
      </c>
      <c r="O895" s="166">
        <f t="shared" si="288"/>
        <v>8.8999999999999996E-2</v>
      </c>
      <c r="P895" s="166">
        <f t="shared" si="288"/>
        <v>8.8999999999999996E-2</v>
      </c>
      <c r="Q895" s="166">
        <f t="shared" si="288"/>
        <v>8.8999999999999996E-2</v>
      </c>
      <c r="R895" s="166">
        <f t="shared" si="288"/>
        <v>8.8999999999999996E-2</v>
      </c>
      <c r="S895" s="166">
        <f t="shared" si="288"/>
        <v>8.8999999999999996E-2</v>
      </c>
      <c r="T895" s="166">
        <f t="shared" si="288"/>
        <v>8.8999999999999996E-2</v>
      </c>
      <c r="U895" s="166">
        <f t="shared" si="288"/>
        <v>8.8999999999999996E-2</v>
      </c>
      <c r="V895" s="166">
        <f t="shared" si="288"/>
        <v>8.8999999999999996E-2</v>
      </c>
      <c r="W895" s="166">
        <f t="shared" si="288"/>
        <v>8.8999999999999996E-2</v>
      </c>
      <c r="X895" s="166">
        <f t="shared" si="288"/>
        <v>8.8999999999999996E-2</v>
      </c>
      <c r="Y895" s="166">
        <f t="shared" si="288"/>
        <v>8.8999999999999996E-2</v>
      </c>
      <c r="Z895" s="166">
        <f t="shared" si="288"/>
        <v>8.8999999999999996E-2</v>
      </c>
      <c r="AA895" s="166">
        <f t="shared" si="288"/>
        <v>8.8999999999999996E-2</v>
      </c>
      <c r="AB895" s="166">
        <f t="shared" si="288"/>
        <v>8.8999999999999996E-2</v>
      </c>
      <c r="AC895" s="166">
        <f t="shared" si="288"/>
        <v>8.8999999999999996E-2</v>
      </c>
      <c r="AD895" s="166">
        <f t="shared" si="288"/>
        <v>8.8999999999999996E-2</v>
      </c>
      <c r="AE895" s="166">
        <f t="shared" si="288"/>
        <v>8.8999999999999996E-2</v>
      </c>
      <c r="AF895" s="166">
        <f t="shared" si="288"/>
        <v>8.8999999999999996E-2</v>
      </c>
      <c r="AG895" s="166">
        <f t="shared" si="288"/>
        <v>8.8999999999999996E-2</v>
      </c>
      <c r="AH895" s="166">
        <f t="shared" si="288"/>
        <v>8.8999999999999996E-2</v>
      </c>
      <c r="AI895" s="166">
        <f t="shared" si="288"/>
        <v>8.8999999999999996E-2</v>
      </c>
      <c r="AJ895" s="166">
        <f t="shared" si="288"/>
        <v>8.8999999999999996E-2</v>
      </c>
      <c r="AK895" s="166">
        <f t="shared" si="288"/>
        <v>8.8999999999999996E-2</v>
      </c>
      <c r="AL895" s="166">
        <f t="shared" si="288"/>
        <v>8.8999999999999996E-2</v>
      </c>
      <c r="AM895" s="166">
        <f t="shared" si="288"/>
        <v>8.8999999999999996E-2</v>
      </c>
      <c r="AN895" s="166">
        <f t="shared" si="288"/>
        <v>8.8999999999999996E-2</v>
      </c>
      <c r="AO895" s="166">
        <f t="shared" si="288"/>
        <v>8.8999999999999996E-2</v>
      </c>
      <c r="AP895" s="166">
        <f t="shared" si="288"/>
        <v>8.8999999999999996E-2</v>
      </c>
      <c r="AQ895" s="166">
        <f t="shared" si="288"/>
        <v>8.8999999999999996E-2</v>
      </c>
      <c r="AR895" s="166">
        <f t="shared" si="288"/>
        <v>8.8999999999999996E-2</v>
      </c>
    </row>
    <row r="896" spans="1:44" s="262" customFormat="1" ht="15.75" hidden="1" outlineLevel="2">
      <c r="A896" s="195"/>
      <c r="B896" s="162" t="s">
        <v>46</v>
      </c>
      <c r="C896" s="160" t="s">
        <v>73</v>
      </c>
      <c r="D896" s="166">
        <f t="shared" si="288"/>
        <v>4.5999999999999999E-2</v>
      </c>
      <c r="E896" s="166">
        <f t="shared" si="288"/>
        <v>4.5999999999999999E-2</v>
      </c>
      <c r="F896" s="166">
        <f t="shared" si="288"/>
        <v>4.5999999999999999E-2</v>
      </c>
      <c r="G896" s="166">
        <f t="shared" si="288"/>
        <v>4.5999999999999999E-2</v>
      </c>
      <c r="H896" s="166">
        <f t="shared" si="288"/>
        <v>4.5999999999999999E-2</v>
      </c>
      <c r="I896" s="166">
        <f t="shared" si="288"/>
        <v>4.5999999999999999E-2</v>
      </c>
      <c r="J896" s="166">
        <f t="shared" si="288"/>
        <v>4.5999999999999999E-2</v>
      </c>
      <c r="K896" s="166">
        <f t="shared" si="288"/>
        <v>4.5999999999999999E-2</v>
      </c>
      <c r="L896" s="166">
        <f t="shared" si="288"/>
        <v>4.5999999999999999E-2</v>
      </c>
      <c r="M896" s="166">
        <f t="shared" si="288"/>
        <v>4.5999999999999999E-2</v>
      </c>
      <c r="N896" s="166">
        <f t="shared" si="288"/>
        <v>4.5999999999999999E-2</v>
      </c>
      <c r="O896" s="166">
        <f t="shared" si="288"/>
        <v>4.5999999999999999E-2</v>
      </c>
      <c r="P896" s="166">
        <f t="shared" si="288"/>
        <v>4.5999999999999999E-2</v>
      </c>
      <c r="Q896" s="166">
        <f t="shared" si="288"/>
        <v>4.5999999999999999E-2</v>
      </c>
      <c r="R896" s="166">
        <f t="shared" si="288"/>
        <v>4.5999999999999999E-2</v>
      </c>
      <c r="S896" s="166">
        <f t="shared" si="288"/>
        <v>4.5999999999999999E-2</v>
      </c>
      <c r="T896" s="166">
        <f t="shared" si="288"/>
        <v>4.5999999999999999E-2</v>
      </c>
      <c r="U896" s="166">
        <f t="shared" si="288"/>
        <v>4.5999999999999999E-2</v>
      </c>
      <c r="V896" s="166">
        <f t="shared" si="288"/>
        <v>4.5999999999999999E-2</v>
      </c>
      <c r="W896" s="166">
        <f t="shared" si="288"/>
        <v>4.5999999999999999E-2</v>
      </c>
      <c r="X896" s="166">
        <f t="shared" si="288"/>
        <v>4.5999999999999999E-2</v>
      </c>
      <c r="Y896" s="166">
        <f t="shared" si="288"/>
        <v>4.5999999999999999E-2</v>
      </c>
      <c r="Z896" s="166">
        <f t="shared" si="288"/>
        <v>4.5999999999999999E-2</v>
      </c>
      <c r="AA896" s="166">
        <f t="shared" si="288"/>
        <v>4.5999999999999999E-2</v>
      </c>
      <c r="AB896" s="166">
        <f t="shared" si="288"/>
        <v>4.5999999999999999E-2</v>
      </c>
      <c r="AC896" s="166">
        <f t="shared" si="288"/>
        <v>4.5999999999999999E-2</v>
      </c>
      <c r="AD896" s="166">
        <f t="shared" si="288"/>
        <v>4.5999999999999999E-2</v>
      </c>
      <c r="AE896" s="166">
        <f t="shared" si="288"/>
        <v>4.5999999999999999E-2</v>
      </c>
      <c r="AF896" s="166">
        <f t="shared" si="288"/>
        <v>4.5999999999999999E-2</v>
      </c>
      <c r="AG896" s="166">
        <f t="shared" si="288"/>
        <v>4.5999999999999999E-2</v>
      </c>
      <c r="AH896" s="166">
        <f t="shared" si="288"/>
        <v>4.5999999999999999E-2</v>
      </c>
      <c r="AI896" s="166">
        <f t="shared" si="288"/>
        <v>4.5999999999999999E-2</v>
      </c>
      <c r="AJ896" s="166">
        <f t="shared" si="288"/>
        <v>4.5999999999999999E-2</v>
      </c>
      <c r="AK896" s="166">
        <f t="shared" si="288"/>
        <v>4.5999999999999999E-2</v>
      </c>
      <c r="AL896" s="166">
        <f t="shared" si="288"/>
        <v>4.5999999999999999E-2</v>
      </c>
      <c r="AM896" s="166">
        <f t="shared" si="288"/>
        <v>4.5999999999999999E-2</v>
      </c>
      <c r="AN896" s="166">
        <f t="shared" si="288"/>
        <v>4.5999999999999999E-2</v>
      </c>
      <c r="AO896" s="166">
        <f t="shared" si="288"/>
        <v>4.5999999999999999E-2</v>
      </c>
      <c r="AP896" s="166">
        <f t="shared" si="288"/>
        <v>4.5999999999999999E-2</v>
      </c>
      <c r="AQ896" s="166">
        <f t="shared" si="288"/>
        <v>4.5999999999999999E-2</v>
      </c>
      <c r="AR896" s="166">
        <f t="shared" si="288"/>
        <v>4.5999999999999999E-2</v>
      </c>
    </row>
    <row r="897" spans="1:44" s="262" customFormat="1" ht="15.75" hidden="1" outlineLevel="2">
      <c r="A897" s="195"/>
      <c r="B897" s="162" t="s">
        <v>47</v>
      </c>
      <c r="C897" s="160" t="s">
        <v>73</v>
      </c>
      <c r="D897" s="166">
        <f t="shared" si="288"/>
        <v>2.4E-2</v>
      </c>
      <c r="E897" s="166">
        <f t="shared" si="288"/>
        <v>2.4E-2</v>
      </c>
      <c r="F897" s="166">
        <f t="shared" si="288"/>
        <v>2.4E-2</v>
      </c>
      <c r="G897" s="166">
        <f t="shared" si="288"/>
        <v>2.4E-2</v>
      </c>
      <c r="H897" s="166">
        <f t="shared" si="288"/>
        <v>2.4E-2</v>
      </c>
      <c r="I897" s="166">
        <f t="shared" si="288"/>
        <v>2.4E-2</v>
      </c>
      <c r="J897" s="166">
        <f t="shared" si="288"/>
        <v>2.4E-2</v>
      </c>
      <c r="K897" s="166">
        <f t="shared" si="288"/>
        <v>2.4E-2</v>
      </c>
      <c r="L897" s="166">
        <f t="shared" si="288"/>
        <v>2.4E-2</v>
      </c>
      <c r="M897" s="166">
        <f t="shared" si="288"/>
        <v>2.4E-2</v>
      </c>
      <c r="N897" s="166">
        <f t="shared" si="288"/>
        <v>2.4E-2</v>
      </c>
      <c r="O897" s="166">
        <f t="shared" si="288"/>
        <v>2.4E-2</v>
      </c>
      <c r="P897" s="166">
        <f t="shared" si="288"/>
        <v>2.4E-2</v>
      </c>
      <c r="Q897" s="166">
        <f t="shared" si="288"/>
        <v>2.4E-2</v>
      </c>
      <c r="R897" s="166">
        <f t="shared" si="288"/>
        <v>2.4E-2</v>
      </c>
      <c r="S897" s="166">
        <f t="shared" si="288"/>
        <v>2.4E-2</v>
      </c>
      <c r="T897" s="166">
        <f t="shared" si="288"/>
        <v>2.4E-2</v>
      </c>
      <c r="U897" s="166">
        <f t="shared" si="288"/>
        <v>2.4E-2</v>
      </c>
      <c r="V897" s="166">
        <f t="shared" si="288"/>
        <v>2.4E-2</v>
      </c>
      <c r="W897" s="166">
        <f t="shared" si="288"/>
        <v>2.4E-2</v>
      </c>
      <c r="X897" s="166">
        <f t="shared" si="288"/>
        <v>2.4E-2</v>
      </c>
      <c r="Y897" s="166">
        <f t="shared" si="288"/>
        <v>2.4E-2</v>
      </c>
      <c r="Z897" s="166">
        <f t="shared" si="288"/>
        <v>2.4E-2</v>
      </c>
      <c r="AA897" s="166">
        <f t="shared" si="288"/>
        <v>2.4E-2</v>
      </c>
      <c r="AB897" s="166">
        <f t="shared" si="288"/>
        <v>2.4E-2</v>
      </c>
      <c r="AC897" s="166">
        <f t="shared" si="288"/>
        <v>2.4E-2</v>
      </c>
      <c r="AD897" s="166">
        <f t="shared" si="288"/>
        <v>2.4E-2</v>
      </c>
      <c r="AE897" s="166">
        <f t="shared" si="288"/>
        <v>2.4E-2</v>
      </c>
      <c r="AF897" s="166">
        <f t="shared" si="288"/>
        <v>2.4E-2</v>
      </c>
      <c r="AG897" s="166">
        <f t="shared" si="288"/>
        <v>2.4E-2</v>
      </c>
      <c r="AH897" s="166">
        <f t="shared" si="288"/>
        <v>2.4E-2</v>
      </c>
      <c r="AI897" s="166">
        <f t="shared" si="288"/>
        <v>2.4E-2</v>
      </c>
      <c r="AJ897" s="166">
        <f t="shared" si="288"/>
        <v>2.4E-2</v>
      </c>
      <c r="AK897" s="166">
        <f t="shared" si="288"/>
        <v>2.4E-2</v>
      </c>
      <c r="AL897" s="166">
        <f t="shared" si="288"/>
        <v>2.4E-2</v>
      </c>
      <c r="AM897" s="166">
        <f t="shared" si="288"/>
        <v>2.4E-2</v>
      </c>
      <c r="AN897" s="166">
        <f t="shared" si="288"/>
        <v>2.4E-2</v>
      </c>
      <c r="AO897" s="166">
        <f t="shared" si="288"/>
        <v>2.4E-2</v>
      </c>
      <c r="AP897" s="166">
        <f t="shared" si="288"/>
        <v>2.4E-2</v>
      </c>
      <c r="AQ897" s="166">
        <f t="shared" si="288"/>
        <v>2.4E-2</v>
      </c>
      <c r="AR897" s="166">
        <f t="shared" si="288"/>
        <v>2.4E-2</v>
      </c>
    </row>
    <row r="898" spans="1:44" s="262" customFormat="1" ht="15.75" hidden="1" outlineLevel="2">
      <c r="A898" s="195"/>
      <c r="B898" s="162" t="s">
        <v>48</v>
      </c>
      <c r="C898" s="160" t="s">
        <v>73</v>
      </c>
      <c r="D898" s="166">
        <f t="shared" si="288"/>
        <v>2.3E-2</v>
      </c>
      <c r="E898" s="166">
        <f t="shared" si="288"/>
        <v>2.3E-2</v>
      </c>
      <c r="F898" s="166">
        <f t="shared" si="288"/>
        <v>2.3E-2</v>
      </c>
      <c r="G898" s="166">
        <f t="shared" si="288"/>
        <v>2.3E-2</v>
      </c>
      <c r="H898" s="166">
        <f t="shared" si="288"/>
        <v>2.3E-2</v>
      </c>
      <c r="I898" s="166">
        <f t="shared" si="288"/>
        <v>2.3E-2</v>
      </c>
      <c r="J898" s="166">
        <f t="shared" si="288"/>
        <v>2.3E-2</v>
      </c>
      <c r="K898" s="166">
        <f t="shared" si="288"/>
        <v>2.3E-2</v>
      </c>
      <c r="L898" s="166">
        <f t="shared" si="288"/>
        <v>2.3E-2</v>
      </c>
      <c r="M898" s="166">
        <f t="shared" ref="M898:AR898" si="289">M202</f>
        <v>2.3E-2</v>
      </c>
      <c r="N898" s="166">
        <f t="shared" si="289"/>
        <v>2.3E-2</v>
      </c>
      <c r="O898" s="166">
        <f t="shared" si="289"/>
        <v>2.3E-2</v>
      </c>
      <c r="P898" s="166">
        <f t="shared" si="289"/>
        <v>2.3E-2</v>
      </c>
      <c r="Q898" s="166">
        <f t="shared" si="289"/>
        <v>2.3E-2</v>
      </c>
      <c r="R898" s="166">
        <f t="shared" si="289"/>
        <v>2.3E-2</v>
      </c>
      <c r="S898" s="166">
        <f t="shared" si="289"/>
        <v>2.3E-2</v>
      </c>
      <c r="T898" s="166">
        <f t="shared" si="289"/>
        <v>2.3E-2</v>
      </c>
      <c r="U898" s="166">
        <f t="shared" si="289"/>
        <v>2.3E-2</v>
      </c>
      <c r="V898" s="166">
        <f t="shared" si="289"/>
        <v>2.3E-2</v>
      </c>
      <c r="W898" s="166">
        <f t="shared" si="289"/>
        <v>2.3E-2</v>
      </c>
      <c r="X898" s="166">
        <f t="shared" si="289"/>
        <v>2.3E-2</v>
      </c>
      <c r="Y898" s="166">
        <f t="shared" si="289"/>
        <v>2.3E-2</v>
      </c>
      <c r="Z898" s="166">
        <f t="shared" si="289"/>
        <v>2.3E-2</v>
      </c>
      <c r="AA898" s="166">
        <f t="shared" si="289"/>
        <v>2.3E-2</v>
      </c>
      <c r="AB898" s="166">
        <f t="shared" si="289"/>
        <v>2.3E-2</v>
      </c>
      <c r="AC898" s="166">
        <f t="shared" si="289"/>
        <v>2.3E-2</v>
      </c>
      <c r="AD898" s="166">
        <f t="shared" si="289"/>
        <v>2.3E-2</v>
      </c>
      <c r="AE898" s="166">
        <f t="shared" si="289"/>
        <v>2.3E-2</v>
      </c>
      <c r="AF898" s="166">
        <f t="shared" si="289"/>
        <v>2.3E-2</v>
      </c>
      <c r="AG898" s="166">
        <f t="shared" si="289"/>
        <v>2.3E-2</v>
      </c>
      <c r="AH898" s="166">
        <f t="shared" si="289"/>
        <v>2.3E-2</v>
      </c>
      <c r="AI898" s="166">
        <f t="shared" si="289"/>
        <v>2.3E-2</v>
      </c>
      <c r="AJ898" s="166">
        <f t="shared" si="289"/>
        <v>2.3E-2</v>
      </c>
      <c r="AK898" s="166">
        <f t="shared" si="289"/>
        <v>2.3E-2</v>
      </c>
      <c r="AL898" s="166">
        <f t="shared" si="289"/>
        <v>2.3E-2</v>
      </c>
      <c r="AM898" s="166">
        <f t="shared" si="289"/>
        <v>2.3E-2</v>
      </c>
      <c r="AN898" s="166">
        <f t="shared" si="289"/>
        <v>2.3E-2</v>
      </c>
      <c r="AO898" s="166">
        <f t="shared" si="289"/>
        <v>2.3E-2</v>
      </c>
      <c r="AP898" s="166">
        <f t="shared" si="289"/>
        <v>2.3E-2</v>
      </c>
      <c r="AQ898" s="166">
        <f t="shared" si="289"/>
        <v>2.3E-2</v>
      </c>
      <c r="AR898" s="166">
        <f t="shared" si="289"/>
        <v>2.3E-2</v>
      </c>
    </row>
    <row r="899" spans="1:44" s="262" customFormat="1" ht="15.75" hidden="1" outlineLevel="2">
      <c r="A899" s="195"/>
      <c r="B899" s="162" t="s">
        <v>49</v>
      </c>
      <c r="C899" s="160" t="s">
        <v>73</v>
      </c>
      <c r="D899" s="166">
        <f t="shared" ref="D899:AR904" si="290">D203</f>
        <v>6.0000000000000001E-3</v>
      </c>
      <c r="E899" s="166">
        <f t="shared" si="290"/>
        <v>6.0000000000000001E-3</v>
      </c>
      <c r="F899" s="166">
        <f t="shared" si="290"/>
        <v>6.0000000000000001E-3</v>
      </c>
      <c r="G899" s="166">
        <f t="shared" si="290"/>
        <v>6.0000000000000001E-3</v>
      </c>
      <c r="H899" s="166">
        <f t="shared" si="290"/>
        <v>6.0000000000000001E-3</v>
      </c>
      <c r="I899" s="166">
        <f t="shared" si="290"/>
        <v>6.0000000000000001E-3</v>
      </c>
      <c r="J899" s="166">
        <f t="shared" si="290"/>
        <v>6.0000000000000001E-3</v>
      </c>
      <c r="K899" s="166">
        <f t="shared" si="290"/>
        <v>6.0000000000000001E-3</v>
      </c>
      <c r="L899" s="166">
        <f t="shared" si="290"/>
        <v>6.0000000000000001E-3</v>
      </c>
      <c r="M899" s="166">
        <f t="shared" si="290"/>
        <v>6.0000000000000001E-3</v>
      </c>
      <c r="N899" s="166">
        <f t="shared" si="290"/>
        <v>6.0000000000000001E-3</v>
      </c>
      <c r="O899" s="166">
        <f t="shared" si="290"/>
        <v>6.0000000000000001E-3</v>
      </c>
      <c r="P899" s="166">
        <f t="shared" si="290"/>
        <v>6.0000000000000001E-3</v>
      </c>
      <c r="Q899" s="166">
        <f t="shared" si="290"/>
        <v>6.0000000000000001E-3</v>
      </c>
      <c r="R899" s="166">
        <f t="shared" si="290"/>
        <v>6.0000000000000001E-3</v>
      </c>
      <c r="S899" s="166">
        <f t="shared" si="290"/>
        <v>6.0000000000000001E-3</v>
      </c>
      <c r="T899" s="166">
        <f t="shared" si="290"/>
        <v>6.0000000000000001E-3</v>
      </c>
      <c r="U899" s="166">
        <f t="shared" si="290"/>
        <v>6.0000000000000001E-3</v>
      </c>
      <c r="V899" s="166">
        <f t="shared" si="290"/>
        <v>6.0000000000000001E-3</v>
      </c>
      <c r="W899" s="166">
        <f t="shared" si="290"/>
        <v>6.0000000000000001E-3</v>
      </c>
      <c r="X899" s="166">
        <f t="shared" si="290"/>
        <v>6.0000000000000001E-3</v>
      </c>
      <c r="Y899" s="166">
        <f t="shared" si="290"/>
        <v>6.0000000000000001E-3</v>
      </c>
      <c r="Z899" s="166">
        <f t="shared" si="290"/>
        <v>6.0000000000000001E-3</v>
      </c>
      <c r="AA899" s="166">
        <f t="shared" si="290"/>
        <v>6.0000000000000001E-3</v>
      </c>
      <c r="AB899" s="166">
        <f t="shared" si="290"/>
        <v>6.0000000000000001E-3</v>
      </c>
      <c r="AC899" s="166">
        <f t="shared" si="290"/>
        <v>6.0000000000000001E-3</v>
      </c>
      <c r="AD899" s="166">
        <f t="shared" si="290"/>
        <v>6.0000000000000001E-3</v>
      </c>
      <c r="AE899" s="166">
        <f t="shared" si="290"/>
        <v>6.0000000000000001E-3</v>
      </c>
      <c r="AF899" s="166">
        <f t="shared" si="290"/>
        <v>6.0000000000000001E-3</v>
      </c>
      <c r="AG899" s="166">
        <f t="shared" si="290"/>
        <v>6.0000000000000001E-3</v>
      </c>
      <c r="AH899" s="166">
        <f t="shared" si="290"/>
        <v>6.0000000000000001E-3</v>
      </c>
      <c r="AI899" s="166">
        <f t="shared" si="290"/>
        <v>6.0000000000000001E-3</v>
      </c>
      <c r="AJ899" s="166">
        <f t="shared" si="290"/>
        <v>6.0000000000000001E-3</v>
      </c>
      <c r="AK899" s="166">
        <f t="shared" si="290"/>
        <v>6.0000000000000001E-3</v>
      </c>
      <c r="AL899" s="166">
        <f t="shared" si="290"/>
        <v>6.0000000000000001E-3</v>
      </c>
      <c r="AM899" s="166">
        <f t="shared" si="290"/>
        <v>6.0000000000000001E-3</v>
      </c>
      <c r="AN899" s="166">
        <f t="shared" si="290"/>
        <v>6.0000000000000001E-3</v>
      </c>
      <c r="AO899" s="166">
        <f t="shared" si="290"/>
        <v>6.0000000000000001E-3</v>
      </c>
      <c r="AP899" s="166">
        <f t="shared" si="290"/>
        <v>6.0000000000000001E-3</v>
      </c>
      <c r="AQ899" s="166">
        <f t="shared" si="290"/>
        <v>6.0000000000000001E-3</v>
      </c>
      <c r="AR899" s="166">
        <f t="shared" si="290"/>
        <v>6.0000000000000001E-3</v>
      </c>
    </row>
    <row r="900" spans="1:44" s="262" customFormat="1" ht="15.75" hidden="1" outlineLevel="2">
      <c r="A900" s="195"/>
      <c r="B900" s="162" t="s">
        <v>50</v>
      </c>
      <c r="C900" s="160" t="s">
        <v>73</v>
      </c>
      <c r="D900" s="166">
        <f t="shared" si="290"/>
        <v>2.6000000000000002E-2</v>
      </c>
      <c r="E900" s="166">
        <f t="shared" si="290"/>
        <v>2.6000000000000002E-2</v>
      </c>
      <c r="F900" s="166">
        <f t="shared" si="290"/>
        <v>2.6000000000000002E-2</v>
      </c>
      <c r="G900" s="166">
        <f t="shared" si="290"/>
        <v>2.6000000000000002E-2</v>
      </c>
      <c r="H900" s="166">
        <f t="shared" si="290"/>
        <v>2.6000000000000002E-2</v>
      </c>
      <c r="I900" s="166">
        <f t="shared" si="290"/>
        <v>2.6000000000000002E-2</v>
      </c>
      <c r="J900" s="166">
        <f t="shared" si="290"/>
        <v>2.6000000000000002E-2</v>
      </c>
      <c r="K900" s="166">
        <f t="shared" si="290"/>
        <v>2.6000000000000002E-2</v>
      </c>
      <c r="L900" s="166">
        <f t="shared" si="290"/>
        <v>2.6000000000000002E-2</v>
      </c>
      <c r="M900" s="166">
        <f t="shared" si="290"/>
        <v>2.6000000000000002E-2</v>
      </c>
      <c r="N900" s="166">
        <f t="shared" si="290"/>
        <v>2.6000000000000002E-2</v>
      </c>
      <c r="O900" s="166">
        <f t="shared" si="290"/>
        <v>2.6000000000000002E-2</v>
      </c>
      <c r="P900" s="166">
        <f t="shared" si="290"/>
        <v>2.6000000000000002E-2</v>
      </c>
      <c r="Q900" s="166">
        <f t="shared" si="290"/>
        <v>2.6000000000000002E-2</v>
      </c>
      <c r="R900" s="166">
        <f t="shared" si="290"/>
        <v>2.6000000000000002E-2</v>
      </c>
      <c r="S900" s="166">
        <f t="shared" si="290"/>
        <v>2.6000000000000002E-2</v>
      </c>
      <c r="T900" s="166">
        <f t="shared" si="290"/>
        <v>2.6000000000000002E-2</v>
      </c>
      <c r="U900" s="166">
        <f t="shared" si="290"/>
        <v>2.6000000000000002E-2</v>
      </c>
      <c r="V900" s="166">
        <f t="shared" si="290"/>
        <v>2.6000000000000002E-2</v>
      </c>
      <c r="W900" s="166">
        <f t="shared" si="290"/>
        <v>2.6000000000000002E-2</v>
      </c>
      <c r="X900" s="166">
        <f t="shared" si="290"/>
        <v>2.6000000000000002E-2</v>
      </c>
      <c r="Y900" s="166">
        <f t="shared" si="290"/>
        <v>2.6000000000000002E-2</v>
      </c>
      <c r="Z900" s="166">
        <f t="shared" si="290"/>
        <v>2.6000000000000002E-2</v>
      </c>
      <c r="AA900" s="166">
        <f t="shared" si="290"/>
        <v>2.6000000000000002E-2</v>
      </c>
      <c r="AB900" s="166">
        <f t="shared" si="290"/>
        <v>2.6000000000000002E-2</v>
      </c>
      <c r="AC900" s="166">
        <f t="shared" si="290"/>
        <v>2.6000000000000002E-2</v>
      </c>
      <c r="AD900" s="166">
        <f t="shared" si="290"/>
        <v>2.6000000000000002E-2</v>
      </c>
      <c r="AE900" s="166">
        <f t="shared" si="290"/>
        <v>2.6000000000000002E-2</v>
      </c>
      <c r="AF900" s="166">
        <f t="shared" si="290"/>
        <v>2.6000000000000002E-2</v>
      </c>
      <c r="AG900" s="166">
        <f t="shared" si="290"/>
        <v>2.6000000000000002E-2</v>
      </c>
      <c r="AH900" s="166">
        <f t="shared" si="290"/>
        <v>2.6000000000000002E-2</v>
      </c>
      <c r="AI900" s="166">
        <f t="shared" si="290"/>
        <v>2.6000000000000002E-2</v>
      </c>
      <c r="AJ900" s="166">
        <f t="shared" si="290"/>
        <v>2.6000000000000002E-2</v>
      </c>
      <c r="AK900" s="166">
        <f t="shared" si="290"/>
        <v>2.6000000000000002E-2</v>
      </c>
      <c r="AL900" s="166">
        <f t="shared" si="290"/>
        <v>2.6000000000000002E-2</v>
      </c>
      <c r="AM900" s="166">
        <f t="shared" si="290"/>
        <v>2.6000000000000002E-2</v>
      </c>
      <c r="AN900" s="166">
        <f t="shared" si="290"/>
        <v>2.6000000000000002E-2</v>
      </c>
      <c r="AO900" s="166">
        <f t="shared" si="290"/>
        <v>2.6000000000000002E-2</v>
      </c>
      <c r="AP900" s="166">
        <f t="shared" si="290"/>
        <v>2.6000000000000002E-2</v>
      </c>
      <c r="AQ900" s="166">
        <f t="shared" si="290"/>
        <v>2.6000000000000002E-2</v>
      </c>
      <c r="AR900" s="166">
        <f t="shared" si="290"/>
        <v>2.6000000000000002E-2</v>
      </c>
    </row>
    <row r="901" spans="1:44" s="262" customFormat="1" ht="15.75" hidden="1" outlineLevel="2">
      <c r="A901" s="195"/>
      <c r="B901" s="162" t="s">
        <v>51</v>
      </c>
      <c r="C901" s="160" t="s">
        <v>73</v>
      </c>
      <c r="D901" s="166">
        <f t="shared" si="290"/>
        <v>6.9999999999999993E-3</v>
      </c>
      <c r="E901" s="166">
        <f t="shared" si="290"/>
        <v>6.9999999999999993E-3</v>
      </c>
      <c r="F901" s="166">
        <f t="shared" si="290"/>
        <v>6.9999999999999993E-3</v>
      </c>
      <c r="G901" s="166">
        <f t="shared" si="290"/>
        <v>6.9999999999999993E-3</v>
      </c>
      <c r="H901" s="166">
        <f t="shared" si="290"/>
        <v>6.9999999999999993E-3</v>
      </c>
      <c r="I901" s="166">
        <f t="shared" si="290"/>
        <v>6.9999999999999993E-3</v>
      </c>
      <c r="J901" s="166">
        <f t="shared" si="290"/>
        <v>6.9999999999999993E-3</v>
      </c>
      <c r="K901" s="166">
        <f t="shared" si="290"/>
        <v>6.9999999999999993E-3</v>
      </c>
      <c r="L901" s="166">
        <f t="shared" si="290"/>
        <v>6.9999999999999993E-3</v>
      </c>
      <c r="M901" s="166">
        <f t="shared" si="290"/>
        <v>6.9999999999999993E-3</v>
      </c>
      <c r="N901" s="166">
        <f t="shared" si="290"/>
        <v>6.9999999999999993E-3</v>
      </c>
      <c r="O901" s="166">
        <f t="shared" si="290"/>
        <v>6.9999999999999993E-3</v>
      </c>
      <c r="P901" s="166">
        <f t="shared" si="290"/>
        <v>6.9999999999999993E-3</v>
      </c>
      <c r="Q901" s="166">
        <f t="shared" si="290"/>
        <v>6.9999999999999993E-3</v>
      </c>
      <c r="R901" s="166">
        <f t="shared" si="290"/>
        <v>6.9999999999999993E-3</v>
      </c>
      <c r="S901" s="166">
        <f t="shared" si="290"/>
        <v>6.9999999999999993E-3</v>
      </c>
      <c r="T901" s="166">
        <f t="shared" si="290"/>
        <v>6.9999999999999993E-3</v>
      </c>
      <c r="U901" s="166">
        <f t="shared" si="290"/>
        <v>6.9999999999999993E-3</v>
      </c>
      <c r="V901" s="166">
        <f t="shared" si="290"/>
        <v>6.9999999999999993E-3</v>
      </c>
      <c r="W901" s="166">
        <f t="shared" si="290"/>
        <v>6.9999999999999993E-3</v>
      </c>
      <c r="X901" s="166">
        <f t="shared" si="290"/>
        <v>6.9999999999999993E-3</v>
      </c>
      <c r="Y901" s="166">
        <f t="shared" si="290"/>
        <v>6.9999999999999993E-3</v>
      </c>
      <c r="Z901" s="166">
        <f t="shared" si="290"/>
        <v>6.9999999999999993E-3</v>
      </c>
      <c r="AA901" s="166">
        <f t="shared" si="290"/>
        <v>6.9999999999999993E-3</v>
      </c>
      <c r="AB901" s="166">
        <f t="shared" si="290"/>
        <v>6.9999999999999993E-3</v>
      </c>
      <c r="AC901" s="166">
        <f t="shared" si="290"/>
        <v>6.9999999999999993E-3</v>
      </c>
      <c r="AD901" s="166">
        <f t="shared" si="290"/>
        <v>6.9999999999999993E-3</v>
      </c>
      <c r="AE901" s="166">
        <f t="shared" si="290"/>
        <v>6.9999999999999993E-3</v>
      </c>
      <c r="AF901" s="166">
        <f t="shared" si="290"/>
        <v>6.9999999999999993E-3</v>
      </c>
      <c r="AG901" s="166">
        <f t="shared" si="290"/>
        <v>6.9999999999999993E-3</v>
      </c>
      <c r="AH901" s="166">
        <f t="shared" si="290"/>
        <v>6.9999999999999993E-3</v>
      </c>
      <c r="AI901" s="166">
        <f t="shared" si="290"/>
        <v>6.9999999999999993E-3</v>
      </c>
      <c r="AJ901" s="166">
        <f t="shared" si="290"/>
        <v>6.9999999999999993E-3</v>
      </c>
      <c r="AK901" s="166">
        <f t="shared" si="290"/>
        <v>6.9999999999999993E-3</v>
      </c>
      <c r="AL901" s="166">
        <f t="shared" si="290"/>
        <v>6.9999999999999993E-3</v>
      </c>
      <c r="AM901" s="166">
        <f t="shared" si="290"/>
        <v>6.9999999999999993E-3</v>
      </c>
      <c r="AN901" s="166">
        <f t="shared" si="290"/>
        <v>6.9999999999999993E-3</v>
      </c>
      <c r="AO901" s="166">
        <f t="shared" si="290"/>
        <v>6.9999999999999993E-3</v>
      </c>
      <c r="AP901" s="166">
        <f t="shared" si="290"/>
        <v>6.9999999999999993E-3</v>
      </c>
      <c r="AQ901" s="166">
        <f t="shared" si="290"/>
        <v>6.9999999999999993E-3</v>
      </c>
      <c r="AR901" s="166">
        <f t="shared" si="290"/>
        <v>6.9999999999999993E-3</v>
      </c>
    </row>
    <row r="902" spans="1:44" s="262" customFormat="1" ht="15.75" hidden="1" outlineLevel="2">
      <c r="A902" s="195"/>
      <c r="B902" s="162" t="s">
        <v>52</v>
      </c>
      <c r="C902" s="160" t="s">
        <v>73</v>
      </c>
      <c r="D902" s="166">
        <f t="shared" si="290"/>
        <v>0.04</v>
      </c>
      <c r="E902" s="166">
        <f t="shared" si="290"/>
        <v>0.04</v>
      </c>
      <c r="F902" s="166">
        <f t="shared" si="290"/>
        <v>0.04</v>
      </c>
      <c r="G902" s="166">
        <f t="shared" si="290"/>
        <v>0.04</v>
      </c>
      <c r="H902" s="166">
        <f t="shared" si="290"/>
        <v>0.04</v>
      </c>
      <c r="I902" s="166">
        <f t="shared" si="290"/>
        <v>0.04</v>
      </c>
      <c r="J902" s="166">
        <f t="shared" si="290"/>
        <v>0.04</v>
      </c>
      <c r="K902" s="166">
        <f t="shared" si="290"/>
        <v>0.04</v>
      </c>
      <c r="L902" s="166">
        <f t="shared" si="290"/>
        <v>0.04</v>
      </c>
      <c r="M902" s="166">
        <f t="shared" si="290"/>
        <v>0.04</v>
      </c>
      <c r="N902" s="166">
        <f t="shared" si="290"/>
        <v>0.04</v>
      </c>
      <c r="O902" s="166">
        <f t="shared" si="290"/>
        <v>0.04</v>
      </c>
      <c r="P902" s="166">
        <f t="shared" si="290"/>
        <v>0.04</v>
      </c>
      <c r="Q902" s="166">
        <f t="shared" si="290"/>
        <v>0.04</v>
      </c>
      <c r="R902" s="166">
        <f t="shared" si="290"/>
        <v>0.04</v>
      </c>
      <c r="S902" s="166">
        <f t="shared" si="290"/>
        <v>0.04</v>
      </c>
      <c r="T902" s="166">
        <f t="shared" si="290"/>
        <v>0.04</v>
      </c>
      <c r="U902" s="166">
        <f t="shared" si="290"/>
        <v>0.04</v>
      </c>
      <c r="V902" s="166">
        <f t="shared" si="290"/>
        <v>0.04</v>
      </c>
      <c r="W902" s="166">
        <f t="shared" si="290"/>
        <v>0.04</v>
      </c>
      <c r="X902" s="166">
        <f t="shared" si="290"/>
        <v>0.04</v>
      </c>
      <c r="Y902" s="166">
        <f t="shared" si="290"/>
        <v>0.04</v>
      </c>
      <c r="Z902" s="166">
        <f t="shared" si="290"/>
        <v>0.04</v>
      </c>
      <c r="AA902" s="166">
        <f t="shared" si="290"/>
        <v>0.04</v>
      </c>
      <c r="AB902" s="166">
        <f t="shared" si="290"/>
        <v>0.04</v>
      </c>
      <c r="AC902" s="166">
        <f t="shared" si="290"/>
        <v>0.04</v>
      </c>
      <c r="AD902" s="166">
        <f t="shared" si="290"/>
        <v>0.04</v>
      </c>
      <c r="AE902" s="166">
        <f t="shared" si="290"/>
        <v>0.04</v>
      </c>
      <c r="AF902" s="166">
        <f t="shared" si="290"/>
        <v>0.04</v>
      </c>
      <c r="AG902" s="166">
        <f t="shared" si="290"/>
        <v>0.04</v>
      </c>
      <c r="AH902" s="166">
        <f t="shared" si="290"/>
        <v>0.04</v>
      </c>
      <c r="AI902" s="166">
        <f t="shared" si="290"/>
        <v>0.04</v>
      </c>
      <c r="AJ902" s="166">
        <f t="shared" si="290"/>
        <v>0.04</v>
      </c>
      <c r="AK902" s="166">
        <f t="shared" si="290"/>
        <v>0.04</v>
      </c>
      <c r="AL902" s="166">
        <f t="shared" si="290"/>
        <v>0.04</v>
      </c>
      <c r="AM902" s="166">
        <f t="shared" si="290"/>
        <v>0.04</v>
      </c>
      <c r="AN902" s="166">
        <f t="shared" si="290"/>
        <v>0.04</v>
      </c>
      <c r="AO902" s="166">
        <f t="shared" si="290"/>
        <v>0.04</v>
      </c>
      <c r="AP902" s="166">
        <f t="shared" si="290"/>
        <v>0.04</v>
      </c>
      <c r="AQ902" s="166">
        <f t="shared" si="290"/>
        <v>0.04</v>
      </c>
      <c r="AR902" s="166">
        <f t="shared" si="290"/>
        <v>0.04</v>
      </c>
    </row>
    <row r="903" spans="1:44" s="262" customFormat="1" ht="15.75" hidden="1" outlineLevel="2">
      <c r="A903" s="195"/>
      <c r="B903" s="162" t="s">
        <v>53</v>
      </c>
      <c r="C903" s="160" t="s">
        <v>73</v>
      </c>
      <c r="D903" s="166">
        <f t="shared" si="290"/>
        <v>4.7E-2</v>
      </c>
      <c r="E903" s="166">
        <f t="shared" si="290"/>
        <v>4.7E-2</v>
      </c>
      <c r="F903" s="166">
        <f t="shared" si="290"/>
        <v>4.7E-2</v>
      </c>
      <c r="G903" s="166">
        <f t="shared" si="290"/>
        <v>4.7E-2</v>
      </c>
      <c r="H903" s="166">
        <f t="shared" si="290"/>
        <v>4.7E-2</v>
      </c>
      <c r="I903" s="166">
        <f t="shared" si="290"/>
        <v>4.7E-2</v>
      </c>
      <c r="J903" s="166">
        <f t="shared" si="290"/>
        <v>4.7E-2</v>
      </c>
      <c r="K903" s="166">
        <f t="shared" si="290"/>
        <v>4.7E-2</v>
      </c>
      <c r="L903" s="166">
        <f t="shared" si="290"/>
        <v>4.7E-2</v>
      </c>
      <c r="M903" s="166">
        <f t="shared" si="290"/>
        <v>4.7E-2</v>
      </c>
      <c r="N903" s="166">
        <f t="shared" si="290"/>
        <v>4.7E-2</v>
      </c>
      <c r="O903" s="166">
        <f t="shared" si="290"/>
        <v>4.7E-2</v>
      </c>
      <c r="P903" s="166">
        <f t="shared" si="290"/>
        <v>4.7E-2</v>
      </c>
      <c r="Q903" s="166">
        <f t="shared" si="290"/>
        <v>4.7E-2</v>
      </c>
      <c r="R903" s="166">
        <f t="shared" si="290"/>
        <v>4.7E-2</v>
      </c>
      <c r="S903" s="166">
        <f t="shared" si="290"/>
        <v>4.7E-2</v>
      </c>
      <c r="T903" s="166">
        <f t="shared" si="290"/>
        <v>4.7E-2</v>
      </c>
      <c r="U903" s="166">
        <f t="shared" si="290"/>
        <v>4.7E-2</v>
      </c>
      <c r="V903" s="166">
        <f t="shared" si="290"/>
        <v>4.7E-2</v>
      </c>
      <c r="W903" s="166">
        <f t="shared" si="290"/>
        <v>4.7E-2</v>
      </c>
      <c r="X903" s="166">
        <f t="shared" si="290"/>
        <v>4.7E-2</v>
      </c>
      <c r="Y903" s="166">
        <f t="shared" si="290"/>
        <v>4.7E-2</v>
      </c>
      <c r="Z903" s="166">
        <f t="shared" si="290"/>
        <v>4.7E-2</v>
      </c>
      <c r="AA903" s="166">
        <f t="shared" si="290"/>
        <v>4.7E-2</v>
      </c>
      <c r="AB903" s="166">
        <f t="shared" si="290"/>
        <v>4.7E-2</v>
      </c>
      <c r="AC903" s="166">
        <f t="shared" si="290"/>
        <v>4.7E-2</v>
      </c>
      <c r="AD903" s="166">
        <f t="shared" si="290"/>
        <v>4.7E-2</v>
      </c>
      <c r="AE903" s="166">
        <f t="shared" si="290"/>
        <v>4.7E-2</v>
      </c>
      <c r="AF903" s="166">
        <f t="shared" si="290"/>
        <v>4.7E-2</v>
      </c>
      <c r="AG903" s="166">
        <f t="shared" si="290"/>
        <v>4.7E-2</v>
      </c>
      <c r="AH903" s="166">
        <f t="shared" si="290"/>
        <v>4.7E-2</v>
      </c>
      <c r="AI903" s="166">
        <f t="shared" si="290"/>
        <v>4.7E-2</v>
      </c>
      <c r="AJ903" s="166">
        <f t="shared" si="290"/>
        <v>4.7E-2</v>
      </c>
      <c r="AK903" s="166">
        <f t="shared" si="290"/>
        <v>4.7E-2</v>
      </c>
      <c r="AL903" s="166">
        <f t="shared" si="290"/>
        <v>4.7E-2</v>
      </c>
      <c r="AM903" s="166">
        <f t="shared" si="290"/>
        <v>4.7E-2</v>
      </c>
      <c r="AN903" s="166">
        <f t="shared" si="290"/>
        <v>4.7E-2</v>
      </c>
      <c r="AO903" s="166">
        <f t="shared" si="290"/>
        <v>4.7E-2</v>
      </c>
      <c r="AP903" s="166">
        <f t="shared" si="290"/>
        <v>4.7E-2</v>
      </c>
      <c r="AQ903" s="166">
        <f t="shared" si="290"/>
        <v>4.7E-2</v>
      </c>
      <c r="AR903" s="166">
        <f t="shared" si="290"/>
        <v>4.7E-2</v>
      </c>
    </row>
    <row r="904" spans="1:44" s="262" customFormat="1" ht="15.75" hidden="1" outlineLevel="2">
      <c r="A904" s="195"/>
      <c r="B904" s="162" t="s">
        <v>54</v>
      </c>
      <c r="C904" s="160" t="s">
        <v>73</v>
      </c>
      <c r="D904" s="166">
        <f t="shared" si="290"/>
        <v>4.7E-2</v>
      </c>
      <c r="E904" s="166">
        <f t="shared" si="290"/>
        <v>4.7E-2</v>
      </c>
      <c r="F904" s="166">
        <f t="shared" si="290"/>
        <v>4.7E-2</v>
      </c>
      <c r="G904" s="166">
        <f t="shared" si="290"/>
        <v>4.7E-2</v>
      </c>
      <c r="H904" s="166">
        <f t="shared" si="290"/>
        <v>4.7E-2</v>
      </c>
      <c r="I904" s="166">
        <f t="shared" si="290"/>
        <v>4.7E-2</v>
      </c>
      <c r="J904" s="166">
        <f t="shared" si="290"/>
        <v>4.7E-2</v>
      </c>
      <c r="K904" s="166">
        <f t="shared" si="290"/>
        <v>4.7E-2</v>
      </c>
      <c r="L904" s="166">
        <f t="shared" si="290"/>
        <v>4.7E-2</v>
      </c>
      <c r="M904" s="166">
        <f t="shared" si="290"/>
        <v>4.7E-2</v>
      </c>
      <c r="N904" s="166">
        <f t="shared" si="290"/>
        <v>4.7E-2</v>
      </c>
      <c r="O904" s="166">
        <f t="shared" si="290"/>
        <v>4.7E-2</v>
      </c>
      <c r="P904" s="166">
        <f t="shared" si="290"/>
        <v>4.7E-2</v>
      </c>
      <c r="Q904" s="166">
        <f t="shared" si="290"/>
        <v>4.7E-2</v>
      </c>
      <c r="R904" s="166">
        <f t="shared" si="290"/>
        <v>4.7E-2</v>
      </c>
      <c r="S904" s="166">
        <f t="shared" si="290"/>
        <v>4.7E-2</v>
      </c>
      <c r="T904" s="166">
        <f t="shared" si="290"/>
        <v>4.7E-2</v>
      </c>
      <c r="U904" s="166">
        <f t="shared" si="290"/>
        <v>4.7E-2</v>
      </c>
      <c r="V904" s="166">
        <f t="shared" si="290"/>
        <v>4.7E-2</v>
      </c>
      <c r="W904" s="166">
        <f t="shared" si="290"/>
        <v>4.7E-2</v>
      </c>
      <c r="X904" s="166">
        <f t="shared" si="290"/>
        <v>4.7E-2</v>
      </c>
      <c r="Y904" s="166">
        <f t="shared" si="290"/>
        <v>4.7E-2</v>
      </c>
      <c r="Z904" s="166">
        <f t="shared" si="290"/>
        <v>4.7E-2</v>
      </c>
      <c r="AA904" s="166">
        <f t="shared" si="290"/>
        <v>4.7E-2</v>
      </c>
      <c r="AB904" s="166">
        <f t="shared" si="290"/>
        <v>4.7E-2</v>
      </c>
      <c r="AC904" s="166">
        <f t="shared" si="290"/>
        <v>4.7E-2</v>
      </c>
      <c r="AD904" s="166">
        <f t="shared" si="290"/>
        <v>4.7E-2</v>
      </c>
      <c r="AE904" s="166">
        <f t="shared" si="290"/>
        <v>4.7E-2</v>
      </c>
      <c r="AF904" s="166">
        <f t="shared" si="290"/>
        <v>4.7E-2</v>
      </c>
      <c r="AG904" s="166">
        <f t="shared" si="290"/>
        <v>4.7E-2</v>
      </c>
      <c r="AH904" s="166">
        <f t="shared" si="290"/>
        <v>4.7E-2</v>
      </c>
      <c r="AI904" s="166">
        <f t="shared" si="290"/>
        <v>4.7E-2</v>
      </c>
      <c r="AJ904" s="166">
        <f t="shared" si="290"/>
        <v>4.7E-2</v>
      </c>
      <c r="AK904" s="166">
        <f t="shared" si="290"/>
        <v>4.7E-2</v>
      </c>
      <c r="AL904" s="166">
        <f t="shared" si="290"/>
        <v>4.7E-2</v>
      </c>
      <c r="AM904" s="166">
        <f t="shared" si="290"/>
        <v>4.7E-2</v>
      </c>
      <c r="AN904" s="166">
        <f t="shared" si="290"/>
        <v>4.7E-2</v>
      </c>
      <c r="AO904" s="166">
        <f t="shared" si="290"/>
        <v>4.7E-2</v>
      </c>
      <c r="AP904" s="166">
        <f t="shared" si="290"/>
        <v>4.7E-2</v>
      </c>
      <c r="AQ904" s="166">
        <f t="shared" si="290"/>
        <v>4.7E-2</v>
      </c>
      <c r="AR904" s="166">
        <f t="shared" si="290"/>
        <v>4.7E-2</v>
      </c>
    </row>
    <row r="905" spans="1:44" s="262" customFormat="1" ht="15.75" hidden="1" outlineLevel="2">
      <c r="A905" s="195"/>
      <c r="B905" s="162" t="s">
        <v>55</v>
      </c>
      <c r="C905" s="160" t="s">
        <v>73</v>
      </c>
      <c r="D905" s="165">
        <f>1-SUM(D892:D904)</f>
        <v>0</v>
      </c>
      <c r="E905" s="165">
        <f t="shared" ref="E905:AR905" si="291">1-SUM(E892:E904)</f>
        <v>0</v>
      </c>
      <c r="F905" s="165">
        <f t="shared" si="291"/>
        <v>0</v>
      </c>
      <c r="G905" s="165">
        <f t="shared" si="291"/>
        <v>0</v>
      </c>
      <c r="H905" s="165">
        <f t="shared" si="291"/>
        <v>0</v>
      </c>
      <c r="I905" s="165">
        <f t="shared" si="291"/>
        <v>0</v>
      </c>
      <c r="J905" s="165">
        <f t="shared" si="291"/>
        <v>0</v>
      </c>
      <c r="K905" s="165">
        <f t="shared" si="291"/>
        <v>0</v>
      </c>
      <c r="L905" s="165">
        <f t="shared" si="291"/>
        <v>0</v>
      </c>
      <c r="M905" s="165">
        <f t="shared" si="291"/>
        <v>0</v>
      </c>
      <c r="N905" s="165">
        <f t="shared" si="291"/>
        <v>0</v>
      </c>
      <c r="O905" s="165">
        <f t="shared" si="291"/>
        <v>0</v>
      </c>
      <c r="P905" s="165">
        <f t="shared" si="291"/>
        <v>0</v>
      </c>
      <c r="Q905" s="165">
        <f t="shared" si="291"/>
        <v>0</v>
      </c>
      <c r="R905" s="165">
        <f t="shared" si="291"/>
        <v>0</v>
      </c>
      <c r="S905" s="165">
        <f t="shared" si="291"/>
        <v>0</v>
      </c>
      <c r="T905" s="165">
        <f t="shared" si="291"/>
        <v>0</v>
      </c>
      <c r="U905" s="165">
        <f t="shared" si="291"/>
        <v>0</v>
      </c>
      <c r="V905" s="165">
        <f t="shared" si="291"/>
        <v>0</v>
      </c>
      <c r="W905" s="165">
        <f t="shared" si="291"/>
        <v>0</v>
      </c>
      <c r="X905" s="165">
        <f t="shared" si="291"/>
        <v>0</v>
      </c>
      <c r="Y905" s="165">
        <f t="shared" si="291"/>
        <v>0</v>
      </c>
      <c r="Z905" s="165">
        <f t="shared" si="291"/>
        <v>0</v>
      </c>
      <c r="AA905" s="165">
        <f t="shared" si="291"/>
        <v>0</v>
      </c>
      <c r="AB905" s="165">
        <f t="shared" si="291"/>
        <v>0</v>
      </c>
      <c r="AC905" s="165">
        <f t="shared" si="291"/>
        <v>0</v>
      </c>
      <c r="AD905" s="165">
        <f t="shared" si="291"/>
        <v>0</v>
      </c>
      <c r="AE905" s="165">
        <f t="shared" si="291"/>
        <v>0</v>
      </c>
      <c r="AF905" s="165">
        <f t="shared" si="291"/>
        <v>0</v>
      </c>
      <c r="AG905" s="165">
        <f t="shared" si="291"/>
        <v>0</v>
      </c>
      <c r="AH905" s="165">
        <f t="shared" si="291"/>
        <v>0</v>
      </c>
      <c r="AI905" s="165">
        <f t="shared" si="291"/>
        <v>0</v>
      </c>
      <c r="AJ905" s="165">
        <f t="shared" si="291"/>
        <v>0</v>
      </c>
      <c r="AK905" s="165">
        <f t="shared" si="291"/>
        <v>0</v>
      </c>
      <c r="AL905" s="165">
        <f t="shared" si="291"/>
        <v>0</v>
      </c>
      <c r="AM905" s="165">
        <f t="shared" si="291"/>
        <v>0</v>
      </c>
      <c r="AN905" s="165">
        <f t="shared" si="291"/>
        <v>0</v>
      </c>
      <c r="AO905" s="165">
        <f t="shared" si="291"/>
        <v>0</v>
      </c>
      <c r="AP905" s="165">
        <f t="shared" si="291"/>
        <v>0</v>
      </c>
      <c r="AQ905" s="165">
        <f t="shared" si="291"/>
        <v>0</v>
      </c>
      <c r="AR905" s="165">
        <f t="shared" si="291"/>
        <v>0</v>
      </c>
    </row>
    <row r="906" spans="1:44" s="262" customFormat="1" ht="15.75" hidden="1" outlineLevel="2">
      <c r="A906" s="195"/>
      <c r="B906" s="162" t="s">
        <v>56</v>
      </c>
      <c r="C906" s="160" t="s">
        <v>73</v>
      </c>
      <c r="D906" s="166">
        <f>SUM(D892:D905)</f>
        <v>1.0000000000000002</v>
      </c>
      <c r="E906" s="166">
        <f t="shared" ref="E906:AR906" si="292">SUM(E892:E905)</f>
        <v>1.0000000000000002</v>
      </c>
      <c r="F906" s="166">
        <f t="shared" si="292"/>
        <v>1.0000000000000002</v>
      </c>
      <c r="G906" s="166">
        <f t="shared" si="292"/>
        <v>1.0000000000000002</v>
      </c>
      <c r="H906" s="166">
        <f t="shared" si="292"/>
        <v>1.0000000000000002</v>
      </c>
      <c r="I906" s="166">
        <f t="shared" si="292"/>
        <v>1.0000000000000002</v>
      </c>
      <c r="J906" s="166">
        <f t="shared" si="292"/>
        <v>1.0000000000000002</v>
      </c>
      <c r="K906" s="166">
        <f t="shared" si="292"/>
        <v>1.0000000000000002</v>
      </c>
      <c r="L906" s="166">
        <f t="shared" si="292"/>
        <v>1.0000000000000002</v>
      </c>
      <c r="M906" s="166">
        <f t="shared" si="292"/>
        <v>1.0000000000000002</v>
      </c>
      <c r="N906" s="166">
        <f t="shared" si="292"/>
        <v>1.0000000000000002</v>
      </c>
      <c r="O906" s="166">
        <f t="shared" si="292"/>
        <v>1.0000000000000002</v>
      </c>
      <c r="P906" s="166">
        <f t="shared" si="292"/>
        <v>1.0000000000000002</v>
      </c>
      <c r="Q906" s="166">
        <f t="shared" si="292"/>
        <v>1.0000000000000002</v>
      </c>
      <c r="R906" s="166">
        <f t="shared" si="292"/>
        <v>1.0000000000000002</v>
      </c>
      <c r="S906" s="166">
        <f t="shared" si="292"/>
        <v>1.0000000000000002</v>
      </c>
      <c r="T906" s="166">
        <f t="shared" si="292"/>
        <v>1.0000000000000002</v>
      </c>
      <c r="U906" s="166">
        <f t="shared" si="292"/>
        <v>1.0000000000000002</v>
      </c>
      <c r="V906" s="166">
        <f t="shared" si="292"/>
        <v>1.0000000000000002</v>
      </c>
      <c r="W906" s="166">
        <f t="shared" si="292"/>
        <v>1.0000000000000002</v>
      </c>
      <c r="X906" s="166">
        <f t="shared" si="292"/>
        <v>1.0000000000000002</v>
      </c>
      <c r="Y906" s="166">
        <f t="shared" si="292"/>
        <v>1.0000000000000002</v>
      </c>
      <c r="Z906" s="166">
        <f t="shared" si="292"/>
        <v>1.0000000000000002</v>
      </c>
      <c r="AA906" s="166">
        <f t="shared" si="292"/>
        <v>1.0000000000000002</v>
      </c>
      <c r="AB906" s="166">
        <f t="shared" si="292"/>
        <v>1.0000000000000002</v>
      </c>
      <c r="AC906" s="166">
        <f t="shared" si="292"/>
        <v>1.0000000000000002</v>
      </c>
      <c r="AD906" s="166">
        <f t="shared" si="292"/>
        <v>1.0000000000000002</v>
      </c>
      <c r="AE906" s="166">
        <f t="shared" si="292"/>
        <v>1.0000000000000002</v>
      </c>
      <c r="AF906" s="166">
        <f t="shared" si="292"/>
        <v>1.0000000000000002</v>
      </c>
      <c r="AG906" s="166">
        <f t="shared" si="292"/>
        <v>1.0000000000000002</v>
      </c>
      <c r="AH906" s="166">
        <f t="shared" si="292"/>
        <v>1.0000000000000002</v>
      </c>
      <c r="AI906" s="166">
        <f t="shared" si="292"/>
        <v>1.0000000000000002</v>
      </c>
      <c r="AJ906" s="166">
        <f t="shared" si="292"/>
        <v>1.0000000000000002</v>
      </c>
      <c r="AK906" s="166">
        <f t="shared" si="292"/>
        <v>1.0000000000000002</v>
      </c>
      <c r="AL906" s="166">
        <f t="shared" si="292"/>
        <v>1.0000000000000002</v>
      </c>
      <c r="AM906" s="166">
        <f t="shared" si="292"/>
        <v>1.0000000000000002</v>
      </c>
      <c r="AN906" s="166">
        <f t="shared" si="292"/>
        <v>1.0000000000000002</v>
      </c>
      <c r="AO906" s="166">
        <f t="shared" si="292"/>
        <v>1.0000000000000002</v>
      </c>
      <c r="AP906" s="166">
        <f t="shared" si="292"/>
        <v>1.0000000000000002</v>
      </c>
      <c r="AQ906" s="166">
        <f t="shared" si="292"/>
        <v>1.0000000000000002</v>
      </c>
      <c r="AR906" s="166">
        <f t="shared" si="292"/>
        <v>1.0000000000000002</v>
      </c>
    </row>
    <row r="907" spans="1:44" s="260" customFormat="1" ht="15.75" hidden="1" outlineLevel="1">
      <c r="A907" s="195"/>
      <c r="B907" s="84" t="s">
        <v>192</v>
      </c>
      <c r="C907" s="80" t="s">
        <v>129</v>
      </c>
      <c r="D907" s="157">
        <f t="shared" ref="D907:AR907" si="293">IF($A$889="SIM",D214*D212,0)</f>
        <v>37867.97835258751</v>
      </c>
      <c r="E907" s="157">
        <f t="shared" si="293"/>
        <v>38062.173113370001</v>
      </c>
      <c r="F907" s="157">
        <f t="shared" si="293"/>
        <v>38257.338847956409</v>
      </c>
      <c r="G907" s="157">
        <f t="shared" si="293"/>
        <v>38453.480411215751</v>
      </c>
      <c r="H907" s="157">
        <f t="shared" si="293"/>
        <v>38650.602682291392</v>
      </c>
      <c r="I907" s="157">
        <f t="shared" si="293"/>
        <v>36852.871477271096</v>
      </c>
      <c r="J907" s="157">
        <f t="shared" si="293"/>
        <v>37051.969899114265</v>
      </c>
      <c r="K907" s="157">
        <f t="shared" si="293"/>
        <v>37252.063813066648</v>
      </c>
      <c r="L907" s="157">
        <f t="shared" si="293"/>
        <v>37453.158196588796</v>
      </c>
      <c r="M907" s="157">
        <f t="shared" si="293"/>
        <v>37655.258052028563</v>
      </c>
      <c r="N907" s="157">
        <f t="shared" si="293"/>
        <v>35802.275277383233</v>
      </c>
      <c r="O907" s="157">
        <f t="shared" si="293"/>
        <v>36006.401183873772</v>
      </c>
      <c r="P907" s="157">
        <f t="shared" si="293"/>
        <v>36211.547719896764</v>
      </c>
      <c r="Q907" s="157">
        <f t="shared" si="293"/>
        <v>36417.719988599878</v>
      </c>
      <c r="R907" s="157">
        <f t="shared" si="293"/>
        <v>36624.923118646504</v>
      </c>
      <c r="S907" s="157">
        <f t="shared" si="293"/>
        <v>34715.244319986254</v>
      </c>
      <c r="T907" s="157">
        <f t="shared" si="293"/>
        <v>34924.524661411597</v>
      </c>
      <c r="U907" s="157">
        <f t="shared" si="293"/>
        <v>35134.851404544061</v>
      </c>
      <c r="V907" s="157">
        <f t="shared" si="293"/>
        <v>35346.229781392198</v>
      </c>
      <c r="W907" s="157">
        <f t="shared" si="293"/>
        <v>35558.665050124568</v>
      </c>
      <c r="X907" s="157">
        <f t="shared" si="293"/>
        <v>33590.809052361008</v>
      </c>
      <c r="Y907" s="157">
        <f t="shared" si="293"/>
        <v>33805.373984662416</v>
      </c>
      <c r="Z907" s="157">
        <f t="shared" si="293"/>
        <v>34021.011741625342</v>
      </c>
      <c r="AA907" s="157">
        <f t="shared" si="293"/>
        <v>34237.727687373066</v>
      </c>
      <c r="AB907" s="157">
        <f t="shared" si="293"/>
        <v>34455.527212849549</v>
      </c>
      <c r="AC907" s="157">
        <f t="shared" si="293"/>
        <v>32427.975191719979</v>
      </c>
      <c r="AD907" s="157">
        <f t="shared" si="293"/>
        <v>32647.958157439363</v>
      </c>
      <c r="AE907" s="157">
        <f t="shared" si="293"/>
        <v>32869.041037987336</v>
      </c>
      <c r="AF907" s="157">
        <f t="shared" si="293"/>
        <v>33091.229332938041</v>
      </c>
      <c r="AG907" s="157">
        <f t="shared" si="293"/>
        <v>33314.528569363523</v>
      </c>
      <c r="AH907" s="157">
        <f t="shared" si="293"/>
        <v>31225.723099503961</v>
      </c>
      <c r="AI907" s="157">
        <f t="shared" si="293"/>
        <v>31451.260910774603</v>
      </c>
      <c r="AJ907" s="157">
        <f t="shared" si="293"/>
        <v>31677.926411101591</v>
      </c>
      <c r="AK907" s="157">
        <f t="shared" si="293"/>
        <v>31905.725238930208</v>
      </c>
      <c r="AL907" s="157">
        <f t="shared" si="293"/>
        <v>32134.663060897972</v>
      </c>
      <c r="AM907" s="157">
        <f t="shared" si="293"/>
        <v>30675.072265440507</v>
      </c>
      <c r="AN907" s="157">
        <f t="shared" si="293"/>
        <v>30906.305189073493</v>
      </c>
      <c r="AO907" s="157">
        <f t="shared" si="293"/>
        <v>31138.694277324645</v>
      </c>
      <c r="AP907" s="157">
        <f t="shared" si="293"/>
        <v>31372.245311017054</v>
      </c>
      <c r="AQ907" s="157">
        <f t="shared" si="293"/>
        <v>31606.96409987794</v>
      </c>
      <c r="AR907" s="157">
        <f t="shared" si="293"/>
        <v>30439.157002739845</v>
      </c>
    </row>
    <row r="908" spans="1:44" s="262" customFormat="1" ht="15.75" hidden="1" outlineLevel="2">
      <c r="A908" s="195"/>
      <c r="B908" s="162" t="s">
        <v>133</v>
      </c>
      <c r="C908" s="160"/>
      <c r="D908" s="160"/>
      <c r="E908" s="160"/>
      <c r="F908" s="160"/>
      <c r="G908" s="160"/>
      <c r="H908" s="160"/>
      <c r="I908" s="160"/>
      <c r="J908" s="160"/>
      <c r="K908" s="160"/>
      <c r="L908" s="160"/>
      <c r="M908" s="160"/>
      <c r="N908" s="160"/>
      <c r="O908" s="160"/>
      <c r="P908" s="160"/>
      <c r="Q908" s="160"/>
      <c r="R908" s="160"/>
      <c r="S908" s="160"/>
      <c r="T908" s="160"/>
      <c r="U908" s="160"/>
      <c r="V908" s="160"/>
      <c r="W908" s="160"/>
      <c r="X908" s="160"/>
      <c r="Y908" s="160"/>
      <c r="Z908" s="160"/>
      <c r="AA908" s="160"/>
      <c r="AB908" s="160"/>
      <c r="AC908" s="160"/>
      <c r="AD908" s="160"/>
      <c r="AE908" s="160"/>
      <c r="AF908" s="160"/>
      <c r="AG908" s="160"/>
      <c r="AH908" s="160"/>
      <c r="AI908" s="160"/>
      <c r="AJ908" s="160"/>
      <c r="AK908" s="160"/>
      <c r="AL908" s="160"/>
      <c r="AM908" s="160"/>
      <c r="AN908" s="160"/>
      <c r="AO908" s="160"/>
      <c r="AP908" s="160"/>
      <c r="AQ908" s="160"/>
      <c r="AR908" s="160"/>
    </row>
    <row r="909" spans="1:44" s="262" customFormat="1" ht="15.75" hidden="1" outlineLevel="2">
      <c r="A909" s="195"/>
      <c r="B909" s="162" t="s">
        <v>42</v>
      </c>
      <c r="C909" s="160" t="s">
        <v>73</v>
      </c>
      <c r="D909" s="166">
        <f t="shared" ref="D909:AR915" si="294">D216</f>
        <v>0.48400000000000004</v>
      </c>
      <c r="E909" s="166">
        <f t="shared" si="294"/>
        <v>0.48400000000000004</v>
      </c>
      <c r="F909" s="166">
        <f t="shared" si="294"/>
        <v>0.48400000000000004</v>
      </c>
      <c r="G909" s="166">
        <f t="shared" si="294"/>
        <v>0.48400000000000004</v>
      </c>
      <c r="H909" s="166">
        <f t="shared" si="294"/>
        <v>0.48400000000000004</v>
      </c>
      <c r="I909" s="166">
        <f t="shared" si="294"/>
        <v>0.48400000000000004</v>
      </c>
      <c r="J909" s="166">
        <f t="shared" si="294"/>
        <v>0.48400000000000004</v>
      </c>
      <c r="K909" s="166">
        <f t="shared" si="294"/>
        <v>0.48400000000000004</v>
      </c>
      <c r="L909" s="166">
        <f t="shared" si="294"/>
        <v>0.48400000000000004</v>
      </c>
      <c r="M909" s="166">
        <f t="shared" si="294"/>
        <v>0.48400000000000004</v>
      </c>
      <c r="N909" s="166">
        <f t="shared" si="294"/>
        <v>0.48400000000000004</v>
      </c>
      <c r="O909" s="166">
        <f t="shared" si="294"/>
        <v>0.48400000000000004</v>
      </c>
      <c r="P909" s="166">
        <f t="shared" si="294"/>
        <v>0.48400000000000004</v>
      </c>
      <c r="Q909" s="166">
        <f t="shared" si="294"/>
        <v>0.48400000000000004</v>
      </c>
      <c r="R909" s="166">
        <f t="shared" si="294"/>
        <v>0.48400000000000004</v>
      </c>
      <c r="S909" s="166">
        <f t="shared" si="294"/>
        <v>0.48400000000000004</v>
      </c>
      <c r="T909" s="166">
        <f t="shared" si="294"/>
        <v>0.48400000000000004</v>
      </c>
      <c r="U909" s="166">
        <f t="shared" si="294"/>
        <v>0.48400000000000004</v>
      </c>
      <c r="V909" s="166">
        <f t="shared" si="294"/>
        <v>0.48400000000000004</v>
      </c>
      <c r="W909" s="166">
        <f t="shared" si="294"/>
        <v>0.48400000000000004</v>
      </c>
      <c r="X909" s="166">
        <f t="shared" si="294"/>
        <v>0.48400000000000004</v>
      </c>
      <c r="Y909" s="166">
        <f t="shared" si="294"/>
        <v>0.48400000000000004</v>
      </c>
      <c r="Z909" s="166">
        <f t="shared" si="294"/>
        <v>0.48400000000000004</v>
      </c>
      <c r="AA909" s="166">
        <f t="shared" si="294"/>
        <v>0.48400000000000004</v>
      </c>
      <c r="AB909" s="166">
        <f t="shared" si="294"/>
        <v>0.48400000000000004</v>
      </c>
      <c r="AC909" s="166">
        <f t="shared" si="294"/>
        <v>0.48400000000000004</v>
      </c>
      <c r="AD909" s="166">
        <f t="shared" si="294"/>
        <v>0.48400000000000004</v>
      </c>
      <c r="AE909" s="166">
        <f t="shared" si="294"/>
        <v>0.48400000000000004</v>
      </c>
      <c r="AF909" s="166">
        <f t="shared" si="294"/>
        <v>0.48400000000000004</v>
      </c>
      <c r="AG909" s="166">
        <f t="shared" si="294"/>
        <v>0.48400000000000004</v>
      </c>
      <c r="AH909" s="166">
        <f t="shared" si="294"/>
        <v>0.48400000000000004</v>
      </c>
      <c r="AI909" s="166">
        <f t="shared" si="294"/>
        <v>0.48400000000000004</v>
      </c>
      <c r="AJ909" s="166">
        <f t="shared" si="294"/>
        <v>0.48400000000000004</v>
      </c>
      <c r="AK909" s="166">
        <f t="shared" si="294"/>
        <v>0.48400000000000004</v>
      </c>
      <c r="AL909" s="166">
        <f t="shared" si="294"/>
        <v>0.48400000000000004</v>
      </c>
      <c r="AM909" s="166">
        <f t="shared" si="294"/>
        <v>0.48400000000000004</v>
      </c>
      <c r="AN909" s="166">
        <f t="shared" si="294"/>
        <v>0.48400000000000004</v>
      </c>
      <c r="AO909" s="166">
        <f t="shared" si="294"/>
        <v>0.48400000000000004</v>
      </c>
      <c r="AP909" s="166">
        <f t="shared" si="294"/>
        <v>0.48400000000000004</v>
      </c>
      <c r="AQ909" s="166">
        <f t="shared" si="294"/>
        <v>0.48400000000000004</v>
      </c>
      <c r="AR909" s="166">
        <f t="shared" si="294"/>
        <v>0.48400000000000004</v>
      </c>
    </row>
    <row r="910" spans="1:44" s="262" customFormat="1" ht="15.75" hidden="1" outlineLevel="2">
      <c r="A910" s="195"/>
      <c r="B910" s="162" t="s">
        <v>43</v>
      </c>
      <c r="C910" s="160" t="s">
        <v>73</v>
      </c>
      <c r="D910" s="166">
        <f t="shared" si="294"/>
        <v>2.9999999999999995E-2</v>
      </c>
      <c r="E910" s="166">
        <f t="shared" si="294"/>
        <v>2.9999999999999995E-2</v>
      </c>
      <c r="F910" s="166">
        <f t="shared" si="294"/>
        <v>2.9999999999999995E-2</v>
      </c>
      <c r="G910" s="166">
        <f t="shared" si="294"/>
        <v>2.9999999999999995E-2</v>
      </c>
      <c r="H910" s="166">
        <f t="shared" si="294"/>
        <v>2.9999999999999995E-2</v>
      </c>
      <c r="I910" s="166">
        <f t="shared" si="294"/>
        <v>2.9999999999999995E-2</v>
      </c>
      <c r="J910" s="166">
        <f t="shared" si="294"/>
        <v>2.9999999999999995E-2</v>
      </c>
      <c r="K910" s="166">
        <f t="shared" si="294"/>
        <v>2.9999999999999995E-2</v>
      </c>
      <c r="L910" s="166">
        <f t="shared" si="294"/>
        <v>2.9999999999999995E-2</v>
      </c>
      <c r="M910" s="166">
        <f t="shared" si="294"/>
        <v>2.9999999999999995E-2</v>
      </c>
      <c r="N910" s="166">
        <f t="shared" si="294"/>
        <v>2.9999999999999995E-2</v>
      </c>
      <c r="O910" s="166">
        <f t="shared" si="294"/>
        <v>2.9999999999999995E-2</v>
      </c>
      <c r="P910" s="166">
        <f t="shared" si="294"/>
        <v>2.9999999999999995E-2</v>
      </c>
      <c r="Q910" s="166">
        <f t="shared" si="294"/>
        <v>2.9999999999999995E-2</v>
      </c>
      <c r="R910" s="166">
        <f t="shared" si="294"/>
        <v>2.9999999999999995E-2</v>
      </c>
      <c r="S910" s="166">
        <f t="shared" si="294"/>
        <v>2.9999999999999995E-2</v>
      </c>
      <c r="T910" s="166">
        <f t="shared" si="294"/>
        <v>2.9999999999999995E-2</v>
      </c>
      <c r="U910" s="166">
        <f t="shared" si="294"/>
        <v>2.9999999999999995E-2</v>
      </c>
      <c r="V910" s="166">
        <f t="shared" si="294"/>
        <v>2.9999999999999995E-2</v>
      </c>
      <c r="W910" s="166">
        <f t="shared" si="294"/>
        <v>2.9999999999999995E-2</v>
      </c>
      <c r="X910" s="166">
        <f t="shared" si="294"/>
        <v>2.9999999999999995E-2</v>
      </c>
      <c r="Y910" s="166">
        <f t="shared" si="294"/>
        <v>2.9999999999999995E-2</v>
      </c>
      <c r="Z910" s="166">
        <f t="shared" si="294"/>
        <v>2.9999999999999995E-2</v>
      </c>
      <c r="AA910" s="166">
        <f t="shared" si="294"/>
        <v>2.9999999999999995E-2</v>
      </c>
      <c r="AB910" s="166">
        <f t="shared" si="294"/>
        <v>2.9999999999999995E-2</v>
      </c>
      <c r="AC910" s="166">
        <f t="shared" si="294"/>
        <v>2.9999999999999995E-2</v>
      </c>
      <c r="AD910" s="166">
        <f t="shared" si="294"/>
        <v>2.9999999999999995E-2</v>
      </c>
      <c r="AE910" s="166">
        <f t="shared" si="294"/>
        <v>2.9999999999999995E-2</v>
      </c>
      <c r="AF910" s="166">
        <f t="shared" si="294"/>
        <v>2.9999999999999995E-2</v>
      </c>
      <c r="AG910" s="166">
        <f t="shared" si="294"/>
        <v>2.9999999999999995E-2</v>
      </c>
      <c r="AH910" s="166">
        <f t="shared" si="294"/>
        <v>2.9999999999999995E-2</v>
      </c>
      <c r="AI910" s="166">
        <f t="shared" si="294"/>
        <v>2.9999999999999995E-2</v>
      </c>
      <c r="AJ910" s="166">
        <f t="shared" si="294"/>
        <v>2.9999999999999995E-2</v>
      </c>
      <c r="AK910" s="166">
        <f t="shared" si="294"/>
        <v>2.9999999999999995E-2</v>
      </c>
      <c r="AL910" s="166">
        <f t="shared" si="294"/>
        <v>2.9999999999999995E-2</v>
      </c>
      <c r="AM910" s="166">
        <f t="shared" si="294"/>
        <v>2.9999999999999995E-2</v>
      </c>
      <c r="AN910" s="166">
        <f t="shared" si="294"/>
        <v>2.9999999999999995E-2</v>
      </c>
      <c r="AO910" s="166">
        <f t="shared" si="294"/>
        <v>2.9999999999999995E-2</v>
      </c>
      <c r="AP910" s="166">
        <f t="shared" si="294"/>
        <v>2.9999999999999995E-2</v>
      </c>
      <c r="AQ910" s="166">
        <f t="shared" si="294"/>
        <v>2.9999999999999995E-2</v>
      </c>
      <c r="AR910" s="166">
        <f t="shared" si="294"/>
        <v>2.9999999999999995E-2</v>
      </c>
    </row>
    <row r="911" spans="1:44" s="262" customFormat="1" ht="15.75" hidden="1" outlineLevel="2">
      <c r="A911" s="195"/>
      <c r="B911" s="162" t="s">
        <v>44</v>
      </c>
      <c r="C911" s="160" t="s">
        <v>73</v>
      </c>
      <c r="D911" s="166">
        <f t="shared" si="294"/>
        <v>0.13100000000000001</v>
      </c>
      <c r="E911" s="166">
        <f t="shared" si="294"/>
        <v>0.13100000000000001</v>
      </c>
      <c r="F911" s="166">
        <f t="shared" si="294"/>
        <v>0.13100000000000001</v>
      </c>
      <c r="G911" s="166">
        <f t="shared" si="294"/>
        <v>0.13100000000000001</v>
      </c>
      <c r="H911" s="166">
        <f t="shared" si="294"/>
        <v>0.13100000000000001</v>
      </c>
      <c r="I911" s="166">
        <f t="shared" si="294"/>
        <v>0.13100000000000001</v>
      </c>
      <c r="J911" s="166">
        <f t="shared" si="294"/>
        <v>0.13100000000000001</v>
      </c>
      <c r="K911" s="166">
        <f t="shared" si="294"/>
        <v>0.13100000000000001</v>
      </c>
      <c r="L911" s="166">
        <f t="shared" si="294"/>
        <v>0.13100000000000001</v>
      </c>
      <c r="M911" s="166">
        <f t="shared" si="294"/>
        <v>0.13100000000000001</v>
      </c>
      <c r="N911" s="166">
        <f t="shared" si="294"/>
        <v>0.13100000000000001</v>
      </c>
      <c r="O911" s="166">
        <f t="shared" si="294"/>
        <v>0.13100000000000001</v>
      </c>
      <c r="P911" s="166">
        <f t="shared" si="294"/>
        <v>0.13100000000000001</v>
      </c>
      <c r="Q911" s="166">
        <f t="shared" si="294"/>
        <v>0.13100000000000001</v>
      </c>
      <c r="R911" s="166">
        <f t="shared" si="294"/>
        <v>0.13100000000000001</v>
      </c>
      <c r="S911" s="166">
        <f t="shared" si="294"/>
        <v>0.13100000000000001</v>
      </c>
      <c r="T911" s="166">
        <f t="shared" si="294"/>
        <v>0.13100000000000001</v>
      </c>
      <c r="U911" s="166">
        <f t="shared" si="294"/>
        <v>0.13100000000000001</v>
      </c>
      <c r="V911" s="166">
        <f t="shared" si="294"/>
        <v>0.13100000000000001</v>
      </c>
      <c r="W911" s="166">
        <f t="shared" si="294"/>
        <v>0.13100000000000001</v>
      </c>
      <c r="X911" s="166">
        <f t="shared" si="294"/>
        <v>0.13100000000000001</v>
      </c>
      <c r="Y911" s="166">
        <f t="shared" si="294"/>
        <v>0.13100000000000001</v>
      </c>
      <c r="Z911" s="166">
        <f t="shared" si="294"/>
        <v>0.13100000000000001</v>
      </c>
      <c r="AA911" s="166">
        <f t="shared" si="294"/>
        <v>0.13100000000000001</v>
      </c>
      <c r="AB911" s="166">
        <f t="shared" si="294"/>
        <v>0.13100000000000001</v>
      </c>
      <c r="AC911" s="166">
        <f t="shared" si="294"/>
        <v>0.13100000000000001</v>
      </c>
      <c r="AD911" s="166">
        <f t="shared" si="294"/>
        <v>0.13100000000000001</v>
      </c>
      <c r="AE911" s="166">
        <f t="shared" si="294"/>
        <v>0.13100000000000001</v>
      </c>
      <c r="AF911" s="166">
        <f t="shared" si="294"/>
        <v>0.13100000000000001</v>
      </c>
      <c r="AG911" s="166">
        <f t="shared" si="294"/>
        <v>0.13100000000000001</v>
      </c>
      <c r="AH911" s="166">
        <f t="shared" si="294"/>
        <v>0.13100000000000001</v>
      </c>
      <c r="AI911" s="166">
        <f t="shared" si="294"/>
        <v>0.13100000000000001</v>
      </c>
      <c r="AJ911" s="166">
        <f t="shared" si="294"/>
        <v>0.13100000000000001</v>
      </c>
      <c r="AK911" s="166">
        <f t="shared" si="294"/>
        <v>0.13100000000000001</v>
      </c>
      <c r="AL911" s="166">
        <f t="shared" si="294"/>
        <v>0.13100000000000001</v>
      </c>
      <c r="AM911" s="166">
        <f t="shared" si="294"/>
        <v>0.13100000000000001</v>
      </c>
      <c r="AN911" s="166">
        <f t="shared" si="294"/>
        <v>0.13100000000000001</v>
      </c>
      <c r="AO911" s="166">
        <f t="shared" si="294"/>
        <v>0.13100000000000001</v>
      </c>
      <c r="AP911" s="166">
        <f t="shared" si="294"/>
        <v>0.13100000000000001</v>
      </c>
      <c r="AQ911" s="166">
        <f t="shared" si="294"/>
        <v>0.13100000000000001</v>
      </c>
      <c r="AR911" s="166">
        <f t="shared" si="294"/>
        <v>0.13100000000000001</v>
      </c>
    </row>
    <row r="912" spans="1:44" s="262" customFormat="1" ht="15.75" hidden="1" outlineLevel="2">
      <c r="A912" s="195"/>
      <c r="B912" s="162" t="s">
        <v>45</v>
      </c>
      <c r="C912" s="160" t="s">
        <v>73</v>
      </c>
      <c r="D912" s="166">
        <f t="shared" si="294"/>
        <v>8.900000000000001E-2</v>
      </c>
      <c r="E912" s="166">
        <f t="shared" si="294"/>
        <v>8.900000000000001E-2</v>
      </c>
      <c r="F912" s="166">
        <f t="shared" si="294"/>
        <v>8.900000000000001E-2</v>
      </c>
      <c r="G912" s="166">
        <f t="shared" si="294"/>
        <v>8.900000000000001E-2</v>
      </c>
      <c r="H912" s="166">
        <f t="shared" si="294"/>
        <v>8.900000000000001E-2</v>
      </c>
      <c r="I912" s="166">
        <f t="shared" si="294"/>
        <v>8.900000000000001E-2</v>
      </c>
      <c r="J912" s="166">
        <f t="shared" si="294"/>
        <v>8.900000000000001E-2</v>
      </c>
      <c r="K912" s="166">
        <f t="shared" si="294"/>
        <v>8.900000000000001E-2</v>
      </c>
      <c r="L912" s="166">
        <f t="shared" si="294"/>
        <v>8.900000000000001E-2</v>
      </c>
      <c r="M912" s="166">
        <f t="shared" si="294"/>
        <v>8.900000000000001E-2</v>
      </c>
      <c r="N912" s="166">
        <f t="shared" si="294"/>
        <v>8.900000000000001E-2</v>
      </c>
      <c r="O912" s="166">
        <f t="shared" si="294"/>
        <v>8.900000000000001E-2</v>
      </c>
      <c r="P912" s="166">
        <f t="shared" si="294"/>
        <v>8.900000000000001E-2</v>
      </c>
      <c r="Q912" s="166">
        <f t="shared" si="294"/>
        <v>8.900000000000001E-2</v>
      </c>
      <c r="R912" s="166">
        <f t="shared" si="294"/>
        <v>8.900000000000001E-2</v>
      </c>
      <c r="S912" s="166">
        <f t="shared" si="294"/>
        <v>8.900000000000001E-2</v>
      </c>
      <c r="T912" s="166">
        <f t="shared" si="294"/>
        <v>8.900000000000001E-2</v>
      </c>
      <c r="U912" s="166">
        <f t="shared" si="294"/>
        <v>8.900000000000001E-2</v>
      </c>
      <c r="V912" s="166">
        <f t="shared" si="294"/>
        <v>8.900000000000001E-2</v>
      </c>
      <c r="W912" s="166">
        <f t="shared" si="294"/>
        <v>8.900000000000001E-2</v>
      </c>
      <c r="X912" s="166">
        <f t="shared" si="294"/>
        <v>8.900000000000001E-2</v>
      </c>
      <c r="Y912" s="166">
        <f t="shared" si="294"/>
        <v>8.900000000000001E-2</v>
      </c>
      <c r="Z912" s="166">
        <f t="shared" si="294"/>
        <v>8.900000000000001E-2</v>
      </c>
      <c r="AA912" s="166">
        <f t="shared" si="294"/>
        <v>8.900000000000001E-2</v>
      </c>
      <c r="AB912" s="166">
        <f t="shared" si="294"/>
        <v>8.900000000000001E-2</v>
      </c>
      <c r="AC912" s="166">
        <f t="shared" si="294"/>
        <v>8.900000000000001E-2</v>
      </c>
      <c r="AD912" s="166">
        <f t="shared" si="294"/>
        <v>8.900000000000001E-2</v>
      </c>
      <c r="AE912" s="166">
        <f t="shared" si="294"/>
        <v>8.900000000000001E-2</v>
      </c>
      <c r="AF912" s="166">
        <f t="shared" si="294"/>
        <v>8.900000000000001E-2</v>
      </c>
      <c r="AG912" s="166">
        <f t="shared" si="294"/>
        <v>8.900000000000001E-2</v>
      </c>
      <c r="AH912" s="166">
        <f t="shared" si="294"/>
        <v>8.900000000000001E-2</v>
      </c>
      <c r="AI912" s="166">
        <f t="shared" si="294"/>
        <v>8.900000000000001E-2</v>
      </c>
      <c r="AJ912" s="166">
        <f t="shared" si="294"/>
        <v>8.900000000000001E-2</v>
      </c>
      <c r="AK912" s="166">
        <f t="shared" si="294"/>
        <v>8.900000000000001E-2</v>
      </c>
      <c r="AL912" s="166">
        <f t="shared" si="294"/>
        <v>8.900000000000001E-2</v>
      </c>
      <c r="AM912" s="166">
        <f t="shared" si="294"/>
        <v>8.900000000000001E-2</v>
      </c>
      <c r="AN912" s="166">
        <f t="shared" si="294"/>
        <v>8.900000000000001E-2</v>
      </c>
      <c r="AO912" s="166">
        <f t="shared" si="294"/>
        <v>8.900000000000001E-2</v>
      </c>
      <c r="AP912" s="166">
        <f t="shared" si="294"/>
        <v>8.900000000000001E-2</v>
      </c>
      <c r="AQ912" s="166">
        <f t="shared" si="294"/>
        <v>8.900000000000001E-2</v>
      </c>
      <c r="AR912" s="166">
        <f t="shared" si="294"/>
        <v>8.900000000000001E-2</v>
      </c>
    </row>
    <row r="913" spans="1:44" s="262" customFormat="1" ht="15.75" hidden="1" outlineLevel="2">
      <c r="A913" s="195"/>
      <c r="B913" s="162" t="s">
        <v>46</v>
      </c>
      <c r="C913" s="160" t="s">
        <v>73</v>
      </c>
      <c r="D913" s="166">
        <f t="shared" si="294"/>
        <v>4.5999999999999999E-2</v>
      </c>
      <c r="E913" s="166">
        <f t="shared" si="294"/>
        <v>4.5999999999999999E-2</v>
      </c>
      <c r="F913" s="166">
        <f t="shared" si="294"/>
        <v>4.5999999999999999E-2</v>
      </c>
      <c r="G913" s="166">
        <f t="shared" si="294"/>
        <v>4.5999999999999999E-2</v>
      </c>
      <c r="H913" s="166">
        <f t="shared" si="294"/>
        <v>4.5999999999999999E-2</v>
      </c>
      <c r="I913" s="166">
        <f t="shared" si="294"/>
        <v>4.5999999999999999E-2</v>
      </c>
      <c r="J913" s="166">
        <f t="shared" si="294"/>
        <v>4.5999999999999999E-2</v>
      </c>
      <c r="K913" s="166">
        <f t="shared" si="294"/>
        <v>4.5999999999999999E-2</v>
      </c>
      <c r="L913" s="166">
        <f t="shared" si="294"/>
        <v>4.5999999999999999E-2</v>
      </c>
      <c r="M913" s="166">
        <f t="shared" si="294"/>
        <v>4.5999999999999999E-2</v>
      </c>
      <c r="N913" s="166">
        <f t="shared" si="294"/>
        <v>4.5999999999999999E-2</v>
      </c>
      <c r="O913" s="166">
        <f t="shared" si="294"/>
        <v>4.5999999999999999E-2</v>
      </c>
      <c r="P913" s="166">
        <f t="shared" si="294"/>
        <v>4.5999999999999999E-2</v>
      </c>
      <c r="Q913" s="166">
        <f t="shared" si="294"/>
        <v>4.5999999999999999E-2</v>
      </c>
      <c r="R913" s="166">
        <f t="shared" si="294"/>
        <v>4.5999999999999999E-2</v>
      </c>
      <c r="S913" s="166">
        <f t="shared" si="294"/>
        <v>4.5999999999999999E-2</v>
      </c>
      <c r="T913" s="166">
        <f t="shared" si="294"/>
        <v>4.5999999999999999E-2</v>
      </c>
      <c r="U913" s="166">
        <f t="shared" si="294"/>
        <v>4.5999999999999999E-2</v>
      </c>
      <c r="V913" s="166">
        <f t="shared" si="294"/>
        <v>4.5999999999999999E-2</v>
      </c>
      <c r="W913" s="166">
        <f t="shared" si="294"/>
        <v>4.5999999999999999E-2</v>
      </c>
      <c r="X913" s="166">
        <f t="shared" si="294"/>
        <v>4.5999999999999999E-2</v>
      </c>
      <c r="Y913" s="166">
        <f t="shared" si="294"/>
        <v>4.5999999999999999E-2</v>
      </c>
      <c r="Z913" s="166">
        <f t="shared" si="294"/>
        <v>4.5999999999999999E-2</v>
      </c>
      <c r="AA913" s="166">
        <f t="shared" si="294"/>
        <v>4.5999999999999999E-2</v>
      </c>
      <c r="AB913" s="166">
        <f t="shared" si="294"/>
        <v>4.5999999999999999E-2</v>
      </c>
      <c r="AC913" s="166">
        <f t="shared" si="294"/>
        <v>4.5999999999999999E-2</v>
      </c>
      <c r="AD913" s="166">
        <f t="shared" si="294"/>
        <v>4.5999999999999999E-2</v>
      </c>
      <c r="AE913" s="166">
        <f t="shared" si="294"/>
        <v>4.5999999999999999E-2</v>
      </c>
      <c r="AF913" s="166">
        <f t="shared" si="294"/>
        <v>4.5999999999999999E-2</v>
      </c>
      <c r="AG913" s="166">
        <f t="shared" si="294"/>
        <v>4.5999999999999999E-2</v>
      </c>
      <c r="AH913" s="166">
        <f t="shared" si="294"/>
        <v>4.5999999999999999E-2</v>
      </c>
      <c r="AI913" s="166">
        <f t="shared" si="294"/>
        <v>4.5999999999999999E-2</v>
      </c>
      <c r="AJ913" s="166">
        <f t="shared" si="294"/>
        <v>4.5999999999999999E-2</v>
      </c>
      <c r="AK913" s="166">
        <f t="shared" si="294"/>
        <v>4.5999999999999999E-2</v>
      </c>
      <c r="AL913" s="166">
        <f t="shared" si="294"/>
        <v>4.5999999999999999E-2</v>
      </c>
      <c r="AM913" s="166">
        <f t="shared" si="294"/>
        <v>4.5999999999999999E-2</v>
      </c>
      <c r="AN913" s="166">
        <f t="shared" si="294"/>
        <v>4.5999999999999999E-2</v>
      </c>
      <c r="AO913" s="166">
        <f t="shared" si="294"/>
        <v>4.5999999999999999E-2</v>
      </c>
      <c r="AP913" s="166">
        <f t="shared" si="294"/>
        <v>4.5999999999999999E-2</v>
      </c>
      <c r="AQ913" s="166">
        <f t="shared" si="294"/>
        <v>4.5999999999999999E-2</v>
      </c>
      <c r="AR913" s="166">
        <f t="shared" si="294"/>
        <v>4.5999999999999999E-2</v>
      </c>
    </row>
    <row r="914" spans="1:44" s="262" customFormat="1" ht="15.75" hidden="1" outlineLevel="2">
      <c r="A914" s="195"/>
      <c r="B914" s="162" t="s">
        <v>47</v>
      </c>
      <c r="C914" s="160" t="s">
        <v>73</v>
      </c>
      <c r="D914" s="166">
        <f t="shared" si="294"/>
        <v>2.4E-2</v>
      </c>
      <c r="E914" s="166">
        <f t="shared" si="294"/>
        <v>2.4E-2</v>
      </c>
      <c r="F914" s="166">
        <f t="shared" si="294"/>
        <v>2.4E-2</v>
      </c>
      <c r="G914" s="166">
        <f t="shared" si="294"/>
        <v>2.4E-2</v>
      </c>
      <c r="H914" s="166">
        <f t="shared" si="294"/>
        <v>2.4E-2</v>
      </c>
      <c r="I914" s="166">
        <f t="shared" si="294"/>
        <v>2.4E-2</v>
      </c>
      <c r="J914" s="166">
        <f t="shared" si="294"/>
        <v>2.4E-2</v>
      </c>
      <c r="K914" s="166">
        <f t="shared" si="294"/>
        <v>2.4E-2</v>
      </c>
      <c r="L914" s="166">
        <f t="shared" si="294"/>
        <v>2.4E-2</v>
      </c>
      <c r="M914" s="166">
        <f t="shared" si="294"/>
        <v>2.4E-2</v>
      </c>
      <c r="N914" s="166">
        <f t="shared" si="294"/>
        <v>2.4E-2</v>
      </c>
      <c r="O914" s="166">
        <f t="shared" si="294"/>
        <v>2.4E-2</v>
      </c>
      <c r="P914" s="166">
        <f t="shared" si="294"/>
        <v>2.4E-2</v>
      </c>
      <c r="Q914" s="166">
        <f t="shared" si="294"/>
        <v>2.4E-2</v>
      </c>
      <c r="R914" s="166">
        <f t="shared" si="294"/>
        <v>2.4E-2</v>
      </c>
      <c r="S914" s="166">
        <f t="shared" si="294"/>
        <v>2.4E-2</v>
      </c>
      <c r="T914" s="166">
        <f t="shared" si="294"/>
        <v>2.4E-2</v>
      </c>
      <c r="U914" s="166">
        <f t="shared" si="294"/>
        <v>2.4E-2</v>
      </c>
      <c r="V914" s="166">
        <f t="shared" si="294"/>
        <v>2.4E-2</v>
      </c>
      <c r="W914" s="166">
        <f t="shared" si="294"/>
        <v>2.4E-2</v>
      </c>
      <c r="X914" s="166">
        <f t="shared" si="294"/>
        <v>2.4E-2</v>
      </c>
      <c r="Y914" s="166">
        <f t="shared" si="294"/>
        <v>2.4E-2</v>
      </c>
      <c r="Z914" s="166">
        <f t="shared" si="294"/>
        <v>2.4E-2</v>
      </c>
      <c r="AA914" s="166">
        <f t="shared" si="294"/>
        <v>2.4E-2</v>
      </c>
      <c r="AB914" s="166">
        <f t="shared" si="294"/>
        <v>2.4E-2</v>
      </c>
      <c r="AC914" s="166">
        <f t="shared" si="294"/>
        <v>2.4E-2</v>
      </c>
      <c r="AD914" s="166">
        <f t="shared" si="294"/>
        <v>2.4E-2</v>
      </c>
      <c r="AE914" s="166">
        <f t="shared" si="294"/>
        <v>2.4E-2</v>
      </c>
      <c r="AF914" s="166">
        <f t="shared" si="294"/>
        <v>2.4E-2</v>
      </c>
      <c r="AG914" s="166">
        <f t="shared" si="294"/>
        <v>2.4E-2</v>
      </c>
      <c r="AH914" s="166">
        <f t="shared" si="294"/>
        <v>2.4E-2</v>
      </c>
      <c r="AI914" s="166">
        <f t="shared" si="294"/>
        <v>2.4E-2</v>
      </c>
      <c r="AJ914" s="166">
        <f t="shared" si="294"/>
        <v>2.4E-2</v>
      </c>
      <c r="AK914" s="166">
        <f t="shared" si="294"/>
        <v>2.4E-2</v>
      </c>
      <c r="AL914" s="166">
        <f t="shared" si="294"/>
        <v>2.4E-2</v>
      </c>
      <c r="AM914" s="166">
        <f t="shared" si="294"/>
        <v>2.4E-2</v>
      </c>
      <c r="AN914" s="166">
        <f t="shared" si="294"/>
        <v>2.4E-2</v>
      </c>
      <c r="AO914" s="166">
        <f t="shared" si="294"/>
        <v>2.4E-2</v>
      </c>
      <c r="AP914" s="166">
        <f t="shared" si="294"/>
        <v>2.4E-2</v>
      </c>
      <c r="AQ914" s="166">
        <f t="shared" si="294"/>
        <v>2.4E-2</v>
      </c>
      <c r="AR914" s="166">
        <f t="shared" si="294"/>
        <v>2.4E-2</v>
      </c>
    </row>
    <row r="915" spans="1:44" s="262" customFormat="1" ht="15.75" hidden="1" outlineLevel="2">
      <c r="A915" s="195"/>
      <c r="B915" s="162" t="s">
        <v>48</v>
      </c>
      <c r="C915" s="160" t="s">
        <v>73</v>
      </c>
      <c r="D915" s="166">
        <f t="shared" si="294"/>
        <v>2.3E-2</v>
      </c>
      <c r="E915" s="166">
        <f t="shared" si="294"/>
        <v>2.3E-2</v>
      </c>
      <c r="F915" s="166">
        <f t="shared" si="294"/>
        <v>2.3E-2</v>
      </c>
      <c r="G915" s="166">
        <f t="shared" si="294"/>
        <v>2.3E-2</v>
      </c>
      <c r="H915" s="166">
        <f t="shared" si="294"/>
        <v>2.3E-2</v>
      </c>
      <c r="I915" s="166">
        <f t="shared" si="294"/>
        <v>2.3E-2</v>
      </c>
      <c r="J915" s="166">
        <f t="shared" si="294"/>
        <v>2.3E-2</v>
      </c>
      <c r="K915" s="166">
        <f t="shared" si="294"/>
        <v>2.3E-2</v>
      </c>
      <c r="L915" s="166">
        <f t="shared" si="294"/>
        <v>2.3E-2</v>
      </c>
      <c r="M915" s="166">
        <f t="shared" ref="M915:AR915" si="295">M222</f>
        <v>2.3E-2</v>
      </c>
      <c r="N915" s="166">
        <f t="shared" si="295"/>
        <v>2.3E-2</v>
      </c>
      <c r="O915" s="166">
        <f t="shared" si="295"/>
        <v>2.3E-2</v>
      </c>
      <c r="P915" s="166">
        <f t="shared" si="295"/>
        <v>2.3E-2</v>
      </c>
      <c r="Q915" s="166">
        <f t="shared" si="295"/>
        <v>2.3E-2</v>
      </c>
      <c r="R915" s="166">
        <f t="shared" si="295"/>
        <v>2.3E-2</v>
      </c>
      <c r="S915" s="166">
        <f t="shared" si="295"/>
        <v>2.3E-2</v>
      </c>
      <c r="T915" s="166">
        <f t="shared" si="295"/>
        <v>2.3E-2</v>
      </c>
      <c r="U915" s="166">
        <f t="shared" si="295"/>
        <v>2.3E-2</v>
      </c>
      <c r="V915" s="166">
        <f t="shared" si="295"/>
        <v>2.3E-2</v>
      </c>
      <c r="W915" s="166">
        <f t="shared" si="295"/>
        <v>2.3E-2</v>
      </c>
      <c r="X915" s="166">
        <f t="shared" si="295"/>
        <v>2.3E-2</v>
      </c>
      <c r="Y915" s="166">
        <f t="shared" si="295"/>
        <v>2.3E-2</v>
      </c>
      <c r="Z915" s="166">
        <f t="shared" si="295"/>
        <v>2.3E-2</v>
      </c>
      <c r="AA915" s="166">
        <f t="shared" si="295"/>
        <v>2.3E-2</v>
      </c>
      <c r="AB915" s="166">
        <f t="shared" si="295"/>
        <v>2.3E-2</v>
      </c>
      <c r="AC915" s="166">
        <f t="shared" si="295"/>
        <v>2.3E-2</v>
      </c>
      <c r="AD915" s="166">
        <f t="shared" si="295"/>
        <v>2.3E-2</v>
      </c>
      <c r="AE915" s="166">
        <f t="shared" si="295"/>
        <v>2.3E-2</v>
      </c>
      <c r="AF915" s="166">
        <f t="shared" si="295"/>
        <v>2.3E-2</v>
      </c>
      <c r="AG915" s="166">
        <f t="shared" si="295"/>
        <v>2.3E-2</v>
      </c>
      <c r="AH915" s="166">
        <f t="shared" si="295"/>
        <v>2.3E-2</v>
      </c>
      <c r="AI915" s="166">
        <f t="shared" si="295"/>
        <v>2.3E-2</v>
      </c>
      <c r="AJ915" s="166">
        <f t="shared" si="295"/>
        <v>2.3E-2</v>
      </c>
      <c r="AK915" s="166">
        <f t="shared" si="295"/>
        <v>2.3E-2</v>
      </c>
      <c r="AL915" s="166">
        <f t="shared" si="295"/>
        <v>2.3E-2</v>
      </c>
      <c r="AM915" s="166">
        <f t="shared" si="295"/>
        <v>2.3E-2</v>
      </c>
      <c r="AN915" s="166">
        <f t="shared" si="295"/>
        <v>2.3E-2</v>
      </c>
      <c r="AO915" s="166">
        <f t="shared" si="295"/>
        <v>2.3E-2</v>
      </c>
      <c r="AP915" s="166">
        <f t="shared" si="295"/>
        <v>2.3E-2</v>
      </c>
      <c r="AQ915" s="166">
        <f t="shared" si="295"/>
        <v>2.3E-2</v>
      </c>
      <c r="AR915" s="166">
        <f t="shared" si="295"/>
        <v>2.3E-2</v>
      </c>
    </row>
    <row r="916" spans="1:44" s="262" customFormat="1" ht="15.75" hidden="1" outlineLevel="2">
      <c r="A916" s="195"/>
      <c r="B916" s="162" t="s">
        <v>49</v>
      </c>
      <c r="C916" s="160" t="s">
        <v>73</v>
      </c>
      <c r="D916" s="166">
        <f t="shared" ref="D916:AR921" si="296">D223</f>
        <v>6.0000000000000001E-3</v>
      </c>
      <c r="E916" s="166">
        <f t="shared" si="296"/>
        <v>6.0000000000000001E-3</v>
      </c>
      <c r="F916" s="166">
        <f t="shared" si="296"/>
        <v>6.0000000000000001E-3</v>
      </c>
      <c r="G916" s="166">
        <f t="shared" si="296"/>
        <v>6.0000000000000001E-3</v>
      </c>
      <c r="H916" s="166">
        <f t="shared" si="296"/>
        <v>6.0000000000000001E-3</v>
      </c>
      <c r="I916" s="166">
        <f t="shared" si="296"/>
        <v>6.0000000000000001E-3</v>
      </c>
      <c r="J916" s="166">
        <f t="shared" si="296"/>
        <v>6.0000000000000001E-3</v>
      </c>
      <c r="K916" s="166">
        <f t="shared" si="296"/>
        <v>6.0000000000000001E-3</v>
      </c>
      <c r="L916" s="166">
        <f t="shared" si="296"/>
        <v>6.0000000000000001E-3</v>
      </c>
      <c r="M916" s="166">
        <f t="shared" si="296"/>
        <v>6.0000000000000001E-3</v>
      </c>
      <c r="N916" s="166">
        <f t="shared" si="296"/>
        <v>6.0000000000000001E-3</v>
      </c>
      <c r="O916" s="166">
        <f t="shared" si="296"/>
        <v>6.0000000000000001E-3</v>
      </c>
      <c r="P916" s="166">
        <f t="shared" si="296"/>
        <v>6.0000000000000001E-3</v>
      </c>
      <c r="Q916" s="166">
        <f t="shared" si="296"/>
        <v>6.0000000000000001E-3</v>
      </c>
      <c r="R916" s="166">
        <f t="shared" si="296"/>
        <v>6.0000000000000001E-3</v>
      </c>
      <c r="S916" s="166">
        <f t="shared" si="296"/>
        <v>6.0000000000000001E-3</v>
      </c>
      <c r="T916" s="166">
        <f t="shared" si="296"/>
        <v>6.0000000000000001E-3</v>
      </c>
      <c r="U916" s="166">
        <f t="shared" si="296"/>
        <v>6.0000000000000001E-3</v>
      </c>
      <c r="V916" s="166">
        <f t="shared" si="296"/>
        <v>6.0000000000000001E-3</v>
      </c>
      <c r="W916" s="166">
        <f t="shared" si="296"/>
        <v>6.0000000000000001E-3</v>
      </c>
      <c r="X916" s="166">
        <f t="shared" si="296"/>
        <v>6.0000000000000001E-3</v>
      </c>
      <c r="Y916" s="166">
        <f t="shared" si="296"/>
        <v>6.0000000000000001E-3</v>
      </c>
      <c r="Z916" s="166">
        <f t="shared" si="296"/>
        <v>6.0000000000000001E-3</v>
      </c>
      <c r="AA916" s="166">
        <f t="shared" si="296"/>
        <v>6.0000000000000001E-3</v>
      </c>
      <c r="AB916" s="166">
        <f t="shared" si="296"/>
        <v>6.0000000000000001E-3</v>
      </c>
      <c r="AC916" s="166">
        <f t="shared" si="296"/>
        <v>6.0000000000000001E-3</v>
      </c>
      <c r="AD916" s="166">
        <f t="shared" si="296"/>
        <v>6.0000000000000001E-3</v>
      </c>
      <c r="AE916" s="166">
        <f t="shared" si="296"/>
        <v>6.0000000000000001E-3</v>
      </c>
      <c r="AF916" s="166">
        <f t="shared" si="296"/>
        <v>6.0000000000000001E-3</v>
      </c>
      <c r="AG916" s="166">
        <f t="shared" si="296"/>
        <v>6.0000000000000001E-3</v>
      </c>
      <c r="AH916" s="166">
        <f t="shared" si="296"/>
        <v>6.0000000000000001E-3</v>
      </c>
      <c r="AI916" s="166">
        <f t="shared" si="296"/>
        <v>6.0000000000000001E-3</v>
      </c>
      <c r="AJ916" s="166">
        <f t="shared" si="296"/>
        <v>6.0000000000000001E-3</v>
      </c>
      <c r="AK916" s="166">
        <f t="shared" si="296"/>
        <v>6.0000000000000001E-3</v>
      </c>
      <c r="AL916" s="166">
        <f t="shared" si="296"/>
        <v>6.0000000000000001E-3</v>
      </c>
      <c r="AM916" s="166">
        <f t="shared" si="296"/>
        <v>6.0000000000000001E-3</v>
      </c>
      <c r="AN916" s="166">
        <f t="shared" si="296"/>
        <v>6.0000000000000001E-3</v>
      </c>
      <c r="AO916" s="166">
        <f t="shared" si="296"/>
        <v>6.0000000000000001E-3</v>
      </c>
      <c r="AP916" s="166">
        <f t="shared" si="296"/>
        <v>6.0000000000000001E-3</v>
      </c>
      <c r="AQ916" s="166">
        <f t="shared" si="296"/>
        <v>6.0000000000000001E-3</v>
      </c>
      <c r="AR916" s="166">
        <f t="shared" si="296"/>
        <v>6.0000000000000001E-3</v>
      </c>
    </row>
    <row r="917" spans="1:44" s="262" customFormat="1" ht="15.75" hidden="1" outlineLevel="2">
      <c r="A917" s="195"/>
      <c r="B917" s="162" t="s">
        <v>50</v>
      </c>
      <c r="C917" s="160" t="s">
        <v>73</v>
      </c>
      <c r="D917" s="166">
        <f t="shared" si="296"/>
        <v>2.6000000000000002E-2</v>
      </c>
      <c r="E917" s="166">
        <f t="shared" si="296"/>
        <v>2.6000000000000002E-2</v>
      </c>
      <c r="F917" s="166">
        <f t="shared" si="296"/>
        <v>2.6000000000000002E-2</v>
      </c>
      <c r="G917" s="166">
        <f t="shared" si="296"/>
        <v>2.6000000000000002E-2</v>
      </c>
      <c r="H917" s="166">
        <f t="shared" si="296"/>
        <v>2.6000000000000002E-2</v>
      </c>
      <c r="I917" s="166">
        <f t="shared" si="296"/>
        <v>2.6000000000000002E-2</v>
      </c>
      <c r="J917" s="166">
        <f t="shared" si="296"/>
        <v>2.6000000000000002E-2</v>
      </c>
      <c r="K917" s="166">
        <f t="shared" si="296"/>
        <v>2.6000000000000002E-2</v>
      </c>
      <c r="L917" s="166">
        <f t="shared" si="296"/>
        <v>2.6000000000000002E-2</v>
      </c>
      <c r="M917" s="166">
        <f t="shared" si="296"/>
        <v>2.6000000000000002E-2</v>
      </c>
      <c r="N917" s="166">
        <f t="shared" si="296"/>
        <v>2.6000000000000002E-2</v>
      </c>
      <c r="O917" s="166">
        <f t="shared" si="296"/>
        <v>2.6000000000000002E-2</v>
      </c>
      <c r="P917" s="166">
        <f t="shared" si="296"/>
        <v>2.6000000000000002E-2</v>
      </c>
      <c r="Q917" s="166">
        <f t="shared" si="296"/>
        <v>2.6000000000000002E-2</v>
      </c>
      <c r="R917" s="166">
        <f t="shared" si="296"/>
        <v>2.6000000000000002E-2</v>
      </c>
      <c r="S917" s="166">
        <f t="shared" si="296"/>
        <v>2.6000000000000002E-2</v>
      </c>
      <c r="T917" s="166">
        <f t="shared" si="296"/>
        <v>2.6000000000000002E-2</v>
      </c>
      <c r="U917" s="166">
        <f t="shared" si="296"/>
        <v>2.6000000000000002E-2</v>
      </c>
      <c r="V917" s="166">
        <f t="shared" si="296"/>
        <v>2.6000000000000002E-2</v>
      </c>
      <c r="W917" s="166">
        <f t="shared" si="296"/>
        <v>2.6000000000000002E-2</v>
      </c>
      <c r="X917" s="166">
        <f t="shared" si="296"/>
        <v>2.6000000000000002E-2</v>
      </c>
      <c r="Y917" s="166">
        <f t="shared" si="296"/>
        <v>2.6000000000000002E-2</v>
      </c>
      <c r="Z917" s="166">
        <f t="shared" si="296"/>
        <v>2.6000000000000002E-2</v>
      </c>
      <c r="AA917" s="166">
        <f t="shared" si="296"/>
        <v>2.6000000000000002E-2</v>
      </c>
      <c r="AB917" s="166">
        <f t="shared" si="296"/>
        <v>2.6000000000000002E-2</v>
      </c>
      <c r="AC917" s="166">
        <f t="shared" si="296"/>
        <v>2.6000000000000002E-2</v>
      </c>
      <c r="AD917" s="166">
        <f t="shared" si="296"/>
        <v>2.6000000000000002E-2</v>
      </c>
      <c r="AE917" s="166">
        <f t="shared" si="296"/>
        <v>2.6000000000000002E-2</v>
      </c>
      <c r="AF917" s="166">
        <f t="shared" si="296"/>
        <v>2.6000000000000002E-2</v>
      </c>
      <c r="AG917" s="166">
        <f t="shared" si="296"/>
        <v>2.6000000000000002E-2</v>
      </c>
      <c r="AH917" s="166">
        <f t="shared" si="296"/>
        <v>2.6000000000000002E-2</v>
      </c>
      <c r="AI917" s="166">
        <f t="shared" si="296"/>
        <v>2.6000000000000002E-2</v>
      </c>
      <c r="AJ917" s="166">
        <f t="shared" si="296"/>
        <v>2.6000000000000002E-2</v>
      </c>
      <c r="AK917" s="166">
        <f t="shared" si="296"/>
        <v>2.6000000000000002E-2</v>
      </c>
      <c r="AL917" s="166">
        <f t="shared" si="296"/>
        <v>2.6000000000000002E-2</v>
      </c>
      <c r="AM917" s="166">
        <f t="shared" si="296"/>
        <v>2.6000000000000002E-2</v>
      </c>
      <c r="AN917" s="166">
        <f t="shared" si="296"/>
        <v>2.6000000000000002E-2</v>
      </c>
      <c r="AO917" s="166">
        <f t="shared" si="296"/>
        <v>2.6000000000000002E-2</v>
      </c>
      <c r="AP917" s="166">
        <f t="shared" si="296"/>
        <v>2.6000000000000002E-2</v>
      </c>
      <c r="AQ917" s="166">
        <f t="shared" si="296"/>
        <v>2.6000000000000002E-2</v>
      </c>
      <c r="AR917" s="166">
        <f t="shared" si="296"/>
        <v>2.6000000000000002E-2</v>
      </c>
    </row>
    <row r="918" spans="1:44" s="262" customFormat="1" ht="15.75" hidden="1" outlineLevel="2">
      <c r="A918" s="195"/>
      <c r="B918" s="162" t="s">
        <v>51</v>
      </c>
      <c r="C918" s="160" t="s">
        <v>73</v>
      </c>
      <c r="D918" s="166">
        <f t="shared" si="296"/>
        <v>6.9999999999999993E-3</v>
      </c>
      <c r="E918" s="166">
        <f t="shared" si="296"/>
        <v>6.9999999999999993E-3</v>
      </c>
      <c r="F918" s="166">
        <f t="shared" si="296"/>
        <v>6.9999999999999993E-3</v>
      </c>
      <c r="G918" s="166">
        <f t="shared" si="296"/>
        <v>6.9999999999999993E-3</v>
      </c>
      <c r="H918" s="166">
        <f t="shared" si="296"/>
        <v>6.9999999999999993E-3</v>
      </c>
      <c r="I918" s="166">
        <f t="shared" si="296"/>
        <v>6.9999999999999993E-3</v>
      </c>
      <c r="J918" s="166">
        <f t="shared" si="296"/>
        <v>6.9999999999999993E-3</v>
      </c>
      <c r="K918" s="166">
        <f t="shared" si="296"/>
        <v>6.9999999999999993E-3</v>
      </c>
      <c r="L918" s="166">
        <f t="shared" si="296"/>
        <v>6.9999999999999993E-3</v>
      </c>
      <c r="M918" s="166">
        <f t="shared" si="296"/>
        <v>6.9999999999999993E-3</v>
      </c>
      <c r="N918" s="166">
        <f t="shared" si="296"/>
        <v>6.9999999999999993E-3</v>
      </c>
      <c r="O918" s="166">
        <f t="shared" si="296"/>
        <v>6.9999999999999993E-3</v>
      </c>
      <c r="P918" s="166">
        <f t="shared" si="296"/>
        <v>6.9999999999999993E-3</v>
      </c>
      <c r="Q918" s="166">
        <f t="shared" si="296"/>
        <v>6.9999999999999993E-3</v>
      </c>
      <c r="R918" s="166">
        <f t="shared" si="296"/>
        <v>6.9999999999999993E-3</v>
      </c>
      <c r="S918" s="166">
        <f t="shared" si="296"/>
        <v>6.9999999999999993E-3</v>
      </c>
      <c r="T918" s="166">
        <f t="shared" si="296"/>
        <v>6.9999999999999993E-3</v>
      </c>
      <c r="U918" s="166">
        <f t="shared" si="296"/>
        <v>6.9999999999999993E-3</v>
      </c>
      <c r="V918" s="166">
        <f t="shared" si="296"/>
        <v>6.9999999999999993E-3</v>
      </c>
      <c r="W918" s="166">
        <f t="shared" si="296"/>
        <v>6.9999999999999993E-3</v>
      </c>
      <c r="X918" s="166">
        <f t="shared" si="296"/>
        <v>6.9999999999999993E-3</v>
      </c>
      <c r="Y918" s="166">
        <f t="shared" si="296"/>
        <v>6.9999999999999993E-3</v>
      </c>
      <c r="Z918" s="166">
        <f t="shared" si="296"/>
        <v>6.9999999999999993E-3</v>
      </c>
      <c r="AA918" s="166">
        <f t="shared" si="296"/>
        <v>6.9999999999999993E-3</v>
      </c>
      <c r="AB918" s="166">
        <f t="shared" si="296"/>
        <v>6.9999999999999993E-3</v>
      </c>
      <c r="AC918" s="166">
        <f t="shared" si="296"/>
        <v>6.9999999999999993E-3</v>
      </c>
      <c r="AD918" s="166">
        <f t="shared" si="296"/>
        <v>6.9999999999999993E-3</v>
      </c>
      <c r="AE918" s="166">
        <f t="shared" si="296"/>
        <v>6.9999999999999993E-3</v>
      </c>
      <c r="AF918" s="166">
        <f t="shared" si="296"/>
        <v>6.9999999999999993E-3</v>
      </c>
      <c r="AG918" s="166">
        <f t="shared" si="296"/>
        <v>6.9999999999999993E-3</v>
      </c>
      <c r="AH918" s="166">
        <f t="shared" si="296"/>
        <v>6.9999999999999993E-3</v>
      </c>
      <c r="AI918" s="166">
        <f t="shared" si="296"/>
        <v>6.9999999999999993E-3</v>
      </c>
      <c r="AJ918" s="166">
        <f t="shared" si="296"/>
        <v>6.9999999999999993E-3</v>
      </c>
      <c r="AK918" s="166">
        <f t="shared" si="296"/>
        <v>6.9999999999999993E-3</v>
      </c>
      <c r="AL918" s="166">
        <f t="shared" si="296"/>
        <v>6.9999999999999993E-3</v>
      </c>
      <c r="AM918" s="166">
        <f t="shared" si="296"/>
        <v>6.9999999999999993E-3</v>
      </c>
      <c r="AN918" s="166">
        <f t="shared" si="296"/>
        <v>6.9999999999999993E-3</v>
      </c>
      <c r="AO918" s="166">
        <f t="shared" si="296"/>
        <v>6.9999999999999993E-3</v>
      </c>
      <c r="AP918" s="166">
        <f t="shared" si="296"/>
        <v>6.9999999999999993E-3</v>
      </c>
      <c r="AQ918" s="166">
        <f t="shared" si="296"/>
        <v>6.9999999999999993E-3</v>
      </c>
      <c r="AR918" s="166">
        <f t="shared" si="296"/>
        <v>6.9999999999999993E-3</v>
      </c>
    </row>
    <row r="919" spans="1:44" s="262" customFormat="1" ht="15.75" hidden="1" outlineLevel="2">
      <c r="A919" s="195"/>
      <c r="B919" s="162" t="s">
        <v>52</v>
      </c>
      <c r="C919" s="160" t="s">
        <v>73</v>
      </c>
      <c r="D919" s="166">
        <f t="shared" si="296"/>
        <v>0.04</v>
      </c>
      <c r="E919" s="166">
        <f t="shared" si="296"/>
        <v>0.04</v>
      </c>
      <c r="F919" s="166">
        <f t="shared" si="296"/>
        <v>0.04</v>
      </c>
      <c r="G919" s="166">
        <f t="shared" si="296"/>
        <v>0.04</v>
      </c>
      <c r="H919" s="166">
        <f t="shared" si="296"/>
        <v>0.04</v>
      </c>
      <c r="I919" s="166">
        <f t="shared" si="296"/>
        <v>0.04</v>
      </c>
      <c r="J919" s="166">
        <f t="shared" si="296"/>
        <v>0.04</v>
      </c>
      <c r="K919" s="166">
        <f t="shared" si="296"/>
        <v>0.04</v>
      </c>
      <c r="L919" s="166">
        <f t="shared" si="296"/>
        <v>0.04</v>
      </c>
      <c r="M919" s="166">
        <f t="shared" si="296"/>
        <v>0.04</v>
      </c>
      <c r="N919" s="166">
        <f t="shared" si="296"/>
        <v>0.04</v>
      </c>
      <c r="O919" s="166">
        <f t="shared" si="296"/>
        <v>0.04</v>
      </c>
      <c r="P919" s="166">
        <f t="shared" si="296"/>
        <v>0.04</v>
      </c>
      <c r="Q919" s="166">
        <f t="shared" si="296"/>
        <v>0.04</v>
      </c>
      <c r="R919" s="166">
        <f t="shared" si="296"/>
        <v>0.04</v>
      </c>
      <c r="S919" s="166">
        <f t="shared" si="296"/>
        <v>0.04</v>
      </c>
      <c r="T919" s="166">
        <f t="shared" si="296"/>
        <v>0.04</v>
      </c>
      <c r="U919" s="166">
        <f t="shared" si="296"/>
        <v>0.04</v>
      </c>
      <c r="V919" s="166">
        <f t="shared" si="296"/>
        <v>0.04</v>
      </c>
      <c r="W919" s="166">
        <f t="shared" si="296"/>
        <v>0.04</v>
      </c>
      <c r="X919" s="166">
        <f t="shared" si="296"/>
        <v>0.04</v>
      </c>
      <c r="Y919" s="166">
        <f t="shared" si="296"/>
        <v>0.04</v>
      </c>
      <c r="Z919" s="166">
        <f t="shared" si="296"/>
        <v>0.04</v>
      </c>
      <c r="AA919" s="166">
        <f t="shared" si="296"/>
        <v>0.04</v>
      </c>
      <c r="AB919" s="166">
        <f t="shared" si="296"/>
        <v>0.04</v>
      </c>
      <c r="AC919" s="166">
        <f t="shared" si="296"/>
        <v>0.04</v>
      </c>
      <c r="AD919" s="166">
        <f t="shared" si="296"/>
        <v>0.04</v>
      </c>
      <c r="AE919" s="166">
        <f t="shared" si="296"/>
        <v>0.04</v>
      </c>
      <c r="AF919" s="166">
        <f t="shared" si="296"/>
        <v>0.04</v>
      </c>
      <c r="AG919" s="166">
        <f t="shared" si="296"/>
        <v>0.04</v>
      </c>
      <c r="AH919" s="166">
        <f t="shared" si="296"/>
        <v>0.04</v>
      </c>
      <c r="AI919" s="166">
        <f t="shared" si="296"/>
        <v>0.04</v>
      </c>
      <c r="AJ919" s="166">
        <f t="shared" si="296"/>
        <v>0.04</v>
      </c>
      <c r="AK919" s="166">
        <f t="shared" si="296"/>
        <v>0.04</v>
      </c>
      <c r="AL919" s="166">
        <f t="shared" si="296"/>
        <v>0.04</v>
      </c>
      <c r="AM919" s="166">
        <f t="shared" si="296"/>
        <v>0.04</v>
      </c>
      <c r="AN919" s="166">
        <f t="shared" si="296"/>
        <v>0.04</v>
      </c>
      <c r="AO919" s="166">
        <f t="shared" si="296"/>
        <v>0.04</v>
      </c>
      <c r="AP919" s="166">
        <f t="shared" si="296"/>
        <v>0.04</v>
      </c>
      <c r="AQ919" s="166">
        <f t="shared" si="296"/>
        <v>0.04</v>
      </c>
      <c r="AR919" s="166">
        <f t="shared" si="296"/>
        <v>0.04</v>
      </c>
    </row>
    <row r="920" spans="1:44" s="262" customFormat="1" ht="15.75" hidden="1" outlineLevel="2">
      <c r="A920" s="195"/>
      <c r="B920" s="162" t="s">
        <v>53</v>
      </c>
      <c r="C920" s="160" t="s">
        <v>73</v>
      </c>
      <c r="D920" s="166">
        <f t="shared" si="296"/>
        <v>4.7E-2</v>
      </c>
      <c r="E920" s="166">
        <f t="shared" si="296"/>
        <v>4.7E-2</v>
      </c>
      <c r="F920" s="166">
        <f t="shared" si="296"/>
        <v>4.7E-2</v>
      </c>
      <c r="G920" s="166">
        <f t="shared" si="296"/>
        <v>4.7E-2</v>
      </c>
      <c r="H920" s="166">
        <f t="shared" si="296"/>
        <v>4.7E-2</v>
      </c>
      <c r="I920" s="166">
        <f t="shared" si="296"/>
        <v>4.7E-2</v>
      </c>
      <c r="J920" s="166">
        <f t="shared" si="296"/>
        <v>4.7E-2</v>
      </c>
      <c r="K920" s="166">
        <f t="shared" si="296"/>
        <v>4.7E-2</v>
      </c>
      <c r="L920" s="166">
        <f t="shared" si="296"/>
        <v>4.7E-2</v>
      </c>
      <c r="M920" s="166">
        <f t="shared" si="296"/>
        <v>4.7E-2</v>
      </c>
      <c r="N920" s="166">
        <f t="shared" si="296"/>
        <v>4.7E-2</v>
      </c>
      <c r="O920" s="166">
        <f t="shared" si="296"/>
        <v>4.7E-2</v>
      </c>
      <c r="P920" s="166">
        <f t="shared" si="296"/>
        <v>4.7E-2</v>
      </c>
      <c r="Q920" s="166">
        <f t="shared" si="296"/>
        <v>4.7E-2</v>
      </c>
      <c r="R920" s="166">
        <f t="shared" si="296"/>
        <v>4.7E-2</v>
      </c>
      <c r="S920" s="166">
        <f t="shared" si="296"/>
        <v>4.7E-2</v>
      </c>
      <c r="T920" s="166">
        <f t="shared" si="296"/>
        <v>4.7E-2</v>
      </c>
      <c r="U920" s="166">
        <f t="shared" si="296"/>
        <v>4.7E-2</v>
      </c>
      <c r="V920" s="166">
        <f t="shared" si="296"/>
        <v>4.7E-2</v>
      </c>
      <c r="W920" s="166">
        <f t="shared" si="296"/>
        <v>4.7E-2</v>
      </c>
      <c r="X920" s="166">
        <f t="shared" si="296"/>
        <v>4.7E-2</v>
      </c>
      <c r="Y920" s="166">
        <f t="shared" si="296"/>
        <v>4.7E-2</v>
      </c>
      <c r="Z920" s="166">
        <f t="shared" si="296"/>
        <v>4.7E-2</v>
      </c>
      <c r="AA920" s="166">
        <f t="shared" si="296"/>
        <v>4.7E-2</v>
      </c>
      <c r="AB920" s="166">
        <f t="shared" si="296"/>
        <v>4.7E-2</v>
      </c>
      <c r="AC920" s="166">
        <f t="shared" si="296"/>
        <v>4.7E-2</v>
      </c>
      <c r="AD920" s="166">
        <f t="shared" si="296"/>
        <v>4.7E-2</v>
      </c>
      <c r="AE920" s="166">
        <f t="shared" si="296"/>
        <v>4.7E-2</v>
      </c>
      <c r="AF920" s="166">
        <f t="shared" si="296"/>
        <v>4.7E-2</v>
      </c>
      <c r="AG920" s="166">
        <f t="shared" si="296"/>
        <v>4.7E-2</v>
      </c>
      <c r="AH920" s="166">
        <f t="shared" si="296"/>
        <v>4.7E-2</v>
      </c>
      <c r="AI920" s="166">
        <f t="shared" si="296"/>
        <v>4.7E-2</v>
      </c>
      <c r="AJ920" s="166">
        <f t="shared" si="296"/>
        <v>4.7E-2</v>
      </c>
      <c r="AK920" s="166">
        <f t="shared" si="296"/>
        <v>4.7E-2</v>
      </c>
      <c r="AL920" s="166">
        <f t="shared" si="296"/>
        <v>4.7E-2</v>
      </c>
      <c r="AM920" s="166">
        <f t="shared" si="296"/>
        <v>4.7E-2</v>
      </c>
      <c r="AN920" s="166">
        <f t="shared" si="296"/>
        <v>4.7E-2</v>
      </c>
      <c r="AO920" s="166">
        <f t="shared" si="296"/>
        <v>4.7E-2</v>
      </c>
      <c r="AP920" s="166">
        <f t="shared" si="296"/>
        <v>4.7E-2</v>
      </c>
      <c r="AQ920" s="166">
        <f t="shared" si="296"/>
        <v>4.7E-2</v>
      </c>
      <c r="AR920" s="166">
        <f t="shared" si="296"/>
        <v>4.7E-2</v>
      </c>
    </row>
    <row r="921" spans="1:44" s="262" customFormat="1" ht="15.75" hidden="1" outlineLevel="2">
      <c r="A921" s="195"/>
      <c r="B921" s="162" t="s">
        <v>54</v>
      </c>
      <c r="C921" s="160" t="s">
        <v>73</v>
      </c>
      <c r="D921" s="166">
        <f t="shared" si="296"/>
        <v>4.7E-2</v>
      </c>
      <c r="E921" s="166">
        <f t="shared" si="296"/>
        <v>4.7E-2</v>
      </c>
      <c r="F921" s="166">
        <f t="shared" si="296"/>
        <v>4.7E-2</v>
      </c>
      <c r="G921" s="166">
        <f t="shared" si="296"/>
        <v>4.7E-2</v>
      </c>
      <c r="H921" s="166">
        <f t="shared" si="296"/>
        <v>4.7E-2</v>
      </c>
      <c r="I921" s="166">
        <f t="shared" si="296"/>
        <v>4.7E-2</v>
      </c>
      <c r="J921" s="166">
        <f t="shared" si="296"/>
        <v>4.7E-2</v>
      </c>
      <c r="K921" s="166">
        <f t="shared" si="296"/>
        <v>4.7E-2</v>
      </c>
      <c r="L921" s="166">
        <f t="shared" si="296"/>
        <v>4.7E-2</v>
      </c>
      <c r="M921" s="166">
        <f t="shared" si="296"/>
        <v>4.7E-2</v>
      </c>
      <c r="N921" s="166">
        <f t="shared" si="296"/>
        <v>4.7E-2</v>
      </c>
      <c r="O921" s="166">
        <f t="shared" si="296"/>
        <v>4.7E-2</v>
      </c>
      <c r="P921" s="166">
        <f t="shared" si="296"/>
        <v>4.7E-2</v>
      </c>
      <c r="Q921" s="166">
        <f t="shared" si="296"/>
        <v>4.7E-2</v>
      </c>
      <c r="R921" s="166">
        <f t="shared" si="296"/>
        <v>4.7E-2</v>
      </c>
      <c r="S921" s="166">
        <f t="shared" si="296"/>
        <v>4.7E-2</v>
      </c>
      <c r="T921" s="166">
        <f t="shared" si="296"/>
        <v>4.7E-2</v>
      </c>
      <c r="U921" s="166">
        <f t="shared" si="296"/>
        <v>4.7E-2</v>
      </c>
      <c r="V921" s="166">
        <f t="shared" si="296"/>
        <v>4.7E-2</v>
      </c>
      <c r="W921" s="166">
        <f t="shared" si="296"/>
        <v>4.7E-2</v>
      </c>
      <c r="X921" s="166">
        <f t="shared" si="296"/>
        <v>4.7E-2</v>
      </c>
      <c r="Y921" s="166">
        <f t="shared" si="296"/>
        <v>4.7E-2</v>
      </c>
      <c r="Z921" s="166">
        <f t="shared" si="296"/>
        <v>4.7E-2</v>
      </c>
      <c r="AA921" s="166">
        <f t="shared" si="296"/>
        <v>4.7E-2</v>
      </c>
      <c r="AB921" s="166">
        <f t="shared" si="296"/>
        <v>4.7E-2</v>
      </c>
      <c r="AC921" s="166">
        <f t="shared" si="296"/>
        <v>4.7E-2</v>
      </c>
      <c r="AD921" s="166">
        <f t="shared" si="296"/>
        <v>4.7E-2</v>
      </c>
      <c r="AE921" s="166">
        <f t="shared" si="296"/>
        <v>4.7E-2</v>
      </c>
      <c r="AF921" s="166">
        <f t="shared" si="296"/>
        <v>4.7E-2</v>
      </c>
      <c r="AG921" s="166">
        <f t="shared" si="296"/>
        <v>4.7E-2</v>
      </c>
      <c r="AH921" s="166">
        <f t="shared" si="296"/>
        <v>4.7E-2</v>
      </c>
      <c r="AI921" s="166">
        <f t="shared" si="296"/>
        <v>4.7E-2</v>
      </c>
      <c r="AJ921" s="166">
        <f t="shared" si="296"/>
        <v>4.7E-2</v>
      </c>
      <c r="AK921" s="166">
        <f t="shared" si="296"/>
        <v>4.7E-2</v>
      </c>
      <c r="AL921" s="166">
        <f t="shared" si="296"/>
        <v>4.7E-2</v>
      </c>
      <c r="AM921" s="166">
        <f t="shared" si="296"/>
        <v>4.7E-2</v>
      </c>
      <c r="AN921" s="166">
        <f t="shared" si="296"/>
        <v>4.7E-2</v>
      </c>
      <c r="AO921" s="166">
        <f t="shared" si="296"/>
        <v>4.7E-2</v>
      </c>
      <c r="AP921" s="166">
        <f t="shared" si="296"/>
        <v>4.7E-2</v>
      </c>
      <c r="AQ921" s="166">
        <f t="shared" si="296"/>
        <v>4.7E-2</v>
      </c>
      <c r="AR921" s="166">
        <f t="shared" si="296"/>
        <v>4.7E-2</v>
      </c>
    </row>
    <row r="922" spans="1:44" s="262" customFormat="1" ht="15.75" hidden="1" outlineLevel="2">
      <c r="A922" s="195"/>
      <c r="B922" s="162" t="s">
        <v>55</v>
      </c>
      <c r="C922" s="160" t="s">
        <v>73</v>
      </c>
      <c r="D922" s="165">
        <f>1-SUM(D909:D921)</f>
        <v>0</v>
      </c>
      <c r="E922" s="165">
        <f t="shared" ref="E922:AR922" si="297">1-SUM(E909:E921)</f>
        <v>0</v>
      </c>
      <c r="F922" s="165">
        <f t="shared" si="297"/>
        <v>0</v>
      </c>
      <c r="G922" s="165">
        <f t="shared" si="297"/>
        <v>0</v>
      </c>
      <c r="H922" s="165">
        <f t="shared" si="297"/>
        <v>0</v>
      </c>
      <c r="I922" s="165">
        <f t="shared" si="297"/>
        <v>0</v>
      </c>
      <c r="J922" s="165">
        <f t="shared" si="297"/>
        <v>0</v>
      </c>
      <c r="K922" s="165">
        <f t="shared" si="297"/>
        <v>0</v>
      </c>
      <c r="L922" s="165">
        <f t="shared" si="297"/>
        <v>0</v>
      </c>
      <c r="M922" s="165">
        <f t="shared" si="297"/>
        <v>0</v>
      </c>
      <c r="N922" s="165">
        <f t="shared" si="297"/>
        <v>0</v>
      </c>
      <c r="O922" s="165">
        <f t="shared" si="297"/>
        <v>0</v>
      </c>
      <c r="P922" s="165">
        <f t="shared" si="297"/>
        <v>0</v>
      </c>
      <c r="Q922" s="165">
        <f t="shared" si="297"/>
        <v>0</v>
      </c>
      <c r="R922" s="165">
        <f t="shared" si="297"/>
        <v>0</v>
      </c>
      <c r="S922" s="165">
        <f t="shared" si="297"/>
        <v>0</v>
      </c>
      <c r="T922" s="165">
        <f t="shared" si="297"/>
        <v>0</v>
      </c>
      <c r="U922" s="165">
        <f t="shared" si="297"/>
        <v>0</v>
      </c>
      <c r="V922" s="165">
        <f t="shared" si="297"/>
        <v>0</v>
      </c>
      <c r="W922" s="165">
        <f t="shared" si="297"/>
        <v>0</v>
      </c>
      <c r="X922" s="165">
        <f t="shared" si="297"/>
        <v>0</v>
      </c>
      <c r="Y922" s="165">
        <f t="shared" si="297"/>
        <v>0</v>
      </c>
      <c r="Z922" s="165">
        <f t="shared" si="297"/>
        <v>0</v>
      </c>
      <c r="AA922" s="165">
        <f t="shared" si="297"/>
        <v>0</v>
      </c>
      <c r="AB922" s="165">
        <f t="shared" si="297"/>
        <v>0</v>
      </c>
      <c r="AC922" s="165">
        <f t="shared" si="297"/>
        <v>0</v>
      </c>
      <c r="AD922" s="165">
        <f t="shared" si="297"/>
        <v>0</v>
      </c>
      <c r="AE922" s="165">
        <f t="shared" si="297"/>
        <v>0</v>
      </c>
      <c r="AF922" s="165">
        <f t="shared" si="297"/>
        <v>0</v>
      </c>
      <c r="AG922" s="165">
        <f t="shared" si="297"/>
        <v>0</v>
      </c>
      <c r="AH922" s="165">
        <f t="shared" si="297"/>
        <v>0</v>
      </c>
      <c r="AI922" s="165">
        <f t="shared" si="297"/>
        <v>0</v>
      </c>
      <c r="AJ922" s="165">
        <f t="shared" si="297"/>
        <v>0</v>
      </c>
      <c r="AK922" s="165">
        <f t="shared" si="297"/>
        <v>0</v>
      </c>
      <c r="AL922" s="165">
        <f t="shared" si="297"/>
        <v>0</v>
      </c>
      <c r="AM922" s="165">
        <f t="shared" si="297"/>
        <v>0</v>
      </c>
      <c r="AN922" s="165">
        <f t="shared" si="297"/>
        <v>0</v>
      </c>
      <c r="AO922" s="165">
        <f t="shared" si="297"/>
        <v>0</v>
      </c>
      <c r="AP922" s="165">
        <f t="shared" si="297"/>
        <v>0</v>
      </c>
      <c r="AQ922" s="165">
        <f t="shared" si="297"/>
        <v>0</v>
      </c>
      <c r="AR922" s="165">
        <f t="shared" si="297"/>
        <v>0</v>
      </c>
    </row>
    <row r="923" spans="1:44" s="262" customFormat="1" ht="15.75" hidden="1" outlineLevel="2">
      <c r="A923" s="195"/>
      <c r="B923" s="162" t="s">
        <v>56</v>
      </c>
      <c r="C923" s="160" t="s">
        <v>73</v>
      </c>
      <c r="D923" s="166">
        <f>SUM(D909:D922)</f>
        <v>1.0000000000000002</v>
      </c>
      <c r="E923" s="166">
        <f t="shared" ref="E923:AR923" si="298">SUM(E909:E922)</f>
        <v>1.0000000000000002</v>
      </c>
      <c r="F923" s="166">
        <f t="shared" si="298"/>
        <v>1.0000000000000002</v>
      </c>
      <c r="G923" s="166">
        <f t="shared" si="298"/>
        <v>1.0000000000000002</v>
      </c>
      <c r="H923" s="166">
        <f t="shared" si="298"/>
        <v>1.0000000000000002</v>
      </c>
      <c r="I923" s="166">
        <f t="shared" si="298"/>
        <v>1.0000000000000002</v>
      </c>
      <c r="J923" s="166">
        <f t="shared" si="298"/>
        <v>1.0000000000000002</v>
      </c>
      <c r="K923" s="166">
        <f t="shared" si="298"/>
        <v>1.0000000000000002</v>
      </c>
      <c r="L923" s="166">
        <f t="shared" si="298"/>
        <v>1.0000000000000002</v>
      </c>
      <c r="M923" s="166">
        <f t="shared" si="298"/>
        <v>1.0000000000000002</v>
      </c>
      <c r="N923" s="166">
        <f t="shared" si="298"/>
        <v>1.0000000000000002</v>
      </c>
      <c r="O923" s="166">
        <f t="shared" si="298"/>
        <v>1.0000000000000002</v>
      </c>
      <c r="P923" s="166">
        <f t="shared" si="298"/>
        <v>1.0000000000000002</v>
      </c>
      <c r="Q923" s="166">
        <f t="shared" si="298"/>
        <v>1.0000000000000002</v>
      </c>
      <c r="R923" s="166">
        <f t="shared" si="298"/>
        <v>1.0000000000000002</v>
      </c>
      <c r="S923" s="166">
        <f t="shared" si="298"/>
        <v>1.0000000000000002</v>
      </c>
      <c r="T923" s="166">
        <f t="shared" si="298"/>
        <v>1.0000000000000002</v>
      </c>
      <c r="U923" s="166">
        <f t="shared" si="298"/>
        <v>1.0000000000000002</v>
      </c>
      <c r="V923" s="166">
        <f t="shared" si="298"/>
        <v>1.0000000000000002</v>
      </c>
      <c r="W923" s="166">
        <f t="shared" si="298"/>
        <v>1.0000000000000002</v>
      </c>
      <c r="X923" s="166">
        <f t="shared" si="298"/>
        <v>1.0000000000000002</v>
      </c>
      <c r="Y923" s="166">
        <f t="shared" si="298"/>
        <v>1.0000000000000002</v>
      </c>
      <c r="Z923" s="166">
        <f t="shared" si="298"/>
        <v>1.0000000000000002</v>
      </c>
      <c r="AA923" s="166">
        <f t="shared" si="298"/>
        <v>1.0000000000000002</v>
      </c>
      <c r="AB923" s="166">
        <f t="shared" si="298"/>
        <v>1.0000000000000002</v>
      </c>
      <c r="AC923" s="166">
        <f t="shared" si="298"/>
        <v>1.0000000000000002</v>
      </c>
      <c r="AD923" s="166">
        <f t="shared" si="298"/>
        <v>1.0000000000000002</v>
      </c>
      <c r="AE923" s="166">
        <f t="shared" si="298"/>
        <v>1.0000000000000002</v>
      </c>
      <c r="AF923" s="166">
        <f t="shared" si="298"/>
        <v>1.0000000000000002</v>
      </c>
      <c r="AG923" s="166">
        <f t="shared" si="298"/>
        <v>1.0000000000000002</v>
      </c>
      <c r="AH923" s="166">
        <f t="shared" si="298"/>
        <v>1.0000000000000002</v>
      </c>
      <c r="AI923" s="166">
        <f t="shared" si="298"/>
        <v>1.0000000000000002</v>
      </c>
      <c r="AJ923" s="166">
        <f t="shared" si="298"/>
        <v>1.0000000000000002</v>
      </c>
      <c r="AK923" s="166">
        <f t="shared" si="298"/>
        <v>1.0000000000000002</v>
      </c>
      <c r="AL923" s="166">
        <f t="shared" si="298"/>
        <v>1.0000000000000002</v>
      </c>
      <c r="AM923" s="166">
        <f t="shared" si="298"/>
        <v>1.0000000000000002</v>
      </c>
      <c r="AN923" s="166">
        <f t="shared" si="298"/>
        <v>1.0000000000000002</v>
      </c>
      <c r="AO923" s="166">
        <f t="shared" si="298"/>
        <v>1.0000000000000002</v>
      </c>
      <c r="AP923" s="166">
        <f t="shared" si="298"/>
        <v>1.0000000000000002</v>
      </c>
      <c r="AQ923" s="166">
        <f t="shared" si="298"/>
        <v>1.0000000000000002</v>
      </c>
      <c r="AR923" s="166">
        <f t="shared" si="298"/>
        <v>1.0000000000000002</v>
      </c>
    </row>
    <row r="924" spans="1:44" s="260" customFormat="1" ht="15.75" hidden="1" outlineLevel="1">
      <c r="A924" s="195"/>
      <c r="B924" s="84" t="s">
        <v>193</v>
      </c>
      <c r="C924" s="80" t="s">
        <v>129</v>
      </c>
      <c r="D924" s="157">
        <f t="shared" ref="D924:AR924" si="299">IF($A$889="SIM",D361,0)</f>
        <v>485.48690195625005</v>
      </c>
      <c r="E924" s="157">
        <f t="shared" si="299"/>
        <v>485.48690195625005</v>
      </c>
      <c r="F924" s="157">
        <f t="shared" si="299"/>
        <v>485.48690195625005</v>
      </c>
      <c r="G924" s="157">
        <f t="shared" si="299"/>
        <v>485.48690195625005</v>
      </c>
      <c r="H924" s="157">
        <f t="shared" si="299"/>
        <v>485.48690195625005</v>
      </c>
      <c r="I924" s="157">
        <f t="shared" si="299"/>
        <v>985.6603910739675</v>
      </c>
      <c r="J924" s="157">
        <f t="shared" si="299"/>
        <v>985.6603910739675</v>
      </c>
      <c r="K924" s="157">
        <f t="shared" si="299"/>
        <v>985.6603910739675</v>
      </c>
      <c r="L924" s="157">
        <f t="shared" si="299"/>
        <v>985.6603910739675</v>
      </c>
      <c r="M924" s="157">
        <f t="shared" si="299"/>
        <v>985.6603910739675</v>
      </c>
      <c r="N924" s="157">
        <f t="shared" si="299"/>
        <v>1500.9034592557036</v>
      </c>
      <c r="O924" s="157">
        <f t="shared" si="299"/>
        <v>1500.9034592557036</v>
      </c>
      <c r="P924" s="157">
        <f t="shared" si="299"/>
        <v>1500.9034592557036</v>
      </c>
      <c r="Q924" s="157">
        <f t="shared" si="299"/>
        <v>1500.9034592557036</v>
      </c>
      <c r="R924" s="157">
        <f t="shared" si="299"/>
        <v>1500.9034592557036</v>
      </c>
      <c r="S924" s="157">
        <f t="shared" si="299"/>
        <v>2031.6088301153502</v>
      </c>
      <c r="T924" s="157">
        <f t="shared" si="299"/>
        <v>2031.6088301153502</v>
      </c>
      <c r="U924" s="157">
        <f t="shared" si="299"/>
        <v>2031.6088301153502</v>
      </c>
      <c r="V924" s="157">
        <f t="shared" si="299"/>
        <v>2031.6088301153502</v>
      </c>
      <c r="W924" s="157">
        <f t="shared" si="299"/>
        <v>2031.6088301153502</v>
      </c>
      <c r="X924" s="157">
        <f t="shared" si="299"/>
        <v>2578.1792050194749</v>
      </c>
      <c r="Y924" s="157">
        <f t="shared" si="299"/>
        <v>2578.1792050194749</v>
      </c>
      <c r="Z924" s="157">
        <f t="shared" si="299"/>
        <v>2578.1792050194749</v>
      </c>
      <c r="AA924" s="157">
        <f t="shared" si="299"/>
        <v>2578.1792050194749</v>
      </c>
      <c r="AB924" s="157">
        <f t="shared" si="299"/>
        <v>2578.1792050194749</v>
      </c>
      <c r="AC924" s="157">
        <f t="shared" si="299"/>
        <v>3141.0275153430243</v>
      </c>
      <c r="AD924" s="157">
        <f t="shared" si="299"/>
        <v>3141.0275153430243</v>
      </c>
      <c r="AE924" s="157">
        <f t="shared" si="299"/>
        <v>3141.0275153430243</v>
      </c>
      <c r="AF924" s="157">
        <f t="shared" si="299"/>
        <v>3141.0275153430243</v>
      </c>
      <c r="AG924" s="157">
        <f t="shared" si="299"/>
        <v>3141.0275153430243</v>
      </c>
      <c r="AH924" s="157">
        <f t="shared" si="299"/>
        <v>3720.5771810963297</v>
      </c>
      <c r="AI924" s="157">
        <f t="shared" si="299"/>
        <v>3720.5771810963297</v>
      </c>
      <c r="AJ924" s="157">
        <f t="shared" si="299"/>
        <v>3720.5771810963297</v>
      </c>
      <c r="AK924" s="157">
        <f t="shared" si="299"/>
        <v>3720.5771810963297</v>
      </c>
      <c r="AL924" s="157">
        <f t="shared" si="299"/>
        <v>3720.5771810963297</v>
      </c>
      <c r="AM924" s="157">
        <f t="shared" si="299"/>
        <v>4317.262376084298</v>
      </c>
      <c r="AN924" s="157">
        <f t="shared" si="299"/>
        <v>4317.262376084298</v>
      </c>
      <c r="AO924" s="157">
        <f t="shared" si="299"/>
        <v>4317.262376084298</v>
      </c>
      <c r="AP924" s="157">
        <f t="shared" si="299"/>
        <v>4317.262376084298</v>
      </c>
      <c r="AQ924" s="157">
        <f t="shared" si="299"/>
        <v>4317.262376084298</v>
      </c>
      <c r="AR924" s="157">
        <f t="shared" si="299"/>
        <v>4931.5282997627382</v>
      </c>
    </row>
    <row r="925" spans="1:44" s="262" customFormat="1" ht="15.75" hidden="1" outlineLevel="2">
      <c r="A925" s="194"/>
      <c r="B925" s="162" t="s">
        <v>133</v>
      </c>
      <c r="C925" s="160"/>
      <c r="D925" s="160"/>
      <c r="E925" s="160"/>
      <c r="F925" s="160"/>
      <c r="G925" s="160"/>
      <c r="H925" s="160"/>
      <c r="I925" s="160"/>
      <c r="J925" s="160"/>
      <c r="K925" s="160"/>
      <c r="L925" s="160"/>
      <c r="M925" s="160"/>
      <c r="N925" s="160"/>
      <c r="O925" s="160"/>
      <c r="P925" s="160"/>
      <c r="Q925" s="160"/>
      <c r="R925" s="160"/>
      <c r="S925" s="160"/>
      <c r="T925" s="160"/>
      <c r="U925" s="160"/>
      <c r="V925" s="160"/>
      <c r="W925" s="160"/>
      <c r="X925" s="160"/>
      <c r="Y925" s="160"/>
      <c r="Z925" s="160"/>
      <c r="AA925" s="160"/>
      <c r="AB925" s="160"/>
      <c r="AC925" s="160"/>
      <c r="AD925" s="160"/>
      <c r="AE925" s="160"/>
      <c r="AF925" s="160"/>
      <c r="AG925" s="160"/>
      <c r="AH925" s="160"/>
      <c r="AI925" s="160"/>
      <c r="AJ925" s="160"/>
      <c r="AK925" s="160"/>
      <c r="AL925" s="160"/>
      <c r="AM925" s="160"/>
      <c r="AN925" s="160"/>
      <c r="AO925" s="160"/>
      <c r="AP925" s="160"/>
      <c r="AQ925" s="160"/>
      <c r="AR925" s="160"/>
    </row>
    <row r="926" spans="1:44" s="262" customFormat="1" ht="15.75" hidden="1" outlineLevel="2">
      <c r="A926" s="194"/>
      <c r="B926" s="162" t="s">
        <v>42</v>
      </c>
      <c r="C926" s="160" t="s">
        <v>73</v>
      </c>
      <c r="D926" s="166">
        <f t="shared" ref="D926:AR932" si="300">D363</f>
        <v>0.96799999999999997</v>
      </c>
      <c r="E926" s="166">
        <f t="shared" si="300"/>
        <v>0.96799999999999997</v>
      </c>
      <c r="F926" s="166">
        <f t="shared" si="300"/>
        <v>0.96799999999999997</v>
      </c>
      <c r="G926" s="166">
        <f t="shared" si="300"/>
        <v>0.96799999999999997</v>
      </c>
      <c r="H926" s="166">
        <f t="shared" si="300"/>
        <v>0.96799999999999997</v>
      </c>
      <c r="I926" s="166">
        <f t="shared" si="300"/>
        <v>0.96799999999999997</v>
      </c>
      <c r="J926" s="166">
        <f t="shared" si="300"/>
        <v>0.96799999999999997</v>
      </c>
      <c r="K926" s="166">
        <f t="shared" si="300"/>
        <v>0.96799999999999997</v>
      </c>
      <c r="L926" s="166">
        <f t="shared" si="300"/>
        <v>0.96799999999999997</v>
      </c>
      <c r="M926" s="166">
        <f t="shared" si="300"/>
        <v>0.96799999999999997</v>
      </c>
      <c r="N926" s="166">
        <f t="shared" si="300"/>
        <v>0.96799999999999997</v>
      </c>
      <c r="O926" s="166">
        <f t="shared" si="300"/>
        <v>0.96799999999999997</v>
      </c>
      <c r="P926" s="166">
        <f t="shared" si="300"/>
        <v>0.96799999999999997</v>
      </c>
      <c r="Q926" s="166">
        <f t="shared" si="300"/>
        <v>0.96799999999999997</v>
      </c>
      <c r="R926" s="166">
        <f t="shared" si="300"/>
        <v>0.96799999999999997</v>
      </c>
      <c r="S926" s="166">
        <f t="shared" si="300"/>
        <v>0.96799999999999997</v>
      </c>
      <c r="T926" s="166">
        <f t="shared" si="300"/>
        <v>0.96799999999999997</v>
      </c>
      <c r="U926" s="166">
        <f t="shared" si="300"/>
        <v>0.96799999999999997</v>
      </c>
      <c r="V926" s="166">
        <f t="shared" si="300"/>
        <v>0.96799999999999997</v>
      </c>
      <c r="W926" s="166">
        <f t="shared" si="300"/>
        <v>0.96799999999999997</v>
      </c>
      <c r="X926" s="166">
        <f t="shared" si="300"/>
        <v>0.96799999999999997</v>
      </c>
      <c r="Y926" s="166">
        <f t="shared" si="300"/>
        <v>0.96799999999999997</v>
      </c>
      <c r="Z926" s="166">
        <f t="shared" si="300"/>
        <v>0.96799999999999997</v>
      </c>
      <c r="AA926" s="166">
        <f t="shared" si="300"/>
        <v>0.96799999999999997</v>
      </c>
      <c r="AB926" s="166">
        <f t="shared" si="300"/>
        <v>0.96799999999999997</v>
      </c>
      <c r="AC926" s="166">
        <f t="shared" si="300"/>
        <v>0.96799999999999997</v>
      </c>
      <c r="AD926" s="166">
        <f t="shared" si="300"/>
        <v>0.96799999999999997</v>
      </c>
      <c r="AE926" s="166">
        <f t="shared" si="300"/>
        <v>0.96799999999999997</v>
      </c>
      <c r="AF926" s="166">
        <f t="shared" si="300"/>
        <v>0.96799999999999997</v>
      </c>
      <c r="AG926" s="166">
        <f t="shared" si="300"/>
        <v>0.96799999999999997</v>
      </c>
      <c r="AH926" s="166">
        <f t="shared" si="300"/>
        <v>0.96799999999999997</v>
      </c>
      <c r="AI926" s="166">
        <f t="shared" si="300"/>
        <v>0.96799999999999997</v>
      </c>
      <c r="AJ926" s="166">
        <f t="shared" si="300"/>
        <v>0.96799999999999997</v>
      </c>
      <c r="AK926" s="166">
        <f t="shared" si="300"/>
        <v>0.96799999999999997</v>
      </c>
      <c r="AL926" s="166">
        <f t="shared" si="300"/>
        <v>0.96799999999999997</v>
      </c>
      <c r="AM926" s="166">
        <f t="shared" si="300"/>
        <v>0.96799999999999997</v>
      </c>
      <c r="AN926" s="166">
        <f t="shared" si="300"/>
        <v>0.96799999999999997</v>
      </c>
      <c r="AO926" s="166">
        <f t="shared" si="300"/>
        <v>0.96799999999999997</v>
      </c>
      <c r="AP926" s="166">
        <f t="shared" si="300"/>
        <v>0.96799999999999997</v>
      </c>
      <c r="AQ926" s="166">
        <f t="shared" si="300"/>
        <v>0.96799999999999997</v>
      </c>
      <c r="AR926" s="166">
        <f t="shared" si="300"/>
        <v>0.96800000000000008</v>
      </c>
    </row>
    <row r="927" spans="1:44" s="262" customFormat="1" ht="15.75" hidden="1" outlineLevel="2">
      <c r="A927" s="194"/>
      <c r="B927" s="162" t="s">
        <v>43</v>
      </c>
      <c r="C927" s="160" t="s">
        <v>73</v>
      </c>
      <c r="D927" s="166">
        <f t="shared" si="300"/>
        <v>0.06</v>
      </c>
      <c r="E927" s="166">
        <f t="shared" si="300"/>
        <v>0.06</v>
      </c>
      <c r="F927" s="166">
        <f t="shared" si="300"/>
        <v>0.06</v>
      </c>
      <c r="G927" s="166">
        <f t="shared" si="300"/>
        <v>0.06</v>
      </c>
      <c r="H927" s="166">
        <f t="shared" si="300"/>
        <v>0.06</v>
      </c>
      <c r="I927" s="166">
        <f t="shared" si="300"/>
        <v>0.06</v>
      </c>
      <c r="J927" s="166">
        <f t="shared" si="300"/>
        <v>0.06</v>
      </c>
      <c r="K927" s="166">
        <f t="shared" si="300"/>
        <v>0.06</v>
      </c>
      <c r="L927" s="166">
        <f t="shared" si="300"/>
        <v>0.06</v>
      </c>
      <c r="M927" s="166">
        <f t="shared" si="300"/>
        <v>0.06</v>
      </c>
      <c r="N927" s="166">
        <f t="shared" si="300"/>
        <v>0.06</v>
      </c>
      <c r="O927" s="166">
        <f t="shared" si="300"/>
        <v>0.06</v>
      </c>
      <c r="P927" s="166">
        <f t="shared" si="300"/>
        <v>0.06</v>
      </c>
      <c r="Q927" s="166">
        <f t="shared" si="300"/>
        <v>0.06</v>
      </c>
      <c r="R927" s="166">
        <f t="shared" si="300"/>
        <v>0.06</v>
      </c>
      <c r="S927" s="166">
        <f t="shared" si="300"/>
        <v>0.06</v>
      </c>
      <c r="T927" s="166">
        <f t="shared" si="300"/>
        <v>0.06</v>
      </c>
      <c r="U927" s="166">
        <f t="shared" si="300"/>
        <v>0.06</v>
      </c>
      <c r="V927" s="166">
        <f t="shared" si="300"/>
        <v>0.06</v>
      </c>
      <c r="W927" s="166">
        <f t="shared" si="300"/>
        <v>0.06</v>
      </c>
      <c r="X927" s="166">
        <f t="shared" si="300"/>
        <v>0.06</v>
      </c>
      <c r="Y927" s="166">
        <f t="shared" si="300"/>
        <v>0.06</v>
      </c>
      <c r="Z927" s="166">
        <f t="shared" si="300"/>
        <v>0.06</v>
      </c>
      <c r="AA927" s="166">
        <f t="shared" si="300"/>
        <v>0.06</v>
      </c>
      <c r="AB927" s="166">
        <f t="shared" si="300"/>
        <v>0.06</v>
      </c>
      <c r="AC927" s="166">
        <f t="shared" si="300"/>
        <v>0.06</v>
      </c>
      <c r="AD927" s="166">
        <f t="shared" si="300"/>
        <v>0.06</v>
      </c>
      <c r="AE927" s="166">
        <f t="shared" si="300"/>
        <v>0.06</v>
      </c>
      <c r="AF927" s="166">
        <f t="shared" si="300"/>
        <v>0.06</v>
      </c>
      <c r="AG927" s="166">
        <f t="shared" si="300"/>
        <v>0.06</v>
      </c>
      <c r="AH927" s="166">
        <f t="shared" si="300"/>
        <v>0.06</v>
      </c>
      <c r="AI927" s="166">
        <f t="shared" si="300"/>
        <v>0.06</v>
      </c>
      <c r="AJ927" s="166">
        <f t="shared" si="300"/>
        <v>0.06</v>
      </c>
      <c r="AK927" s="166">
        <f t="shared" si="300"/>
        <v>0.06</v>
      </c>
      <c r="AL927" s="166">
        <f t="shared" si="300"/>
        <v>0.06</v>
      </c>
      <c r="AM927" s="166">
        <f t="shared" si="300"/>
        <v>6.0000000000000005E-2</v>
      </c>
      <c r="AN927" s="166">
        <f t="shared" si="300"/>
        <v>6.0000000000000005E-2</v>
      </c>
      <c r="AO927" s="166">
        <f t="shared" si="300"/>
        <v>6.0000000000000005E-2</v>
      </c>
      <c r="AP927" s="166">
        <f t="shared" si="300"/>
        <v>6.0000000000000005E-2</v>
      </c>
      <c r="AQ927" s="166">
        <f t="shared" si="300"/>
        <v>6.0000000000000005E-2</v>
      </c>
      <c r="AR927" s="166">
        <f t="shared" si="300"/>
        <v>0.06</v>
      </c>
    </row>
    <row r="928" spans="1:44" s="262" customFormat="1" ht="15.75" hidden="1" outlineLevel="2">
      <c r="A928" s="194"/>
      <c r="B928" s="162" t="s">
        <v>44</v>
      </c>
      <c r="C928" s="160" t="s">
        <v>73</v>
      </c>
      <c r="D928" s="166" t="e">
        <f t="shared" si="300"/>
        <v>#DIV/0!</v>
      </c>
      <c r="E928" s="166" t="e">
        <f t="shared" si="300"/>
        <v>#DIV/0!</v>
      </c>
      <c r="F928" s="166" t="e">
        <f t="shared" si="300"/>
        <v>#DIV/0!</v>
      </c>
      <c r="G928" s="166" t="e">
        <f t="shared" si="300"/>
        <v>#DIV/0!</v>
      </c>
      <c r="H928" s="166" t="e">
        <f t="shared" si="300"/>
        <v>#DIV/0!</v>
      </c>
      <c r="I928" s="166" t="e">
        <f t="shared" si="300"/>
        <v>#DIV/0!</v>
      </c>
      <c r="J928" s="166" t="e">
        <f t="shared" si="300"/>
        <v>#DIV/0!</v>
      </c>
      <c r="K928" s="166" t="e">
        <f t="shared" si="300"/>
        <v>#DIV/0!</v>
      </c>
      <c r="L928" s="166" t="e">
        <f t="shared" si="300"/>
        <v>#DIV/0!</v>
      </c>
      <c r="M928" s="166" t="e">
        <f t="shared" si="300"/>
        <v>#DIV/0!</v>
      </c>
      <c r="N928" s="166" t="e">
        <f t="shared" si="300"/>
        <v>#DIV/0!</v>
      </c>
      <c r="O928" s="166" t="e">
        <f t="shared" si="300"/>
        <v>#DIV/0!</v>
      </c>
      <c r="P928" s="166" t="e">
        <f t="shared" si="300"/>
        <v>#DIV/0!</v>
      </c>
      <c r="Q928" s="166" t="e">
        <f t="shared" si="300"/>
        <v>#DIV/0!</v>
      </c>
      <c r="R928" s="166" t="e">
        <f t="shared" si="300"/>
        <v>#DIV/0!</v>
      </c>
      <c r="S928" s="166" t="e">
        <f t="shared" si="300"/>
        <v>#DIV/0!</v>
      </c>
      <c r="T928" s="166" t="e">
        <f t="shared" si="300"/>
        <v>#DIV/0!</v>
      </c>
      <c r="U928" s="166" t="e">
        <f t="shared" si="300"/>
        <v>#DIV/0!</v>
      </c>
      <c r="V928" s="166" t="e">
        <f t="shared" si="300"/>
        <v>#DIV/0!</v>
      </c>
      <c r="W928" s="166" t="e">
        <f t="shared" si="300"/>
        <v>#DIV/0!</v>
      </c>
      <c r="X928" s="166" t="e">
        <f t="shared" si="300"/>
        <v>#DIV/0!</v>
      </c>
      <c r="Y928" s="166" t="e">
        <f t="shared" si="300"/>
        <v>#DIV/0!</v>
      </c>
      <c r="Z928" s="166" t="e">
        <f t="shared" si="300"/>
        <v>#DIV/0!</v>
      </c>
      <c r="AA928" s="166" t="e">
        <f t="shared" si="300"/>
        <v>#DIV/0!</v>
      </c>
      <c r="AB928" s="166" t="e">
        <f t="shared" si="300"/>
        <v>#DIV/0!</v>
      </c>
      <c r="AC928" s="166" t="e">
        <f t="shared" si="300"/>
        <v>#DIV/0!</v>
      </c>
      <c r="AD928" s="166" t="e">
        <f t="shared" si="300"/>
        <v>#DIV/0!</v>
      </c>
      <c r="AE928" s="166" t="e">
        <f t="shared" si="300"/>
        <v>#DIV/0!</v>
      </c>
      <c r="AF928" s="166" t="e">
        <f t="shared" si="300"/>
        <v>#DIV/0!</v>
      </c>
      <c r="AG928" s="166" t="e">
        <f t="shared" si="300"/>
        <v>#DIV/0!</v>
      </c>
      <c r="AH928" s="166" t="e">
        <f t="shared" si="300"/>
        <v>#DIV/0!</v>
      </c>
      <c r="AI928" s="166" t="e">
        <f t="shared" si="300"/>
        <v>#DIV/0!</v>
      </c>
      <c r="AJ928" s="166" t="e">
        <f t="shared" si="300"/>
        <v>#DIV/0!</v>
      </c>
      <c r="AK928" s="166" t="e">
        <f t="shared" si="300"/>
        <v>#DIV/0!</v>
      </c>
      <c r="AL928" s="166" t="e">
        <f t="shared" si="300"/>
        <v>#DIV/0!</v>
      </c>
      <c r="AM928" s="166" t="e">
        <f t="shared" si="300"/>
        <v>#DIV/0!</v>
      </c>
      <c r="AN928" s="166" t="e">
        <f t="shared" si="300"/>
        <v>#DIV/0!</v>
      </c>
      <c r="AO928" s="166" t="e">
        <f t="shared" si="300"/>
        <v>#DIV/0!</v>
      </c>
      <c r="AP928" s="166" t="e">
        <f t="shared" si="300"/>
        <v>#DIV/0!</v>
      </c>
      <c r="AQ928" s="166" t="e">
        <f t="shared" si="300"/>
        <v>#DIV/0!</v>
      </c>
      <c r="AR928" s="166" t="e">
        <f t="shared" si="300"/>
        <v>#DIV/0!</v>
      </c>
    </row>
    <row r="929" spans="1:44" s="262" customFormat="1" ht="15.75" hidden="1" outlineLevel="2">
      <c r="A929" s="194"/>
      <c r="B929" s="162" t="s">
        <v>45</v>
      </c>
      <c r="C929" s="160" t="s">
        <v>73</v>
      </c>
      <c r="D929" s="166" t="e">
        <f t="shared" si="300"/>
        <v>#DIV/0!</v>
      </c>
      <c r="E929" s="166" t="e">
        <f t="shared" si="300"/>
        <v>#DIV/0!</v>
      </c>
      <c r="F929" s="166" t="e">
        <f t="shared" si="300"/>
        <v>#DIV/0!</v>
      </c>
      <c r="G929" s="166" t="e">
        <f t="shared" si="300"/>
        <v>#DIV/0!</v>
      </c>
      <c r="H929" s="166" t="e">
        <f t="shared" si="300"/>
        <v>#DIV/0!</v>
      </c>
      <c r="I929" s="166" t="e">
        <f t="shared" si="300"/>
        <v>#DIV/0!</v>
      </c>
      <c r="J929" s="166" t="e">
        <f t="shared" si="300"/>
        <v>#DIV/0!</v>
      </c>
      <c r="K929" s="166" t="e">
        <f t="shared" si="300"/>
        <v>#DIV/0!</v>
      </c>
      <c r="L929" s="166" t="e">
        <f t="shared" si="300"/>
        <v>#DIV/0!</v>
      </c>
      <c r="M929" s="166" t="e">
        <f t="shared" si="300"/>
        <v>#DIV/0!</v>
      </c>
      <c r="N929" s="166" t="e">
        <f t="shared" si="300"/>
        <v>#DIV/0!</v>
      </c>
      <c r="O929" s="166" t="e">
        <f t="shared" si="300"/>
        <v>#DIV/0!</v>
      </c>
      <c r="P929" s="166" t="e">
        <f t="shared" si="300"/>
        <v>#DIV/0!</v>
      </c>
      <c r="Q929" s="166" t="e">
        <f t="shared" si="300"/>
        <v>#DIV/0!</v>
      </c>
      <c r="R929" s="166" t="e">
        <f t="shared" si="300"/>
        <v>#DIV/0!</v>
      </c>
      <c r="S929" s="166" t="e">
        <f t="shared" si="300"/>
        <v>#DIV/0!</v>
      </c>
      <c r="T929" s="166" t="e">
        <f t="shared" si="300"/>
        <v>#DIV/0!</v>
      </c>
      <c r="U929" s="166" t="e">
        <f t="shared" si="300"/>
        <v>#DIV/0!</v>
      </c>
      <c r="V929" s="166" t="e">
        <f t="shared" si="300"/>
        <v>#DIV/0!</v>
      </c>
      <c r="W929" s="166" t="e">
        <f t="shared" si="300"/>
        <v>#DIV/0!</v>
      </c>
      <c r="X929" s="166" t="e">
        <f t="shared" si="300"/>
        <v>#DIV/0!</v>
      </c>
      <c r="Y929" s="166" t="e">
        <f t="shared" si="300"/>
        <v>#DIV/0!</v>
      </c>
      <c r="Z929" s="166" t="e">
        <f t="shared" si="300"/>
        <v>#DIV/0!</v>
      </c>
      <c r="AA929" s="166" t="e">
        <f t="shared" si="300"/>
        <v>#DIV/0!</v>
      </c>
      <c r="AB929" s="166" t="e">
        <f t="shared" si="300"/>
        <v>#DIV/0!</v>
      </c>
      <c r="AC929" s="166" t="e">
        <f t="shared" si="300"/>
        <v>#DIV/0!</v>
      </c>
      <c r="AD929" s="166" t="e">
        <f t="shared" si="300"/>
        <v>#DIV/0!</v>
      </c>
      <c r="AE929" s="166" t="e">
        <f t="shared" si="300"/>
        <v>#DIV/0!</v>
      </c>
      <c r="AF929" s="166" t="e">
        <f t="shared" si="300"/>
        <v>#DIV/0!</v>
      </c>
      <c r="AG929" s="166" t="e">
        <f t="shared" si="300"/>
        <v>#DIV/0!</v>
      </c>
      <c r="AH929" s="166" t="e">
        <f t="shared" si="300"/>
        <v>#DIV/0!</v>
      </c>
      <c r="AI929" s="166" t="e">
        <f t="shared" si="300"/>
        <v>#DIV/0!</v>
      </c>
      <c r="AJ929" s="166" t="e">
        <f t="shared" si="300"/>
        <v>#DIV/0!</v>
      </c>
      <c r="AK929" s="166" t="e">
        <f t="shared" si="300"/>
        <v>#DIV/0!</v>
      </c>
      <c r="AL929" s="166" t="e">
        <f t="shared" si="300"/>
        <v>#DIV/0!</v>
      </c>
      <c r="AM929" s="166" t="e">
        <f t="shared" si="300"/>
        <v>#DIV/0!</v>
      </c>
      <c r="AN929" s="166" t="e">
        <f t="shared" si="300"/>
        <v>#DIV/0!</v>
      </c>
      <c r="AO929" s="166" t="e">
        <f t="shared" si="300"/>
        <v>#DIV/0!</v>
      </c>
      <c r="AP929" s="166" t="e">
        <f t="shared" si="300"/>
        <v>#DIV/0!</v>
      </c>
      <c r="AQ929" s="166" t="e">
        <f t="shared" si="300"/>
        <v>#DIV/0!</v>
      </c>
      <c r="AR929" s="166" t="e">
        <f t="shared" si="300"/>
        <v>#DIV/0!</v>
      </c>
    </row>
    <row r="930" spans="1:44" s="262" customFormat="1" ht="15.75" hidden="1" outlineLevel="2">
      <c r="A930" s="194"/>
      <c r="B930" s="162" t="s">
        <v>46</v>
      </c>
      <c r="C930" s="160" t="s">
        <v>73</v>
      </c>
      <c r="D930" s="166" t="e">
        <f t="shared" si="300"/>
        <v>#DIV/0!</v>
      </c>
      <c r="E930" s="166" t="e">
        <f t="shared" si="300"/>
        <v>#DIV/0!</v>
      </c>
      <c r="F930" s="166" t="e">
        <f t="shared" si="300"/>
        <v>#DIV/0!</v>
      </c>
      <c r="G930" s="166" t="e">
        <f t="shared" si="300"/>
        <v>#DIV/0!</v>
      </c>
      <c r="H930" s="166" t="e">
        <f t="shared" si="300"/>
        <v>#DIV/0!</v>
      </c>
      <c r="I930" s="166" t="e">
        <f t="shared" si="300"/>
        <v>#DIV/0!</v>
      </c>
      <c r="J930" s="166" t="e">
        <f t="shared" si="300"/>
        <v>#DIV/0!</v>
      </c>
      <c r="K930" s="166" t="e">
        <f t="shared" si="300"/>
        <v>#DIV/0!</v>
      </c>
      <c r="L930" s="166" t="e">
        <f t="shared" si="300"/>
        <v>#DIV/0!</v>
      </c>
      <c r="M930" s="166" t="e">
        <f t="shared" si="300"/>
        <v>#DIV/0!</v>
      </c>
      <c r="N930" s="166" t="e">
        <f t="shared" si="300"/>
        <v>#DIV/0!</v>
      </c>
      <c r="O930" s="166" t="e">
        <f t="shared" si="300"/>
        <v>#DIV/0!</v>
      </c>
      <c r="P930" s="166" t="e">
        <f t="shared" si="300"/>
        <v>#DIV/0!</v>
      </c>
      <c r="Q930" s="166" t="e">
        <f t="shared" si="300"/>
        <v>#DIV/0!</v>
      </c>
      <c r="R930" s="166" t="e">
        <f t="shared" si="300"/>
        <v>#DIV/0!</v>
      </c>
      <c r="S930" s="166" t="e">
        <f t="shared" si="300"/>
        <v>#DIV/0!</v>
      </c>
      <c r="T930" s="166" t="e">
        <f t="shared" si="300"/>
        <v>#DIV/0!</v>
      </c>
      <c r="U930" s="166" t="e">
        <f t="shared" si="300"/>
        <v>#DIV/0!</v>
      </c>
      <c r="V930" s="166" t="e">
        <f t="shared" si="300"/>
        <v>#DIV/0!</v>
      </c>
      <c r="W930" s="166" t="e">
        <f t="shared" si="300"/>
        <v>#DIV/0!</v>
      </c>
      <c r="X930" s="166" t="e">
        <f t="shared" si="300"/>
        <v>#DIV/0!</v>
      </c>
      <c r="Y930" s="166" t="e">
        <f t="shared" si="300"/>
        <v>#DIV/0!</v>
      </c>
      <c r="Z930" s="166" t="e">
        <f t="shared" si="300"/>
        <v>#DIV/0!</v>
      </c>
      <c r="AA930" s="166" t="e">
        <f t="shared" si="300"/>
        <v>#DIV/0!</v>
      </c>
      <c r="AB930" s="166" t="e">
        <f t="shared" si="300"/>
        <v>#DIV/0!</v>
      </c>
      <c r="AC930" s="166" t="e">
        <f t="shared" si="300"/>
        <v>#DIV/0!</v>
      </c>
      <c r="AD930" s="166" t="e">
        <f t="shared" si="300"/>
        <v>#DIV/0!</v>
      </c>
      <c r="AE930" s="166" t="e">
        <f t="shared" si="300"/>
        <v>#DIV/0!</v>
      </c>
      <c r="AF930" s="166" t="e">
        <f t="shared" si="300"/>
        <v>#DIV/0!</v>
      </c>
      <c r="AG930" s="166" t="e">
        <f t="shared" si="300"/>
        <v>#DIV/0!</v>
      </c>
      <c r="AH930" s="166" t="e">
        <f t="shared" si="300"/>
        <v>#DIV/0!</v>
      </c>
      <c r="AI930" s="166" t="e">
        <f t="shared" si="300"/>
        <v>#DIV/0!</v>
      </c>
      <c r="AJ930" s="166" t="e">
        <f t="shared" si="300"/>
        <v>#DIV/0!</v>
      </c>
      <c r="AK930" s="166" t="e">
        <f t="shared" si="300"/>
        <v>#DIV/0!</v>
      </c>
      <c r="AL930" s="166" t="e">
        <f t="shared" si="300"/>
        <v>#DIV/0!</v>
      </c>
      <c r="AM930" s="166" t="e">
        <f t="shared" si="300"/>
        <v>#DIV/0!</v>
      </c>
      <c r="AN930" s="166" t="e">
        <f t="shared" si="300"/>
        <v>#DIV/0!</v>
      </c>
      <c r="AO930" s="166" t="e">
        <f t="shared" si="300"/>
        <v>#DIV/0!</v>
      </c>
      <c r="AP930" s="166" t="e">
        <f t="shared" si="300"/>
        <v>#DIV/0!</v>
      </c>
      <c r="AQ930" s="166" t="e">
        <f t="shared" si="300"/>
        <v>#DIV/0!</v>
      </c>
      <c r="AR930" s="166" t="e">
        <f t="shared" si="300"/>
        <v>#DIV/0!</v>
      </c>
    </row>
    <row r="931" spans="1:44" s="262" customFormat="1" ht="15.75" hidden="1" outlineLevel="2">
      <c r="A931" s="194"/>
      <c r="B931" s="162" t="s">
        <v>47</v>
      </c>
      <c r="C931" s="160" t="s">
        <v>73</v>
      </c>
      <c r="D931" s="166">
        <f t="shared" si="300"/>
        <v>-2.7235109717868331E-2</v>
      </c>
      <c r="E931" s="166">
        <f t="shared" si="300"/>
        <v>-2.7235109717868331E-2</v>
      </c>
      <c r="F931" s="166">
        <f t="shared" si="300"/>
        <v>-2.7235109717868331E-2</v>
      </c>
      <c r="G931" s="166">
        <f t="shared" si="300"/>
        <v>-2.7235109717868331E-2</v>
      </c>
      <c r="H931" s="166">
        <f t="shared" si="300"/>
        <v>-2.7235109717868331E-2</v>
      </c>
      <c r="I931" s="166">
        <f t="shared" si="300"/>
        <v>-2.7235109717868324E-2</v>
      </c>
      <c r="J931" s="166">
        <f t="shared" si="300"/>
        <v>-2.7235109717868324E-2</v>
      </c>
      <c r="K931" s="166">
        <f t="shared" si="300"/>
        <v>-2.7235109717868324E-2</v>
      </c>
      <c r="L931" s="166">
        <f t="shared" si="300"/>
        <v>-2.7235109717868324E-2</v>
      </c>
      <c r="M931" s="166">
        <f t="shared" si="300"/>
        <v>-2.7235109717868324E-2</v>
      </c>
      <c r="N931" s="166">
        <f t="shared" si="300"/>
        <v>-2.7235109717868324E-2</v>
      </c>
      <c r="O931" s="166">
        <f t="shared" si="300"/>
        <v>-2.7235109717868324E-2</v>
      </c>
      <c r="P931" s="166">
        <f t="shared" si="300"/>
        <v>-2.7235109717868324E-2</v>
      </c>
      <c r="Q931" s="166">
        <f t="shared" si="300"/>
        <v>-2.7235109717868324E-2</v>
      </c>
      <c r="R931" s="166">
        <f t="shared" si="300"/>
        <v>-2.7235109717868324E-2</v>
      </c>
      <c r="S931" s="166">
        <f t="shared" si="300"/>
        <v>-2.7235109717868321E-2</v>
      </c>
      <c r="T931" s="166">
        <f t="shared" si="300"/>
        <v>-2.7235109717868321E-2</v>
      </c>
      <c r="U931" s="166">
        <f t="shared" si="300"/>
        <v>-2.7235109717868321E-2</v>
      </c>
      <c r="V931" s="166">
        <f t="shared" si="300"/>
        <v>-2.7235109717868321E-2</v>
      </c>
      <c r="W931" s="166">
        <f t="shared" si="300"/>
        <v>-2.7235109717868321E-2</v>
      </c>
      <c r="X931" s="166">
        <f t="shared" si="300"/>
        <v>-2.7235109717868331E-2</v>
      </c>
      <c r="Y931" s="166">
        <f t="shared" si="300"/>
        <v>-2.7235109717868331E-2</v>
      </c>
      <c r="Z931" s="166">
        <f t="shared" si="300"/>
        <v>-2.7235109717868331E-2</v>
      </c>
      <c r="AA931" s="166">
        <f t="shared" si="300"/>
        <v>-2.7235109717868331E-2</v>
      </c>
      <c r="AB931" s="166">
        <f t="shared" si="300"/>
        <v>-2.7235109717868331E-2</v>
      </c>
      <c r="AC931" s="166">
        <f t="shared" si="300"/>
        <v>-2.7235109717868324E-2</v>
      </c>
      <c r="AD931" s="166">
        <f t="shared" si="300"/>
        <v>-2.7235109717868324E-2</v>
      </c>
      <c r="AE931" s="166">
        <f t="shared" si="300"/>
        <v>-2.7235109717868324E-2</v>
      </c>
      <c r="AF931" s="166">
        <f t="shared" si="300"/>
        <v>-2.7235109717868324E-2</v>
      </c>
      <c r="AG931" s="166">
        <f t="shared" si="300"/>
        <v>-2.7235109717868324E-2</v>
      </c>
      <c r="AH931" s="166">
        <f t="shared" si="300"/>
        <v>-2.7235109717868321E-2</v>
      </c>
      <c r="AI931" s="166">
        <f t="shared" si="300"/>
        <v>-2.7235109717868321E-2</v>
      </c>
      <c r="AJ931" s="166">
        <f t="shared" si="300"/>
        <v>-2.7235109717868321E-2</v>
      </c>
      <c r="AK931" s="166">
        <f t="shared" si="300"/>
        <v>-2.7235109717868321E-2</v>
      </c>
      <c r="AL931" s="166">
        <f t="shared" si="300"/>
        <v>-2.7235109717868321E-2</v>
      </c>
      <c r="AM931" s="166">
        <f t="shared" si="300"/>
        <v>-2.7235109717868331E-2</v>
      </c>
      <c r="AN931" s="166">
        <f t="shared" si="300"/>
        <v>-2.7235109717868331E-2</v>
      </c>
      <c r="AO931" s="166">
        <f t="shared" si="300"/>
        <v>-2.7235109717868331E-2</v>
      </c>
      <c r="AP931" s="166">
        <f t="shared" si="300"/>
        <v>-2.7235109717868331E-2</v>
      </c>
      <c r="AQ931" s="166">
        <f t="shared" si="300"/>
        <v>-2.7235109717868331E-2</v>
      </c>
      <c r="AR931" s="166">
        <f t="shared" si="300"/>
        <v>-2.7235109717868328E-2</v>
      </c>
    </row>
    <row r="932" spans="1:44" s="262" customFormat="1" ht="15.75" hidden="1" outlineLevel="2">
      <c r="A932" s="194"/>
      <c r="B932" s="162" t="s">
        <v>48</v>
      </c>
      <c r="C932" s="160" t="s">
        <v>73</v>
      </c>
      <c r="D932" s="166">
        <f t="shared" si="300"/>
        <v>-2.6100313479623813E-2</v>
      </c>
      <c r="E932" s="166">
        <f t="shared" si="300"/>
        <v>-2.6100313479623813E-2</v>
      </c>
      <c r="F932" s="166">
        <f t="shared" si="300"/>
        <v>-2.6100313479623813E-2</v>
      </c>
      <c r="G932" s="166">
        <f t="shared" si="300"/>
        <v>-2.6100313479623813E-2</v>
      </c>
      <c r="H932" s="166">
        <f t="shared" si="300"/>
        <v>-2.6100313479623813E-2</v>
      </c>
      <c r="I932" s="166">
        <f t="shared" si="300"/>
        <v>-2.6100313479623813E-2</v>
      </c>
      <c r="J932" s="166">
        <f t="shared" si="300"/>
        <v>-2.6100313479623813E-2</v>
      </c>
      <c r="K932" s="166">
        <f t="shared" si="300"/>
        <v>-2.6100313479623813E-2</v>
      </c>
      <c r="L932" s="166">
        <f t="shared" si="300"/>
        <v>-2.6100313479623813E-2</v>
      </c>
      <c r="M932" s="166">
        <f t="shared" ref="M932:AR932" si="301">M369</f>
        <v>-2.6100313479623813E-2</v>
      </c>
      <c r="N932" s="166">
        <f t="shared" si="301"/>
        <v>-2.610031347962382E-2</v>
      </c>
      <c r="O932" s="166">
        <f t="shared" si="301"/>
        <v>-2.610031347962382E-2</v>
      </c>
      <c r="P932" s="166">
        <f t="shared" si="301"/>
        <v>-2.610031347962382E-2</v>
      </c>
      <c r="Q932" s="166">
        <f t="shared" si="301"/>
        <v>-2.610031347962382E-2</v>
      </c>
      <c r="R932" s="166">
        <f t="shared" si="301"/>
        <v>-2.610031347962382E-2</v>
      </c>
      <c r="S932" s="166">
        <f t="shared" si="301"/>
        <v>-2.6100313479623806E-2</v>
      </c>
      <c r="T932" s="166">
        <f t="shared" si="301"/>
        <v>-2.6100313479623806E-2</v>
      </c>
      <c r="U932" s="166">
        <f t="shared" si="301"/>
        <v>-2.6100313479623806E-2</v>
      </c>
      <c r="V932" s="166">
        <f t="shared" si="301"/>
        <v>-2.6100313479623806E-2</v>
      </c>
      <c r="W932" s="166">
        <f t="shared" si="301"/>
        <v>-2.6100313479623806E-2</v>
      </c>
      <c r="X932" s="166">
        <f t="shared" si="301"/>
        <v>-2.6100313479623806E-2</v>
      </c>
      <c r="Y932" s="166">
        <f t="shared" si="301"/>
        <v>-2.6100313479623806E-2</v>
      </c>
      <c r="Z932" s="166">
        <f t="shared" si="301"/>
        <v>-2.6100313479623806E-2</v>
      </c>
      <c r="AA932" s="166">
        <f t="shared" si="301"/>
        <v>-2.6100313479623806E-2</v>
      </c>
      <c r="AB932" s="166">
        <f t="shared" si="301"/>
        <v>-2.6100313479623806E-2</v>
      </c>
      <c r="AC932" s="166">
        <f t="shared" si="301"/>
        <v>-2.6100313479623816E-2</v>
      </c>
      <c r="AD932" s="166">
        <f t="shared" si="301"/>
        <v>-2.6100313479623816E-2</v>
      </c>
      <c r="AE932" s="166">
        <f t="shared" si="301"/>
        <v>-2.6100313479623816E-2</v>
      </c>
      <c r="AF932" s="166">
        <f t="shared" si="301"/>
        <v>-2.6100313479623816E-2</v>
      </c>
      <c r="AG932" s="166">
        <f t="shared" si="301"/>
        <v>-2.6100313479623816E-2</v>
      </c>
      <c r="AH932" s="166">
        <f t="shared" si="301"/>
        <v>-2.6100313479623809E-2</v>
      </c>
      <c r="AI932" s="166">
        <f t="shared" si="301"/>
        <v>-2.6100313479623809E-2</v>
      </c>
      <c r="AJ932" s="166">
        <f t="shared" si="301"/>
        <v>-2.6100313479623809E-2</v>
      </c>
      <c r="AK932" s="166">
        <f t="shared" si="301"/>
        <v>-2.6100313479623809E-2</v>
      </c>
      <c r="AL932" s="166">
        <f t="shared" si="301"/>
        <v>-2.6100313479623809E-2</v>
      </c>
      <c r="AM932" s="166">
        <f t="shared" si="301"/>
        <v>-2.6100313479623806E-2</v>
      </c>
      <c r="AN932" s="166">
        <f t="shared" si="301"/>
        <v>-2.6100313479623806E-2</v>
      </c>
      <c r="AO932" s="166">
        <f t="shared" si="301"/>
        <v>-2.6100313479623806E-2</v>
      </c>
      <c r="AP932" s="166">
        <f t="shared" si="301"/>
        <v>-2.6100313479623806E-2</v>
      </c>
      <c r="AQ932" s="166">
        <f t="shared" si="301"/>
        <v>-2.6100313479623806E-2</v>
      </c>
      <c r="AR932" s="166">
        <f t="shared" si="301"/>
        <v>-2.6100313479623806E-2</v>
      </c>
    </row>
    <row r="933" spans="1:44" s="262" customFormat="1" ht="15.75" hidden="1" outlineLevel="2">
      <c r="A933" s="194"/>
      <c r="B933" s="162" t="s">
        <v>49</v>
      </c>
      <c r="C933" s="160" t="s">
        <v>73</v>
      </c>
      <c r="D933" s="166">
        <f t="shared" ref="D933:AR938" si="302">D370</f>
        <v>-6.8087774294670828E-3</v>
      </c>
      <c r="E933" s="166">
        <f t="shared" si="302"/>
        <v>-6.8087774294670828E-3</v>
      </c>
      <c r="F933" s="166">
        <f t="shared" si="302"/>
        <v>-6.8087774294670828E-3</v>
      </c>
      <c r="G933" s="166">
        <f t="shared" si="302"/>
        <v>-6.8087774294670828E-3</v>
      </c>
      <c r="H933" s="166">
        <f t="shared" si="302"/>
        <v>-6.8087774294670828E-3</v>
      </c>
      <c r="I933" s="166">
        <f t="shared" si="302"/>
        <v>-6.8087774294670811E-3</v>
      </c>
      <c r="J933" s="166">
        <f t="shared" si="302"/>
        <v>-6.8087774294670811E-3</v>
      </c>
      <c r="K933" s="166">
        <f t="shared" si="302"/>
        <v>-6.8087774294670811E-3</v>
      </c>
      <c r="L933" s="166">
        <f t="shared" si="302"/>
        <v>-6.8087774294670811E-3</v>
      </c>
      <c r="M933" s="166">
        <f t="shared" si="302"/>
        <v>-6.8087774294670811E-3</v>
      </c>
      <c r="N933" s="166">
        <f t="shared" si="302"/>
        <v>-6.8087774294670811E-3</v>
      </c>
      <c r="O933" s="166">
        <f t="shared" si="302"/>
        <v>-6.8087774294670811E-3</v>
      </c>
      <c r="P933" s="166">
        <f t="shared" si="302"/>
        <v>-6.8087774294670811E-3</v>
      </c>
      <c r="Q933" s="166">
        <f t="shared" si="302"/>
        <v>-6.8087774294670811E-3</v>
      </c>
      <c r="R933" s="166">
        <f t="shared" si="302"/>
        <v>-6.8087774294670811E-3</v>
      </c>
      <c r="S933" s="166">
        <f t="shared" si="302"/>
        <v>-6.8087774294670802E-3</v>
      </c>
      <c r="T933" s="166">
        <f t="shared" si="302"/>
        <v>-6.8087774294670802E-3</v>
      </c>
      <c r="U933" s="166">
        <f t="shared" si="302"/>
        <v>-6.8087774294670802E-3</v>
      </c>
      <c r="V933" s="166">
        <f t="shared" si="302"/>
        <v>-6.8087774294670802E-3</v>
      </c>
      <c r="W933" s="166">
        <f t="shared" si="302"/>
        <v>-6.8087774294670802E-3</v>
      </c>
      <c r="X933" s="166">
        <f t="shared" si="302"/>
        <v>-6.8087774294670828E-3</v>
      </c>
      <c r="Y933" s="166">
        <f t="shared" si="302"/>
        <v>-6.8087774294670828E-3</v>
      </c>
      <c r="Z933" s="166">
        <f t="shared" si="302"/>
        <v>-6.8087774294670828E-3</v>
      </c>
      <c r="AA933" s="166">
        <f t="shared" si="302"/>
        <v>-6.8087774294670828E-3</v>
      </c>
      <c r="AB933" s="166">
        <f t="shared" si="302"/>
        <v>-6.8087774294670828E-3</v>
      </c>
      <c r="AC933" s="166">
        <f t="shared" si="302"/>
        <v>-6.8087774294670811E-3</v>
      </c>
      <c r="AD933" s="166">
        <f t="shared" si="302"/>
        <v>-6.8087774294670811E-3</v>
      </c>
      <c r="AE933" s="166">
        <f t="shared" si="302"/>
        <v>-6.8087774294670811E-3</v>
      </c>
      <c r="AF933" s="166">
        <f t="shared" si="302"/>
        <v>-6.8087774294670811E-3</v>
      </c>
      <c r="AG933" s="166">
        <f t="shared" si="302"/>
        <v>-6.8087774294670811E-3</v>
      </c>
      <c r="AH933" s="166">
        <f t="shared" si="302"/>
        <v>-6.8087774294670802E-3</v>
      </c>
      <c r="AI933" s="166">
        <f t="shared" si="302"/>
        <v>-6.8087774294670802E-3</v>
      </c>
      <c r="AJ933" s="166">
        <f t="shared" si="302"/>
        <v>-6.8087774294670802E-3</v>
      </c>
      <c r="AK933" s="166">
        <f t="shared" si="302"/>
        <v>-6.8087774294670802E-3</v>
      </c>
      <c r="AL933" s="166">
        <f t="shared" si="302"/>
        <v>-6.8087774294670802E-3</v>
      </c>
      <c r="AM933" s="166">
        <f t="shared" si="302"/>
        <v>-6.8087774294670828E-3</v>
      </c>
      <c r="AN933" s="166">
        <f t="shared" si="302"/>
        <v>-6.8087774294670828E-3</v>
      </c>
      <c r="AO933" s="166">
        <f t="shared" si="302"/>
        <v>-6.8087774294670828E-3</v>
      </c>
      <c r="AP933" s="166">
        <f t="shared" si="302"/>
        <v>-6.8087774294670828E-3</v>
      </c>
      <c r="AQ933" s="166">
        <f t="shared" si="302"/>
        <v>-6.8087774294670828E-3</v>
      </c>
      <c r="AR933" s="166">
        <f t="shared" si="302"/>
        <v>-6.8087774294670819E-3</v>
      </c>
    </row>
    <row r="934" spans="1:44" s="262" customFormat="1" ht="15.75" hidden="1" outlineLevel="2">
      <c r="A934" s="194"/>
      <c r="B934" s="162" t="s">
        <v>50</v>
      </c>
      <c r="C934" s="160" t="s">
        <v>73</v>
      </c>
      <c r="D934" s="166">
        <f t="shared" si="302"/>
        <v>5.2000000000000005E-2</v>
      </c>
      <c r="E934" s="166">
        <f t="shared" si="302"/>
        <v>5.2000000000000005E-2</v>
      </c>
      <c r="F934" s="166">
        <f t="shared" si="302"/>
        <v>5.2000000000000005E-2</v>
      </c>
      <c r="G934" s="166">
        <f t="shared" si="302"/>
        <v>5.2000000000000005E-2</v>
      </c>
      <c r="H934" s="166">
        <f t="shared" si="302"/>
        <v>5.2000000000000005E-2</v>
      </c>
      <c r="I934" s="166">
        <f t="shared" si="302"/>
        <v>5.2000000000000005E-2</v>
      </c>
      <c r="J934" s="166">
        <f t="shared" si="302"/>
        <v>5.2000000000000005E-2</v>
      </c>
      <c r="K934" s="166">
        <f t="shared" si="302"/>
        <v>5.2000000000000005E-2</v>
      </c>
      <c r="L934" s="166">
        <f t="shared" si="302"/>
        <v>5.2000000000000005E-2</v>
      </c>
      <c r="M934" s="166">
        <f t="shared" si="302"/>
        <v>5.2000000000000005E-2</v>
      </c>
      <c r="N934" s="166">
        <f t="shared" si="302"/>
        <v>5.2000000000000005E-2</v>
      </c>
      <c r="O934" s="166">
        <f t="shared" si="302"/>
        <v>5.2000000000000005E-2</v>
      </c>
      <c r="P934" s="166">
        <f t="shared" si="302"/>
        <v>5.2000000000000005E-2</v>
      </c>
      <c r="Q934" s="166">
        <f t="shared" si="302"/>
        <v>5.2000000000000005E-2</v>
      </c>
      <c r="R934" s="166">
        <f t="shared" si="302"/>
        <v>5.2000000000000005E-2</v>
      </c>
      <c r="S934" s="166">
        <f t="shared" si="302"/>
        <v>5.2000000000000005E-2</v>
      </c>
      <c r="T934" s="166">
        <f t="shared" si="302"/>
        <v>5.2000000000000005E-2</v>
      </c>
      <c r="U934" s="166">
        <f t="shared" si="302"/>
        <v>5.2000000000000005E-2</v>
      </c>
      <c r="V934" s="166">
        <f t="shared" si="302"/>
        <v>5.2000000000000005E-2</v>
      </c>
      <c r="W934" s="166">
        <f t="shared" si="302"/>
        <v>5.2000000000000005E-2</v>
      </c>
      <c r="X934" s="166">
        <f t="shared" si="302"/>
        <v>5.1999999999999998E-2</v>
      </c>
      <c r="Y934" s="166">
        <f t="shared" si="302"/>
        <v>5.1999999999999998E-2</v>
      </c>
      <c r="Z934" s="166">
        <f t="shared" si="302"/>
        <v>5.1999999999999998E-2</v>
      </c>
      <c r="AA934" s="166">
        <f t="shared" si="302"/>
        <v>5.1999999999999998E-2</v>
      </c>
      <c r="AB934" s="166">
        <f t="shared" si="302"/>
        <v>5.1999999999999998E-2</v>
      </c>
      <c r="AC934" s="166">
        <f t="shared" si="302"/>
        <v>5.2000000000000005E-2</v>
      </c>
      <c r="AD934" s="166">
        <f t="shared" si="302"/>
        <v>5.2000000000000005E-2</v>
      </c>
      <c r="AE934" s="166">
        <f t="shared" si="302"/>
        <v>5.2000000000000005E-2</v>
      </c>
      <c r="AF934" s="166">
        <f t="shared" si="302"/>
        <v>5.2000000000000005E-2</v>
      </c>
      <c r="AG934" s="166">
        <f t="shared" si="302"/>
        <v>5.2000000000000005E-2</v>
      </c>
      <c r="AH934" s="166">
        <f t="shared" si="302"/>
        <v>5.2000000000000005E-2</v>
      </c>
      <c r="AI934" s="166">
        <f t="shared" si="302"/>
        <v>5.2000000000000005E-2</v>
      </c>
      <c r="AJ934" s="166">
        <f t="shared" si="302"/>
        <v>5.2000000000000005E-2</v>
      </c>
      <c r="AK934" s="166">
        <f t="shared" si="302"/>
        <v>5.2000000000000005E-2</v>
      </c>
      <c r="AL934" s="166">
        <f t="shared" si="302"/>
        <v>5.2000000000000005E-2</v>
      </c>
      <c r="AM934" s="166">
        <f t="shared" si="302"/>
        <v>5.2000000000000005E-2</v>
      </c>
      <c r="AN934" s="166">
        <f t="shared" si="302"/>
        <v>5.2000000000000005E-2</v>
      </c>
      <c r="AO934" s="166">
        <f t="shared" si="302"/>
        <v>5.2000000000000005E-2</v>
      </c>
      <c r="AP934" s="166">
        <f t="shared" si="302"/>
        <v>5.2000000000000005E-2</v>
      </c>
      <c r="AQ934" s="166">
        <f t="shared" si="302"/>
        <v>5.2000000000000005E-2</v>
      </c>
      <c r="AR934" s="166">
        <f t="shared" si="302"/>
        <v>5.2000000000000005E-2</v>
      </c>
    </row>
    <row r="935" spans="1:44" s="262" customFormat="1" ht="15.75" hidden="1" outlineLevel="2">
      <c r="A935" s="194"/>
      <c r="B935" s="162" t="s">
        <v>51</v>
      </c>
      <c r="C935" s="160" t="s">
        <v>73</v>
      </c>
      <c r="D935" s="166">
        <f t="shared" si="302"/>
        <v>1.3999999999999999E-2</v>
      </c>
      <c r="E935" s="166">
        <f t="shared" si="302"/>
        <v>1.3999999999999999E-2</v>
      </c>
      <c r="F935" s="166">
        <f t="shared" si="302"/>
        <v>1.3999999999999999E-2</v>
      </c>
      <c r="G935" s="166">
        <f t="shared" si="302"/>
        <v>1.3999999999999999E-2</v>
      </c>
      <c r="H935" s="166">
        <f t="shared" si="302"/>
        <v>1.3999999999999999E-2</v>
      </c>
      <c r="I935" s="166">
        <f t="shared" si="302"/>
        <v>1.3999999999999999E-2</v>
      </c>
      <c r="J935" s="166">
        <f t="shared" si="302"/>
        <v>1.3999999999999999E-2</v>
      </c>
      <c r="K935" s="166">
        <f t="shared" si="302"/>
        <v>1.3999999999999999E-2</v>
      </c>
      <c r="L935" s="166">
        <f t="shared" si="302"/>
        <v>1.3999999999999999E-2</v>
      </c>
      <c r="M935" s="166">
        <f t="shared" si="302"/>
        <v>1.3999999999999999E-2</v>
      </c>
      <c r="N935" s="166">
        <f t="shared" si="302"/>
        <v>1.3999999999999999E-2</v>
      </c>
      <c r="O935" s="166">
        <f t="shared" si="302"/>
        <v>1.3999999999999999E-2</v>
      </c>
      <c r="P935" s="166">
        <f t="shared" si="302"/>
        <v>1.3999999999999999E-2</v>
      </c>
      <c r="Q935" s="166">
        <f t="shared" si="302"/>
        <v>1.3999999999999999E-2</v>
      </c>
      <c r="R935" s="166">
        <f t="shared" si="302"/>
        <v>1.3999999999999999E-2</v>
      </c>
      <c r="S935" s="166">
        <f t="shared" si="302"/>
        <v>1.3999999999999999E-2</v>
      </c>
      <c r="T935" s="166">
        <f t="shared" si="302"/>
        <v>1.3999999999999999E-2</v>
      </c>
      <c r="U935" s="166">
        <f t="shared" si="302"/>
        <v>1.3999999999999999E-2</v>
      </c>
      <c r="V935" s="166">
        <f t="shared" si="302"/>
        <v>1.3999999999999999E-2</v>
      </c>
      <c r="W935" s="166">
        <f t="shared" si="302"/>
        <v>1.3999999999999999E-2</v>
      </c>
      <c r="X935" s="166">
        <f t="shared" si="302"/>
        <v>1.4E-2</v>
      </c>
      <c r="Y935" s="166">
        <f t="shared" si="302"/>
        <v>1.4E-2</v>
      </c>
      <c r="Z935" s="166">
        <f t="shared" si="302"/>
        <v>1.4E-2</v>
      </c>
      <c r="AA935" s="166">
        <f t="shared" si="302"/>
        <v>1.4E-2</v>
      </c>
      <c r="AB935" s="166">
        <f t="shared" si="302"/>
        <v>1.4E-2</v>
      </c>
      <c r="AC935" s="166">
        <f t="shared" si="302"/>
        <v>1.4E-2</v>
      </c>
      <c r="AD935" s="166">
        <f t="shared" si="302"/>
        <v>1.4E-2</v>
      </c>
      <c r="AE935" s="166">
        <f t="shared" si="302"/>
        <v>1.4E-2</v>
      </c>
      <c r="AF935" s="166">
        <f t="shared" si="302"/>
        <v>1.4E-2</v>
      </c>
      <c r="AG935" s="166">
        <f t="shared" si="302"/>
        <v>1.4E-2</v>
      </c>
      <c r="AH935" s="166">
        <f t="shared" si="302"/>
        <v>1.3999999999999999E-2</v>
      </c>
      <c r="AI935" s="166">
        <f t="shared" si="302"/>
        <v>1.3999999999999999E-2</v>
      </c>
      <c r="AJ935" s="166">
        <f t="shared" si="302"/>
        <v>1.3999999999999999E-2</v>
      </c>
      <c r="AK935" s="166">
        <f t="shared" si="302"/>
        <v>1.3999999999999999E-2</v>
      </c>
      <c r="AL935" s="166">
        <f t="shared" si="302"/>
        <v>1.3999999999999999E-2</v>
      </c>
      <c r="AM935" s="166">
        <f t="shared" si="302"/>
        <v>1.3999999999999999E-2</v>
      </c>
      <c r="AN935" s="166">
        <f t="shared" si="302"/>
        <v>1.3999999999999999E-2</v>
      </c>
      <c r="AO935" s="166">
        <f t="shared" si="302"/>
        <v>1.3999999999999999E-2</v>
      </c>
      <c r="AP935" s="166">
        <f t="shared" si="302"/>
        <v>1.3999999999999999E-2</v>
      </c>
      <c r="AQ935" s="166">
        <f t="shared" si="302"/>
        <v>1.3999999999999999E-2</v>
      </c>
      <c r="AR935" s="166">
        <f t="shared" si="302"/>
        <v>1.4E-2</v>
      </c>
    </row>
    <row r="936" spans="1:44" s="262" customFormat="1" ht="15.75" hidden="1" outlineLevel="2">
      <c r="A936" s="194"/>
      <c r="B936" s="162" t="s">
        <v>52</v>
      </c>
      <c r="C936" s="160" t="s">
        <v>73</v>
      </c>
      <c r="D936" s="166">
        <f t="shared" si="302"/>
        <v>0.08</v>
      </c>
      <c r="E936" s="166">
        <f t="shared" si="302"/>
        <v>0.08</v>
      </c>
      <c r="F936" s="166">
        <f t="shared" si="302"/>
        <v>0.08</v>
      </c>
      <c r="G936" s="166">
        <f t="shared" si="302"/>
        <v>0.08</v>
      </c>
      <c r="H936" s="166">
        <f t="shared" si="302"/>
        <v>0.08</v>
      </c>
      <c r="I936" s="166">
        <f t="shared" si="302"/>
        <v>0.08</v>
      </c>
      <c r="J936" s="166">
        <f t="shared" si="302"/>
        <v>0.08</v>
      </c>
      <c r="K936" s="166">
        <f t="shared" si="302"/>
        <v>0.08</v>
      </c>
      <c r="L936" s="166">
        <f t="shared" si="302"/>
        <v>0.08</v>
      </c>
      <c r="M936" s="166">
        <f t="shared" si="302"/>
        <v>0.08</v>
      </c>
      <c r="N936" s="166">
        <f t="shared" si="302"/>
        <v>0.08</v>
      </c>
      <c r="O936" s="166">
        <f t="shared" si="302"/>
        <v>0.08</v>
      </c>
      <c r="P936" s="166">
        <f t="shared" si="302"/>
        <v>0.08</v>
      </c>
      <c r="Q936" s="166">
        <f t="shared" si="302"/>
        <v>0.08</v>
      </c>
      <c r="R936" s="166">
        <f t="shared" si="302"/>
        <v>0.08</v>
      </c>
      <c r="S936" s="166">
        <f t="shared" si="302"/>
        <v>0.08</v>
      </c>
      <c r="T936" s="166">
        <f t="shared" si="302"/>
        <v>0.08</v>
      </c>
      <c r="U936" s="166">
        <f t="shared" si="302"/>
        <v>0.08</v>
      </c>
      <c r="V936" s="166">
        <f t="shared" si="302"/>
        <v>0.08</v>
      </c>
      <c r="W936" s="166">
        <f t="shared" si="302"/>
        <v>0.08</v>
      </c>
      <c r="X936" s="166">
        <f t="shared" si="302"/>
        <v>0.08</v>
      </c>
      <c r="Y936" s="166">
        <f t="shared" si="302"/>
        <v>0.08</v>
      </c>
      <c r="Z936" s="166">
        <f t="shared" si="302"/>
        <v>0.08</v>
      </c>
      <c r="AA936" s="166">
        <f t="shared" si="302"/>
        <v>0.08</v>
      </c>
      <c r="AB936" s="166">
        <f t="shared" si="302"/>
        <v>0.08</v>
      </c>
      <c r="AC936" s="166">
        <f t="shared" si="302"/>
        <v>0.08</v>
      </c>
      <c r="AD936" s="166">
        <f t="shared" si="302"/>
        <v>0.08</v>
      </c>
      <c r="AE936" s="166">
        <f t="shared" si="302"/>
        <v>0.08</v>
      </c>
      <c r="AF936" s="166">
        <f t="shared" si="302"/>
        <v>0.08</v>
      </c>
      <c r="AG936" s="166">
        <f t="shared" si="302"/>
        <v>0.08</v>
      </c>
      <c r="AH936" s="166">
        <f t="shared" si="302"/>
        <v>0.08</v>
      </c>
      <c r="AI936" s="166">
        <f t="shared" si="302"/>
        <v>0.08</v>
      </c>
      <c r="AJ936" s="166">
        <f t="shared" si="302"/>
        <v>0.08</v>
      </c>
      <c r="AK936" s="166">
        <f t="shared" si="302"/>
        <v>0.08</v>
      </c>
      <c r="AL936" s="166">
        <f t="shared" si="302"/>
        <v>0.08</v>
      </c>
      <c r="AM936" s="166">
        <f t="shared" si="302"/>
        <v>0.08</v>
      </c>
      <c r="AN936" s="166">
        <f t="shared" si="302"/>
        <v>0.08</v>
      </c>
      <c r="AO936" s="166">
        <f t="shared" si="302"/>
        <v>0.08</v>
      </c>
      <c r="AP936" s="166">
        <f t="shared" si="302"/>
        <v>0.08</v>
      </c>
      <c r="AQ936" s="166">
        <f t="shared" si="302"/>
        <v>0.08</v>
      </c>
      <c r="AR936" s="166">
        <f t="shared" si="302"/>
        <v>0.08</v>
      </c>
    </row>
    <row r="937" spans="1:44" s="262" customFormat="1" ht="15.75" hidden="1" outlineLevel="2">
      <c r="A937" s="194"/>
      <c r="B937" s="162" t="s">
        <v>53</v>
      </c>
      <c r="C937" s="160" t="s">
        <v>73</v>
      </c>
      <c r="D937" s="166">
        <f t="shared" si="302"/>
        <v>9.4E-2</v>
      </c>
      <c r="E937" s="166">
        <f t="shared" si="302"/>
        <v>9.4E-2</v>
      </c>
      <c r="F937" s="166">
        <f t="shared" si="302"/>
        <v>9.4E-2</v>
      </c>
      <c r="G937" s="166">
        <f t="shared" si="302"/>
        <v>9.4E-2</v>
      </c>
      <c r="H937" s="166">
        <f t="shared" si="302"/>
        <v>9.4E-2</v>
      </c>
      <c r="I937" s="166">
        <f t="shared" si="302"/>
        <v>9.4E-2</v>
      </c>
      <c r="J937" s="166">
        <f t="shared" si="302"/>
        <v>9.4E-2</v>
      </c>
      <c r="K937" s="166">
        <f t="shared" si="302"/>
        <v>9.4E-2</v>
      </c>
      <c r="L937" s="166">
        <f t="shared" si="302"/>
        <v>9.4E-2</v>
      </c>
      <c r="M937" s="166">
        <f t="shared" si="302"/>
        <v>9.4E-2</v>
      </c>
      <c r="N937" s="166">
        <f t="shared" si="302"/>
        <v>9.4E-2</v>
      </c>
      <c r="O937" s="166">
        <f t="shared" si="302"/>
        <v>9.4E-2</v>
      </c>
      <c r="P937" s="166">
        <f t="shared" si="302"/>
        <v>9.4E-2</v>
      </c>
      <c r="Q937" s="166">
        <f t="shared" si="302"/>
        <v>9.4E-2</v>
      </c>
      <c r="R937" s="166">
        <f t="shared" si="302"/>
        <v>9.4E-2</v>
      </c>
      <c r="S937" s="166">
        <f t="shared" si="302"/>
        <v>9.4E-2</v>
      </c>
      <c r="T937" s="166">
        <f t="shared" si="302"/>
        <v>9.4E-2</v>
      </c>
      <c r="U937" s="166">
        <f t="shared" si="302"/>
        <v>9.4E-2</v>
      </c>
      <c r="V937" s="166">
        <f t="shared" si="302"/>
        <v>9.4E-2</v>
      </c>
      <c r="W937" s="166">
        <f t="shared" si="302"/>
        <v>9.4E-2</v>
      </c>
      <c r="X937" s="166">
        <f t="shared" si="302"/>
        <v>9.4E-2</v>
      </c>
      <c r="Y937" s="166">
        <f t="shared" si="302"/>
        <v>9.4E-2</v>
      </c>
      <c r="Z937" s="166">
        <f t="shared" si="302"/>
        <v>9.4E-2</v>
      </c>
      <c r="AA937" s="166">
        <f t="shared" si="302"/>
        <v>9.4E-2</v>
      </c>
      <c r="AB937" s="166">
        <f t="shared" si="302"/>
        <v>9.4E-2</v>
      </c>
      <c r="AC937" s="166">
        <f t="shared" si="302"/>
        <v>9.4E-2</v>
      </c>
      <c r="AD937" s="166">
        <f t="shared" si="302"/>
        <v>9.4E-2</v>
      </c>
      <c r="AE937" s="166">
        <f t="shared" si="302"/>
        <v>9.4E-2</v>
      </c>
      <c r="AF937" s="166">
        <f t="shared" si="302"/>
        <v>9.4E-2</v>
      </c>
      <c r="AG937" s="166">
        <f t="shared" si="302"/>
        <v>9.4E-2</v>
      </c>
      <c r="AH937" s="166">
        <f t="shared" si="302"/>
        <v>9.4E-2</v>
      </c>
      <c r="AI937" s="166">
        <f t="shared" si="302"/>
        <v>9.4E-2</v>
      </c>
      <c r="AJ937" s="166">
        <f t="shared" si="302"/>
        <v>9.4E-2</v>
      </c>
      <c r="AK937" s="166">
        <f t="shared" si="302"/>
        <v>9.4E-2</v>
      </c>
      <c r="AL937" s="166">
        <f t="shared" si="302"/>
        <v>9.4E-2</v>
      </c>
      <c r="AM937" s="166">
        <f t="shared" si="302"/>
        <v>9.4E-2</v>
      </c>
      <c r="AN937" s="166">
        <f t="shared" si="302"/>
        <v>9.4E-2</v>
      </c>
      <c r="AO937" s="166">
        <f t="shared" si="302"/>
        <v>9.4E-2</v>
      </c>
      <c r="AP937" s="166">
        <f t="shared" si="302"/>
        <v>9.4E-2</v>
      </c>
      <c r="AQ937" s="166">
        <f t="shared" si="302"/>
        <v>9.4E-2</v>
      </c>
      <c r="AR937" s="166">
        <f t="shared" si="302"/>
        <v>9.4E-2</v>
      </c>
    </row>
    <row r="938" spans="1:44" s="262" customFormat="1" ht="15.75" hidden="1" outlineLevel="2">
      <c r="A938" s="194"/>
      <c r="B938" s="162" t="s">
        <v>54</v>
      </c>
      <c r="C938" s="160" t="s">
        <v>73</v>
      </c>
      <c r="D938" s="166">
        <f t="shared" si="302"/>
        <v>9.4E-2</v>
      </c>
      <c r="E938" s="166">
        <f t="shared" si="302"/>
        <v>9.4E-2</v>
      </c>
      <c r="F938" s="166">
        <f t="shared" si="302"/>
        <v>9.4E-2</v>
      </c>
      <c r="G938" s="166">
        <f t="shared" si="302"/>
        <v>9.4E-2</v>
      </c>
      <c r="H938" s="166">
        <f t="shared" si="302"/>
        <v>9.4E-2</v>
      </c>
      <c r="I938" s="166">
        <f t="shared" si="302"/>
        <v>9.4E-2</v>
      </c>
      <c r="J938" s="166">
        <f t="shared" si="302"/>
        <v>9.4E-2</v>
      </c>
      <c r="K938" s="166">
        <f t="shared" si="302"/>
        <v>9.4E-2</v>
      </c>
      <c r="L938" s="166">
        <f t="shared" si="302"/>
        <v>9.4E-2</v>
      </c>
      <c r="M938" s="166">
        <f t="shared" si="302"/>
        <v>9.4E-2</v>
      </c>
      <c r="N938" s="166">
        <f t="shared" si="302"/>
        <v>9.4E-2</v>
      </c>
      <c r="O938" s="166">
        <f t="shared" si="302"/>
        <v>9.4E-2</v>
      </c>
      <c r="P938" s="166">
        <f t="shared" si="302"/>
        <v>9.4E-2</v>
      </c>
      <c r="Q938" s="166">
        <f t="shared" si="302"/>
        <v>9.4E-2</v>
      </c>
      <c r="R938" s="166">
        <f t="shared" si="302"/>
        <v>9.4E-2</v>
      </c>
      <c r="S938" s="166">
        <f t="shared" si="302"/>
        <v>9.4E-2</v>
      </c>
      <c r="T938" s="166">
        <f t="shared" si="302"/>
        <v>9.4E-2</v>
      </c>
      <c r="U938" s="166">
        <f t="shared" si="302"/>
        <v>9.4E-2</v>
      </c>
      <c r="V938" s="166">
        <f t="shared" si="302"/>
        <v>9.4E-2</v>
      </c>
      <c r="W938" s="166">
        <f t="shared" si="302"/>
        <v>9.4E-2</v>
      </c>
      <c r="X938" s="166">
        <f t="shared" si="302"/>
        <v>9.4E-2</v>
      </c>
      <c r="Y938" s="166">
        <f t="shared" si="302"/>
        <v>9.4E-2</v>
      </c>
      <c r="Z938" s="166">
        <f t="shared" si="302"/>
        <v>9.4E-2</v>
      </c>
      <c r="AA938" s="166">
        <f t="shared" si="302"/>
        <v>9.4E-2</v>
      </c>
      <c r="AB938" s="166">
        <f t="shared" si="302"/>
        <v>9.4E-2</v>
      </c>
      <c r="AC938" s="166">
        <f t="shared" si="302"/>
        <v>9.4E-2</v>
      </c>
      <c r="AD938" s="166">
        <f t="shared" si="302"/>
        <v>9.4E-2</v>
      </c>
      <c r="AE938" s="166">
        <f t="shared" si="302"/>
        <v>9.4E-2</v>
      </c>
      <c r="AF938" s="166">
        <f t="shared" si="302"/>
        <v>9.4E-2</v>
      </c>
      <c r="AG938" s="166">
        <f t="shared" si="302"/>
        <v>9.4E-2</v>
      </c>
      <c r="AH938" s="166">
        <f t="shared" si="302"/>
        <v>9.4E-2</v>
      </c>
      <c r="AI938" s="166">
        <f t="shared" si="302"/>
        <v>9.4E-2</v>
      </c>
      <c r="AJ938" s="166">
        <f t="shared" si="302"/>
        <v>9.4E-2</v>
      </c>
      <c r="AK938" s="166">
        <f t="shared" si="302"/>
        <v>9.4E-2</v>
      </c>
      <c r="AL938" s="166">
        <f t="shared" si="302"/>
        <v>9.4E-2</v>
      </c>
      <c r="AM938" s="166">
        <f t="shared" si="302"/>
        <v>9.4E-2</v>
      </c>
      <c r="AN938" s="166">
        <f t="shared" si="302"/>
        <v>9.4E-2</v>
      </c>
      <c r="AO938" s="166">
        <f t="shared" si="302"/>
        <v>9.4E-2</v>
      </c>
      <c r="AP938" s="166">
        <f t="shared" si="302"/>
        <v>9.4E-2</v>
      </c>
      <c r="AQ938" s="166">
        <f t="shared" si="302"/>
        <v>9.4E-2</v>
      </c>
      <c r="AR938" s="166">
        <f t="shared" si="302"/>
        <v>9.4E-2</v>
      </c>
    </row>
    <row r="939" spans="1:44" s="262" customFormat="1" ht="15.75" hidden="1" outlineLevel="2">
      <c r="A939" s="194"/>
      <c r="B939" s="162" t="s">
        <v>55</v>
      </c>
      <c r="C939" s="160" t="s">
        <v>73</v>
      </c>
      <c r="D939" s="165" t="e">
        <f>1-SUM(D926:D938)</f>
        <v>#DIV/0!</v>
      </c>
      <c r="E939" s="165" t="e">
        <f t="shared" ref="E939:AR939" si="303">1-SUM(E926:E938)</f>
        <v>#DIV/0!</v>
      </c>
      <c r="F939" s="165" t="e">
        <f t="shared" si="303"/>
        <v>#DIV/0!</v>
      </c>
      <c r="G939" s="165" t="e">
        <f t="shared" si="303"/>
        <v>#DIV/0!</v>
      </c>
      <c r="H939" s="165" t="e">
        <f t="shared" si="303"/>
        <v>#DIV/0!</v>
      </c>
      <c r="I939" s="165" t="e">
        <f t="shared" si="303"/>
        <v>#DIV/0!</v>
      </c>
      <c r="J939" s="165" t="e">
        <f t="shared" si="303"/>
        <v>#DIV/0!</v>
      </c>
      <c r="K939" s="165" t="e">
        <f t="shared" si="303"/>
        <v>#DIV/0!</v>
      </c>
      <c r="L939" s="165" t="e">
        <f t="shared" si="303"/>
        <v>#DIV/0!</v>
      </c>
      <c r="M939" s="165" t="e">
        <f t="shared" si="303"/>
        <v>#DIV/0!</v>
      </c>
      <c r="N939" s="165" t="e">
        <f t="shared" si="303"/>
        <v>#DIV/0!</v>
      </c>
      <c r="O939" s="165" t="e">
        <f t="shared" si="303"/>
        <v>#DIV/0!</v>
      </c>
      <c r="P939" s="165" t="e">
        <f t="shared" si="303"/>
        <v>#DIV/0!</v>
      </c>
      <c r="Q939" s="165" t="e">
        <f t="shared" si="303"/>
        <v>#DIV/0!</v>
      </c>
      <c r="R939" s="165" t="e">
        <f t="shared" si="303"/>
        <v>#DIV/0!</v>
      </c>
      <c r="S939" s="165" t="e">
        <f t="shared" si="303"/>
        <v>#DIV/0!</v>
      </c>
      <c r="T939" s="165" t="e">
        <f t="shared" si="303"/>
        <v>#DIV/0!</v>
      </c>
      <c r="U939" s="165" t="e">
        <f t="shared" si="303"/>
        <v>#DIV/0!</v>
      </c>
      <c r="V939" s="165" t="e">
        <f t="shared" si="303"/>
        <v>#DIV/0!</v>
      </c>
      <c r="W939" s="165" t="e">
        <f t="shared" si="303"/>
        <v>#DIV/0!</v>
      </c>
      <c r="X939" s="165" t="e">
        <f t="shared" si="303"/>
        <v>#DIV/0!</v>
      </c>
      <c r="Y939" s="165" t="e">
        <f t="shared" si="303"/>
        <v>#DIV/0!</v>
      </c>
      <c r="Z939" s="165" t="e">
        <f t="shared" si="303"/>
        <v>#DIV/0!</v>
      </c>
      <c r="AA939" s="165" t="e">
        <f t="shared" si="303"/>
        <v>#DIV/0!</v>
      </c>
      <c r="AB939" s="165" t="e">
        <f t="shared" si="303"/>
        <v>#DIV/0!</v>
      </c>
      <c r="AC939" s="165" t="e">
        <f t="shared" si="303"/>
        <v>#DIV/0!</v>
      </c>
      <c r="AD939" s="165" t="e">
        <f t="shared" si="303"/>
        <v>#DIV/0!</v>
      </c>
      <c r="AE939" s="165" t="e">
        <f t="shared" si="303"/>
        <v>#DIV/0!</v>
      </c>
      <c r="AF939" s="165" t="e">
        <f t="shared" si="303"/>
        <v>#DIV/0!</v>
      </c>
      <c r="AG939" s="165" t="e">
        <f t="shared" si="303"/>
        <v>#DIV/0!</v>
      </c>
      <c r="AH939" s="165" t="e">
        <f t="shared" si="303"/>
        <v>#DIV/0!</v>
      </c>
      <c r="AI939" s="165" t="e">
        <f t="shared" si="303"/>
        <v>#DIV/0!</v>
      </c>
      <c r="AJ939" s="165" t="e">
        <f t="shared" si="303"/>
        <v>#DIV/0!</v>
      </c>
      <c r="AK939" s="165" t="e">
        <f t="shared" si="303"/>
        <v>#DIV/0!</v>
      </c>
      <c r="AL939" s="165" t="e">
        <f t="shared" si="303"/>
        <v>#DIV/0!</v>
      </c>
      <c r="AM939" s="165" t="e">
        <f t="shared" si="303"/>
        <v>#DIV/0!</v>
      </c>
      <c r="AN939" s="165" t="e">
        <f t="shared" si="303"/>
        <v>#DIV/0!</v>
      </c>
      <c r="AO939" s="165" t="e">
        <f t="shared" si="303"/>
        <v>#DIV/0!</v>
      </c>
      <c r="AP939" s="165" t="e">
        <f t="shared" si="303"/>
        <v>#DIV/0!</v>
      </c>
      <c r="AQ939" s="165" t="e">
        <f t="shared" si="303"/>
        <v>#DIV/0!</v>
      </c>
      <c r="AR939" s="165" t="e">
        <f t="shared" si="303"/>
        <v>#DIV/0!</v>
      </c>
    </row>
    <row r="940" spans="1:44" s="262" customFormat="1" ht="15.75" hidden="1" outlineLevel="2">
      <c r="A940" s="194"/>
      <c r="B940" s="162" t="s">
        <v>56</v>
      </c>
      <c r="C940" s="160" t="s">
        <v>73</v>
      </c>
      <c r="D940" s="166" t="e">
        <f>SUM(D926:D939)</f>
        <v>#DIV/0!</v>
      </c>
      <c r="E940" s="166" t="e">
        <f t="shared" ref="E940:AR940" si="304">SUM(E926:E939)</f>
        <v>#DIV/0!</v>
      </c>
      <c r="F940" s="166" t="e">
        <f t="shared" si="304"/>
        <v>#DIV/0!</v>
      </c>
      <c r="G940" s="166" t="e">
        <f t="shared" si="304"/>
        <v>#DIV/0!</v>
      </c>
      <c r="H940" s="166" t="e">
        <f t="shared" si="304"/>
        <v>#DIV/0!</v>
      </c>
      <c r="I940" s="166" t="e">
        <f t="shared" si="304"/>
        <v>#DIV/0!</v>
      </c>
      <c r="J940" s="166" t="e">
        <f t="shared" si="304"/>
        <v>#DIV/0!</v>
      </c>
      <c r="K940" s="166" t="e">
        <f t="shared" si="304"/>
        <v>#DIV/0!</v>
      </c>
      <c r="L940" s="166" t="e">
        <f t="shared" si="304"/>
        <v>#DIV/0!</v>
      </c>
      <c r="M940" s="166" t="e">
        <f t="shared" si="304"/>
        <v>#DIV/0!</v>
      </c>
      <c r="N940" s="166" t="e">
        <f t="shared" si="304"/>
        <v>#DIV/0!</v>
      </c>
      <c r="O940" s="166" t="e">
        <f t="shared" si="304"/>
        <v>#DIV/0!</v>
      </c>
      <c r="P940" s="166" t="e">
        <f t="shared" si="304"/>
        <v>#DIV/0!</v>
      </c>
      <c r="Q940" s="166" t="e">
        <f t="shared" si="304"/>
        <v>#DIV/0!</v>
      </c>
      <c r="R940" s="166" t="e">
        <f t="shared" si="304"/>
        <v>#DIV/0!</v>
      </c>
      <c r="S940" s="166" t="e">
        <f t="shared" si="304"/>
        <v>#DIV/0!</v>
      </c>
      <c r="T940" s="166" t="e">
        <f t="shared" si="304"/>
        <v>#DIV/0!</v>
      </c>
      <c r="U940" s="166" t="e">
        <f t="shared" si="304"/>
        <v>#DIV/0!</v>
      </c>
      <c r="V940" s="166" t="e">
        <f t="shared" si="304"/>
        <v>#DIV/0!</v>
      </c>
      <c r="W940" s="166" t="e">
        <f t="shared" si="304"/>
        <v>#DIV/0!</v>
      </c>
      <c r="X940" s="166" t="e">
        <f t="shared" si="304"/>
        <v>#DIV/0!</v>
      </c>
      <c r="Y940" s="166" t="e">
        <f t="shared" si="304"/>
        <v>#DIV/0!</v>
      </c>
      <c r="Z940" s="166" t="e">
        <f t="shared" si="304"/>
        <v>#DIV/0!</v>
      </c>
      <c r="AA940" s="166" t="e">
        <f t="shared" si="304"/>
        <v>#DIV/0!</v>
      </c>
      <c r="AB940" s="166" t="e">
        <f t="shared" si="304"/>
        <v>#DIV/0!</v>
      </c>
      <c r="AC940" s="166" t="e">
        <f t="shared" si="304"/>
        <v>#DIV/0!</v>
      </c>
      <c r="AD940" s="166" t="e">
        <f t="shared" si="304"/>
        <v>#DIV/0!</v>
      </c>
      <c r="AE940" s="166" t="e">
        <f t="shared" si="304"/>
        <v>#DIV/0!</v>
      </c>
      <c r="AF940" s="166" t="e">
        <f t="shared" si="304"/>
        <v>#DIV/0!</v>
      </c>
      <c r="AG940" s="166" t="e">
        <f t="shared" si="304"/>
        <v>#DIV/0!</v>
      </c>
      <c r="AH940" s="166" t="e">
        <f t="shared" si="304"/>
        <v>#DIV/0!</v>
      </c>
      <c r="AI940" s="166" t="e">
        <f t="shared" si="304"/>
        <v>#DIV/0!</v>
      </c>
      <c r="AJ940" s="166" t="e">
        <f t="shared" si="304"/>
        <v>#DIV/0!</v>
      </c>
      <c r="AK940" s="166" t="e">
        <f t="shared" si="304"/>
        <v>#DIV/0!</v>
      </c>
      <c r="AL940" s="166" t="e">
        <f t="shared" si="304"/>
        <v>#DIV/0!</v>
      </c>
      <c r="AM940" s="166" t="e">
        <f t="shared" si="304"/>
        <v>#DIV/0!</v>
      </c>
      <c r="AN940" s="166" t="e">
        <f t="shared" si="304"/>
        <v>#DIV/0!</v>
      </c>
      <c r="AO940" s="166" t="e">
        <f t="shared" si="304"/>
        <v>#DIV/0!</v>
      </c>
      <c r="AP940" s="166" t="e">
        <f t="shared" si="304"/>
        <v>#DIV/0!</v>
      </c>
      <c r="AQ940" s="166" t="e">
        <f t="shared" si="304"/>
        <v>#DIV/0!</v>
      </c>
      <c r="AR940" s="166" t="e">
        <f t="shared" si="304"/>
        <v>#DIV/0!</v>
      </c>
    </row>
    <row r="941" spans="1:44" s="260" customFormat="1" ht="15.75" hidden="1" outlineLevel="1">
      <c r="A941" s="195"/>
      <c r="B941" s="84" t="s">
        <v>194</v>
      </c>
      <c r="C941" s="80" t="s">
        <v>129</v>
      </c>
      <c r="D941" s="157">
        <f t="shared" ref="D941:AR941" si="305">IF($A$889="SIM",D415,0)</f>
        <v>0</v>
      </c>
      <c r="E941" s="157">
        <f t="shared" si="305"/>
        <v>0</v>
      </c>
      <c r="F941" s="157">
        <f t="shared" si="305"/>
        <v>0</v>
      </c>
      <c r="G941" s="157">
        <f t="shared" si="305"/>
        <v>0</v>
      </c>
      <c r="H941" s="157">
        <f t="shared" si="305"/>
        <v>0</v>
      </c>
      <c r="I941" s="157">
        <f t="shared" si="305"/>
        <v>0</v>
      </c>
      <c r="J941" s="157">
        <f t="shared" si="305"/>
        <v>0</v>
      </c>
      <c r="K941" s="157">
        <f t="shared" si="305"/>
        <v>0</v>
      </c>
      <c r="L941" s="157">
        <f t="shared" si="305"/>
        <v>0</v>
      </c>
      <c r="M941" s="157">
        <f t="shared" si="305"/>
        <v>0</v>
      </c>
      <c r="N941" s="157">
        <f t="shared" si="305"/>
        <v>0</v>
      </c>
      <c r="O941" s="157">
        <f t="shared" si="305"/>
        <v>0</v>
      </c>
      <c r="P941" s="157">
        <f t="shared" si="305"/>
        <v>0</v>
      </c>
      <c r="Q941" s="157">
        <f t="shared" si="305"/>
        <v>0</v>
      </c>
      <c r="R941" s="157">
        <f t="shared" si="305"/>
        <v>0</v>
      </c>
      <c r="S941" s="157">
        <f t="shared" si="305"/>
        <v>0</v>
      </c>
      <c r="T941" s="157">
        <f t="shared" si="305"/>
        <v>0</v>
      </c>
      <c r="U941" s="157">
        <f t="shared" si="305"/>
        <v>0</v>
      </c>
      <c r="V941" s="157">
        <f t="shared" si="305"/>
        <v>0</v>
      </c>
      <c r="W941" s="157">
        <f t="shared" si="305"/>
        <v>0</v>
      </c>
      <c r="X941" s="157">
        <f t="shared" si="305"/>
        <v>0</v>
      </c>
      <c r="Y941" s="157">
        <f t="shared" si="305"/>
        <v>0</v>
      </c>
      <c r="Z941" s="157">
        <f t="shared" si="305"/>
        <v>0</v>
      </c>
      <c r="AA941" s="157">
        <f t="shared" si="305"/>
        <v>0</v>
      </c>
      <c r="AB941" s="157">
        <f t="shared" si="305"/>
        <v>0</v>
      </c>
      <c r="AC941" s="157">
        <f t="shared" si="305"/>
        <v>0</v>
      </c>
      <c r="AD941" s="157">
        <f t="shared" si="305"/>
        <v>0</v>
      </c>
      <c r="AE941" s="157">
        <f t="shared" si="305"/>
        <v>0</v>
      </c>
      <c r="AF941" s="157">
        <f t="shared" si="305"/>
        <v>0</v>
      </c>
      <c r="AG941" s="157">
        <f t="shared" si="305"/>
        <v>0</v>
      </c>
      <c r="AH941" s="157">
        <f t="shared" si="305"/>
        <v>0</v>
      </c>
      <c r="AI941" s="157">
        <f t="shared" si="305"/>
        <v>0</v>
      </c>
      <c r="AJ941" s="157">
        <f t="shared" si="305"/>
        <v>0</v>
      </c>
      <c r="AK941" s="157">
        <f t="shared" si="305"/>
        <v>0</v>
      </c>
      <c r="AL941" s="157">
        <f t="shared" si="305"/>
        <v>0</v>
      </c>
      <c r="AM941" s="157">
        <f t="shared" si="305"/>
        <v>0</v>
      </c>
      <c r="AN941" s="157">
        <f t="shared" si="305"/>
        <v>0</v>
      </c>
      <c r="AO941" s="157">
        <f t="shared" si="305"/>
        <v>0</v>
      </c>
      <c r="AP941" s="157">
        <f t="shared" si="305"/>
        <v>0</v>
      </c>
      <c r="AQ941" s="157">
        <f t="shared" si="305"/>
        <v>0</v>
      </c>
      <c r="AR941" s="157">
        <f t="shared" si="305"/>
        <v>0</v>
      </c>
    </row>
    <row r="942" spans="1:44" s="262" customFormat="1" ht="15.75" hidden="1" outlineLevel="2">
      <c r="A942" s="194"/>
      <c r="B942" s="162" t="s">
        <v>133</v>
      </c>
      <c r="C942" s="160"/>
      <c r="D942" s="160"/>
      <c r="E942" s="160"/>
      <c r="F942" s="160"/>
      <c r="G942" s="160"/>
      <c r="H942" s="160"/>
      <c r="I942" s="160"/>
      <c r="J942" s="160"/>
      <c r="K942" s="160"/>
      <c r="L942" s="160"/>
      <c r="M942" s="160"/>
      <c r="N942" s="160"/>
      <c r="O942" s="160"/>
      <c r="P942" s="160"/>
      <c r="Q942" s="160"/>
      <c r="R942" s="160"/>
      <c r="S942" s="160"/>
      <c r="T942" s="160"/>
      <c r="U942" s="160"/>
      <c r="V942" s="160"/>
      <c r="W942" s="160"/>
      <c r="X942" s="160"/>
      <c r="Y942" s="160"/>
      <c r="Z942" s="160"/>
      <c r="AA942" s="160"/>
      <c r="AB942" s="160"/>
      <c r="AC942" s="160"/>
      <c r="AD942" s="160"/>
      <c r="AE942" s="160"/>
      <c r="AF942" s="160"/>
      <c r="AG942" s="160"/>
      <c r="AH942" s="160"/>
      <c r="AI942" s="160"/>
      <c r="AJ942" s="160"/>
      <c r="AK942" s="160"/>
      <c r="AL942" s="160"/>
      <c r="AM942" s="160"/>
      <c r="AN942" s="160"/>
      <c r="AO942" s="160"/>
      <c r="AP942" s="160"/>
      <c r="AQ942" s="160"/>
      <c r="AR942" s="160"/>
    </row>
    <row r="943" spans="1:44" s="262" customFormat="1" ht="15.75" hidden="1" outlineLevel="2">
      <c r="A943" s="194"/>
      <c r="B943" s="162" t="s">
        <v>42</v>
      </c>
      <c r="C943" s="160" t="s">
        <v>73</v>
      </c>
      <c r="D943" s="166">
        <f>D417</f>
        <v>0</v>
      </c>
      <c r="E943" s="166">
        <f t="shared" ref="E943:AR944" si="306">E417</f>
        <v>0</v>
      </c>
      <c r="F943" s="166">
        <f t="shared" si="306"/>
        <v>0</v>
      </c>
      <c r="G943" s="166">
        <f t="shared" si="306"/>
        <v>0</v>
      </c>
      <c r="H943" s="166">
        <f t="shared" si="306"/>
        <v>0</v>
      </c>
      <c r="I943" s="166">
        <f t="shared" si="306"/>
        <v>0</v>
      </c>
      <c r="J943" s="166">
        <f t="shared" si="306"/>
        <v>0</v>
      </c>
      <c r="K943" s="166">
        <f t="shared" si="306"/>
        <v>0</v>
      </c>
      <c r="L943" s="166">
        <f t="shared" si="306"/>
        <v>0</v>
      </c>
      <c r="M943" s="166">
        <f t="shared" si="306"/>
        <v>0</v>
      </c>
      <c r="N943" s="166">
        <f t="shared" si="306"/>
        <v>0</v>
      </c>
      <c r="O943" s="166">
        <f t="shared" si="306"/>
        <v>0</v>
      </c>
      <c r="P943" s="166">
        <f t="shared" si="306"/>
        <v>0</v>
      </c>
      <c r="Q943" s="166">
        <f t="shared" si="306"/>
        <v>0</v>
      </c>
      <c r="R943" s="166">
        <f t="shared" si="306"/>
        <v>0</v>
      </c>
      <c r="S943" s="166">
        <f t="shared" si="306"/>
        <v>0</v>
      </c>
      <c r="T943" s="166">
        <f t="shared" si="306"/>
        <v>0</v>
      </c>
      <c r="U943" s="166">
        <f t="shared" si="306"/>
        <v>0</v>
      </c>
      <c r="V943" s="166">
        <f t="shared" si="306"/>
        <v>0</v>
      </c>
      <c r="W943" s="166">
        <f t="shared" si="306"/>
        <v>0</v>
      </c>
      <c r="X943" s="166">
        <f t="shared" si="306"/>
        <v>0</v>
      </c>
      <c r="Y943" s="166">
        <f t="shared" si="306"/>
        <v>0</v>
      </c>
      <c r="Z943" s="166">
        <f t="shared" si="306"/>
        <v>0</v>
      </c>
      <c r="AA943" s="166">
        <f t="shared" si="306"/>
        <v>0</v>
      </c>
      <c r="AB943" s="166">
        <f t="shared" si="306"/>
        <v>0</v>
      </c>
      <c r="AC943" s="166">
        <f t="shared" si="306"/>
        <v>0</v>
      </c>
      <c r="AD943" s="166">
        <f t="shared" si="306"/>
        <v>0</v>
      </c>
      <c r="AE943" s="166">
        <f t="shared" si="306"/>
        <v>0</v>
      </c>
      <c r="AF943" s="166">
        <f t="shared" si="306"/>
        <v>0</v>
      </c>
      <c r="AG943" s="166">
        <f t="shared" si="306"/>
        <v>0</v>
      </c>
      <c r="AH943" s="166">
        <f t="shared" si="306"/>
        <v>0</v>
      </c>
      <c r="AI943" s="166">
        <f t="shared" si="306"/>
        <v>0</v>
      </c>
      <c r="AJ943" s="166">
        <f t="shared" si="306"/>
        <v>0</v>
      </c>
      <c r="AK943" s="166">
        <f t="shared" si="306"/>
        <v>0</v>
      </c>
      <c r="AL943" s="166">
        <f t="shared" si="306"/>
        <v>0</v>
      </c>
      <c r="AM943" s="166">
        <f t="shared" si="306"/>
        <v>0</v>
      </c>
      <c r="AN943" s="166">
        <f t="shared" si="306"/>
        <v>0</v>
      </c>
      <c r="AO943" s="166">
        <f t="shared" si="306"/>
        <v>0</v>
      </c>
      <c r="AP943" s="166">
        <f t="shared" si="306"/>
        <v>0</v>
      </c>
      <c r="AQ943" s="166">
        <f t="shared" si="306"/>
        <v>0</v>
      </c>
      <c r="AR943" s="166">
        <f t="shared" si="306"/>
        <v>0</v>
      </c>
    </row>
    <row r="944" spans="1:44" s="262" customFormat="1" ht="15.75" hidden="1" outlineLevel="2">
      <c r="A944" s="194"/>
      <c r="B944" s="162" t="s">
        <v>43</v>
      </c>
      <c r="C944" s="160" t="s">
        <v>73</v>
      </c>
      <c r="D944" s="166">
        <f>D418</f>
        <v>0</v>
      </c>
      <c r="E944" s="166">
        <f t="shared" si="306"/>
        <v>0</v>
      </c>
      <c r="F944" s="166">
        <f t="shared" si="306"/>
        <v>0</v>
      </c>
      <c r="G944" s="166">
        <f t="shared" si="306"/>
        <v>0</v>
      </c>
      <c r="H944" s="166">
        <f t="shared" si="306"/>
        <v>0</v>
      </c>
      <c r="I944" s="166">
        <f t="shared" si="306"/>
        <v>0</v>
      </c>
      <c r="J944" s="166">
        <f t="shared" si="306"/>
        <v>0</v>
      </c>
      <c r="K944" s="166">
        <f t="shared" si="306"/>
        <v>0</v>
      </c>
      <c r="L944" s="166">
        <f t="shared" si="306"/>
        <v>0</v>
      </c>
      <c r="M944" s="166">
        <f t="shared" si="306"/>
        <v>0</v>
      </c>
      <c r="N944" s="166">
        <f t="shared" si="306"/>
        <v>0</v>
      </c>
      <c r="O944" s="166">
        <f t="shared" si="306"/>
        <v>0</v>
      </c>
      <c r="P944" s="166">
        <f t="shared" si="306"/>
        <v>0</v>
      </c>
      <c r="Q944" s="166">
        <f t="shared" si="306"/>
        <v>0</v>
      </c>
      <c r="R944" s="166">
        <f t="shared" si="306"/>
        <v>0</v>
      </c>
      <c r="S944" s="166">
        <f t="shared" si="306"/>
        <v>0</v>
      </c>
      <c r="T944" s="166">
        <f t="shared" si="306"/>
        <v>0</v>
      </c>
      <c r="U944" s="166">
        <f t="shared" si="306"/>
        <v>0</v>
      </c>
      <c r="V944" s="166">
        <f t="shared" si="306"/>
        <v>0</v>
      </c>
      <c r="W944" s="166">
        <f t="shared" si="306"/>
        <v>0</v>
      </c>
      <c r="X944" s="166">
        <f t="shared" si="306"/>
        <v>0</v>
      </c>
      <c r="Y944" s="166">
        <f t="shared" si="306"/>
        <v>0</v>
      </c>
      <c r="Z944" s="166">
        <f t="shared" si="306"/>
        <v>0</v>
      </c>
      <c r="AA944" s="166">
        <f t="shared" si="306"/>
        <v>0</v>
      </c>
      <c r="AB944" s="166">
        <f t="shared" si="306"/>
        <v>0</v>
      </c>
      <c r="AC944" s="166">
        <f t="shared" si="306"/>
        <v>0</v>
      </c>
      <c r="AD944" s="166">
        <f t="shared" si="306"/>
        <v>0</v>
      </c>
      <c r="AE944" s="166">
        <f t="shared" si="306"/>
        <v>0</v>
      </c>
      <c r="AF944" s="166">
        <f t="shared" si="306"/>
        <v>0</v>
      </c>
      <c r="AG944" s="166">
        <f t="shared" si="306"/>
        <v>0</v>
      </c>
      <c r="AH944" s="166">
        <f t="shared" si="306"/>
        <v>0</v>
      </c>
      <c r="AI944" s="166">
        <f t="shared" si="306"/>
        <v>0</v>
      </c>
      <c r="AJ944" s="166">
        <f t="shared" si="306"/>
        <v>0</v>
      </c>
      <c r="AK944" s="166">
        <f t="shared" si="306"/>
        <v>0</v>
      </c>
      <c r="AL944" s="166">
        <f t="shared" si="306"/>
        <v>0</v>
      </c>
      <c r="AM944" s="166">
        <f t="shared" si="306"/>
        <v>0</v>
      </c>
      <c r="AN944" s="166">
        <f t="shared" si="306"/>
        <v>0</v>
      </c>
      <c r="AO944" s="166">
        <f t="shared" si="306"/>
        <v>0</v>
      </c>
      <c r="AP944" s="166">
        <f t="shared" si="306"/>
        <v>0</v>
      </c>
      <c r="AQ944" s="166">
        <f t="shared" si="306"/>
        <v>0</v>
      </c>
      <c r="AR944" s="166">
        <f t="shared" si="306"/>
        <v>0</v>
      </c>
    </row>
    <row r="945" spans="1:44" s="262" customFormat="1" ht="15.75" hidden="1" outlineLevel="2">
      <c r="A945" s="194"/>
      <c r="B945" s="162" t="s">
        <v>44</v>
      </c>
      <c r="C945" s="160" t="s">
        <v>73</v>
      </c>
      <c r="D945" s="166">
        <f t="shared" ref="D945:AR951" si="307">D419</f>
        <v>0</v>
      </c>
      <c r="E945" s="166">
        <f t="shared" si="307"/>
        <v>0</v>
      </c>
      <c r="F945" s="166">
        <f t="shared" si="307"/>
        <v>0</v>
      </c>
      <c r="G945" s="166">
        <f t="shared" si="307"/>
        <v>0</v>
      </c>
      <c r="H945" s="166">
        <f t="shared" si="307"/>
        <v>0</v>
      </c>
      <c r="I945" s="166">
        <f t="shared" si="307"/>
        <v>0</v>
      </c>
      <c r="J945" s="166">
        <f t="shared" si="307"/>
        <v>0</v>
      </c>
      <c r="K945" s="166">
        <f t="shared" si="307"/>
        <v>0</v>
      </c>
      <c r="L945" s="166">
        <f t="shared" si="307"/>
        <v>0</v>
      </c>
      <c r="M945" s="166">
        <f t="shared" si="307"/>
        <v>0</v>
      </c>
      <c r="N945" s="166">
        <f t="shared" si="307"/>
        <v>0</v>
      </c>
      <c r="O945" s="166">
        <f t="shared" si="307"/>
        <v>0</v>
      </c>
      <c r="P945" s="166">
        <f t="shared" si="307"/>
        <v>0</v>
      </c>
      <c r="Q945" s="166">
        <f t="shared" si="307"/>
        <v>0</v>
      </c>
      <c r="R945" s="166">
        <f t="shared" si="307"/>
        <v>0</v>
      </c>
      <c r="S945" s="166">
        <f t="shared" si="307"/>
        <v>0</v>
      </c>
      <c r="T945" s="166">
        <f t="shared" si="307"/>
        <v>0</v>
      </c>
      <c r="U945" s="166">
        <f t="shared" si="307"/>
        <v>0</v>
      </c>
      <c r="V945" s="166">
        <f t="shared" si="307"/>
        <v>0</v>
      </c>
      <c r="W945" s="166">
        <f t="shared" si="307"/>
        <v>0</v>
      </c>
      <c r="X945" s="166">
        <f t="shared" si="307"/>
        <v>0</v>
      </c>
      <c r="Y945" s="166">
        <f t="shared" si="307"/>
        <v>0</v>
      </c>
      <c r="Z945" s="166">
        <f t="shared" si="307"/>
        <v>0</v>
      </c>
      <c r="AA945" s="166">
        <f t="shared" si="307"/>
        <v>0</v>
      </c>
      <c r="AB945" s="166">
        <f t="shared" si="307"/>
        <v>0</v>
      </c>
      <c r="AC945" s="166">
        <f t="shared" si="307"/>
        <v>0</v>
      </c>
      <c r="AD945" s="166">
        <f t="shared" si="307"/>
        <v>0</v>
      </c>
      <c r="AE945" s="166">
        <f t="shared" si="307"/>
        <v>0</v>
      </c>
      <c r="AF945" s="166">
        <f t="shared" si="307"/>
        <v>0</v>
      </c>
      <c r="AG945" s="166">
        <f t="shared" si="307"/>
        <v>0</v>
      </c>
      <c r="AH945" s="166">
        <f t="shared" si="307"/>
        <v>0</v>
      </c>
      <c r="AI945" s="166">
        <f t="shared" si="307"/>
        <v>0</v>
      </c>
      <c r="AJ945" s="166">
        <f t="shared" si="307"/>
        <v>0</v>
      </c>
      <c r="AK945" s="166">
        <f t="shared" si="307"/>
        <v>0</v>
      </c>
      <c r="AL945" s="166">
        <f t="shared" si="307"/>
        <v>0</v>
      </c>
      <c r="AM945" s="166">
        <f t="shared" si="307"/>
        <v>0</v>
      </c>
      <c r="AN945" s="166">
        <f t="shared" si="307"/>
        <v>0</v>
      </c>
      <c r="AO945" s="166">
        <f t="shared" si="307"/>
        <v>0</v>
      </c>
      <c r="AP945" s="166">
        <f t="shared" si="307"/>
        <v>0</v>
      </c>
      <c r="AQ945" s="166">
        <f t="shared" si="307"/>
        <v>0</v>
      </c>
      <c r="AR945" s="166">
        <f t="shared" si="307"/>
        <v>0</v>
      </c>
    </row>
    <row r="946" spans="1:44" s="262" customFormat="1" ht="15.75" hidden="1" outlineLevel="2">
      <c r="A946" s="194"/>
      <c r="B946" s="162" t="s">
        <v>45</v>
      </c>
      <c r="C946" s="160" t="s">
        <v>73</v>
      </c>
      <c r="D946" s="166">
        <f t="shared" si="307"/>
        <v>0</v>
      </c>
      <c r="E946" s="166">
        <f t="shared" si="307"/>
        <v>0</v>
      </c>
      <c r="F946" s="166">
        <f t="shared" si="307"/>
        <v>0</v>
      </c>
      <c r="G946" s="166">
        <f t="shared" si="307"/>
        <v>0</v>
      </c>
      <c r="H946" s="166">
        <f t="shared" si="307"/>
        <v>0</v>
      </c>
      <c r="I946" s="166">
        <f t="shared" si="307"/>
        <v>0</v>
      </c>
      <c r="J946" s="166">
        <f t="shared" si="307"/>
        <v>0</v>
      </c>
      <c r="K946" s="166">
        <f t="shared" si="307"/>
        <v>0</v>
      </c>
      <c r="L946" s="166">
        <f t="shared" si="307"/>
        <v>0</v>
      </c>
      <c r="M946" s="166">
        <f t="shared" si="307"/>
        <v>0</v>
      </c>
      <c r="N946" s="166">
        <f t="shared" si="307"/>
        <v>0</v>
      </c>
      <c r="O946" s="166">
        <f t="shared" si="307"/>
        <v>0</v>
      </c>
      <c r="P946" s="166">
        <f t="shared" si="307"/>
        <v>0</v>
      </c>
      <c r="Q946" s="166">
        <f t="shared" si="307"/>
        <v>0</v>
      </c>
      <c r="R946" s="166">
        <f t="shared" si="307"/>
        <v>0</v>
      </c>
      <c r="S946" s="166">
        <f t="shared" si="307"/>
        <v>0</v>
      </c>
      <c r="T946" s="166">
        <f t="shared" si="307"/>
        <v>0</v>
      </c>
      <c r="U946" s="166">
        <f t="shared" si="307"/>
        <v>0</v>
      </c>
      <c r="V946" s="166">
        <f t="shared" si="307"/>
        <v>0</v>
      </c>
      <c r="W946" s="166">
        <f t="shared" si="307"/>
        <v>0</v>
      </c>
      <c r="X946" s="166">
        <f t="shared" si="307"/>
        <v>0</v>
      </c>
      <c r="Y946" s="166">
        <f t="shared" si="307"/>
        <v>0</v>
      </c>
      <c r="Z946" s="166">
        <f t="shared" si="307"/>
        <v>0</v>
      </c>
      <c r="AA946" s="166">
        <f t="shared" si="307"/>
        <v>0</v>
      </c>
      <c r="AB946" s="166">
        <f t="shared" si="307"/>
        <v>0</v>
      </c>
      <c r="AC946" s="166">
        <f t="shared" si="307"/>
        <v>0</v>
      </c>
      <c r="AD946" s="166">
        <f t="shared" si="307"/>
        <v>0</v>
      </c>
      <c r="AE946" s="166">
        <f t="shared" si="307"/>
        <v>0</v>
      </c>
      <c r="AF946" s="166">
        <f t="shared" si="307"/>
        <v>0</v>
      </c>
      <c r="AG946" s="166">
        <f t="shared" si="307"/>
        <v>0</v>
      </c>
      <c r="AH946" s="166">
        <f t="shared" si="307"/>
        <v>0</v>
      </c>
      <c r="AI946" s="166">
        <f t="shared" si="307"/>
        <v>0</v>
      </c>
      <c r="AJ946" s="166">
        <f t="shared" si="307"/>
        <v>0</v>
      </c>
      <c r="AK946" s="166">
        <f t="shared" si="307"/>
        <v>0</v>
      </c>
      <c r="AL946" s="166">
        <f t="shared" si="307"/>
        <v>0</v>
      </c>
      <c r="AM946" s="166">
        <f t="shared" si="307"/>
        <v>0</v>
      </c>
      <c r="AN946" s="166">
        <f t="shared" si="307"/>
        <v>0</v>
      </c>
      <c r="AO946" s="166">
        <f t="shared" si="307"/>
        <v>0</v>
      </c>
      <c r="AP946" s="166">
        <f t="shared" si="307"/>
        <v>0</v>
      </c>
      <c r="AQ946" s="166">
        <f t="shared" si="307"/>
        <v>0</v>
      </c>
      <c r="AR946" s="166">
        <f t="shared" si="307"/>
        <v>0</v>
      </c>
    </row>
    <row r="947" spans="1:44" s="262" customFormat="1" ht="15.75" hidden="1" outlineLevel="2">
      <c r="A947" s="194"/>
      <c r="B947" s="162" t="s">
        <v>46</v>
      </c>
      <c r="C947" s="160" t="s">
        <v>73</v>
      </c>
      <c r="D947" s="166">
        <f t="shared" si="307"/>
        <v>0</v>
      </c>
      <c r="E947" s="166">
        <f t="shared" si="307"/>
        <v>0</v>
      </c>
      <c r="F947" s="166">
        <f t="shared" si="307"/>
        <v>0</v>
      </c>
      <c r="G947" s="166">
        <f t="shared" si="307"/>
        <v>0</v>
      </c>
      <c r="H947" s="166">
        <f t="shared" si="307"/>
        <v>0</v>
      </c>
      <c r="I947" s="166">
        <f t="shared" si="307"/>
        <v>0</v>
      </c>
      <c r="J947" s="166">
        <f t="shared" si="307"/>
        <v>0</v>
      </c>
      <c r="K947" s="166">
        <f t="shared" si="307"/>
        <v>0</v>
      </c>
      <c r="L947" s="166">
        <f t="shared" si="307"/>
        <v>0</v>
      </c>
      <c r="M947" s="166">
        <f t="shared" si="307"/>
        <v>0</v>
      </c>
      <c r="N947" s="166">
        <f t="shared" si="307"/>
        <v>0</v>
      </c>
      <c r="O947" s="166">
        <f t="shared" si="307"/>
        <v>0</v>
      </c>
      <c r="P947" s="166">
        <f t="shared" si="307"/>
        <v>0</v>
      </c>
      <c r="Q947" s="166">
        <f t="shared" si="307"/>
        <v>0</v>
      </c>
      <c r="R947" s="166">
        <f t="shared" si="307"/>
        <v>0</v>
      </c>
      <c r="S947" s="166">
        <f t="shared" si="307"/>
        <v>0</v>
      </c>
      <c r="T947" s="166">
        <f t="shared" si="307"/>
        <v>0</v>
      </c>
      <c r="U947" s="166">
        <f t="shared" si="307"/>
        <v>0</v>
      </c>
      <c r="V947" s="166">
        <f t="shared" si="307"/>
        <v>0</v>
      </c>
      <c r="W947" s="166">
        <f t="shared" si="307"/>
        <v>0</v>
      </c>
      <c r="X947" s="166">
        <f t="shared" si="307"/>
        <v>0</v>
      </c>
      <c r="Y947" s="166">
        <f t="shared" si="307"/>
        <v>0</v>
      </c>
      <c r="Z947" s="166">
        <f t="shared" si="307"/>
        <v>0</v>
      </c>
      <c r="AA947" s="166">
        <f t="shared" si="307"/>
        <v>0</v>
      </c>
      <c r="AB947" s="166">
        <f t="shared" si="307"/>
        <v>0</v>
      </c>
      <c r="AC947" s="166">
        <f t="shared" si="307"/>
        <v>0</v>
      </c>
      <c r="AD947" s="166">
        <f t="shared" si="307"/>
        <v>0</v>
      </c>
      <c r="AE947" s="166">
        <f t="shared" si="307"/>
        <v>0</v>
      </c>
      <c r="AF947" s="166">
        <f t="shared" si="307"/>
        <v>0</v>
      </c>
      <c r="AG947" s="166">
        <f t="shared" si="307"/>
        <v>0</v>
      </c>
      <c r="AH947" s="166">
        <f t="shared" si="307"/>
        <v>0</v>
      </c>
      <c r="AI947" s="166">
        <f t="shared" si="307"/>
        <v>0</v>
      </c>
      <c r="AJ947" s="166">
        <f t="shared" si="307"/>
        <v>0</v>
      </c>
      <c r="AK947" s="166">
        <f t="shared" si="307"/>
        <v>0</v>
      </c>
      <c r="AL947" s="166">
        <f t="shared" si="307"/>
        <v>0</v>
      </c>
      <c r="AM947" s="166">
        <f t="shared" si="307"/>
        <v>0</v>
      </c>
      <c r="AN947" s="166">
        <f t="shared" si="307"/>
        <v>0</v>
      </c>
      <c r="AO947" s="166">
        <f t="shared" si="307"/>
        <v>0</v>
      </c>
      <c r="AP947" s="166">
        <f t="shared" si="307"/>
        <v>0</v>
      </c>
      <c r="AQ947" s="166">
        <f t="shared" si="307"/>
        <v>0</v>
      </c>
      <c r="AR947" s="166">
        <f t="shared" si="307"/>
        <v>0</v>
      </c>
    </row>
    <row r="948" spans="1:44" s="262" customFormat="1" ht="15.75" hidden="1" outlineLevel="2">
      <c r="A948" s="194"/>
      <c r="B948" s="162" t="s">
        <v>47</v>
      </c>
      <c r="C948" s="160" t="s">
        <v>73</v>
      </c>
      <c r="D948" s="166">
        <f t="shared" si="307"/>
        <v>0</v>
      </c>
      <c r="E948" s="166">
        <f t="shared" si="307"/>
        <v>0</v>
      </c>
      <c r="F948" s="166">
        <f t="shared" si="307"/>
        <v>0</v>
      </c>
      <c r="G948" s="166">
        <f t="shared" si="307"/>
        <v>0</v>
      </c>
      <c r="H948" s="166">
        <f t="shared" si="307"/>
        <v>0</v>
      </c>
      <c r="I948" s="166">
        <f t="shared" si="307"/>
        <v>0</v>
      </c>
      <c r="J948" s="166">
        <f t="shared" si="307"/>
        <v>0</v>
      </c>
      <c r="K948" s="166">
        <f t="shared" si="307"/>
        <v>0</v>
      </c>
      <c r="L948" s="166">
        <f t="shared" si="307"/>
        <v>0</v>
      </c>
      <c r="M948" s="166">
        <f t="shared" si="307"/>
        <v>0</v>
      </c>
      <c r="N948" s="166">
        <f t="shared" si="307"/>
        <v>0</v>
      </c>
      <c r="O948" s="166">
        <f t="shared" si="307"/>
        <v>0</v>
      </c>
      <c r="P948" s="166">
        <f t="shared" si="307"/>
        <v>0</v>
      </c>
      <c r="Q948" s="166">
        <f t="shared" si="307"/>
        <v>0</v>
      </c>
      <c r="R948" s="166">
        <f t="shared" si="307"/>
        <v>0</v>
      </c>
      <c r="S948" s="166">
        <f t="shared" si="307"/>
        <v>0</v>
      </c>
      <c r="T948" s="166">
        <f t="shared" si="307"/>
        <v>0</v>
      </c>
      <c r="U948" s="166">
        <f t="shared" si="307"/>
        <v>0</v>
      </c>
      <c r="V948" s="166">
        <f t="shared" si="307"/>
        <v>0</v>
      </c>
      <c r="W948" s="166">
        <f t="shared" si="307"/>
        <v>0</v>
      </c>
      <c r="X948" s="166">
        <f t="shared" si="307"/>
        <v>0</v>
      </c>
      <c r="Y948" s="166">
        <f t="shared" si="307"/>
        <v>0</v>
      </c>
      <c r="Z948" s="166">
        <f t="shared" si="307"/>
        <v>0</v>
      </c>
      <c r="AA948" s="166">
        <f t="shared" si="307"/>
        <v>0</v>
      </c>
      <c r="AB948" s="166">
        <f t="shared" si="307"/>
        <v>0</v>
      </c>
      <c r="AC948" s="166">
        <f t="shared" si="307"/>
        <v>0</v>
      </c>
      <c r="AD948" s="166">
        <f t="shared" si="307"/>
        <v>0</v>
      </c>
      <c r="AE948" s="166">
        <f t="shared" si="307"/>
        <v>0</v>
      </c>
      <c r="AF948" s="166">
        <f t="shared" si="307"/>
        <v>0</v>
      </c>
      <c r="AG948" s="166">
        <f t="shared" si="307"/>
        <v>0</v>
      </c>
      <c r="AH948" s="166">
        <f t="shared" si="307"/>
        <v>0</v>
      </c>
      <c r="AI948" s="166">
        <f t="shared" si="307"/>
        <v>0</v>
      </c>
      <c r="AJ948" s="166">
        <f t="shared" si="307"/>
        <v>0</v>
      </c>
      <c r="AK948" s="166">
        <f t="shared" si="307"/>
        <v>0</v>
      </c>
      <c r="AL948" s="166">
        <f t="shared" si="307"/>
        <v>0</v>
      </c>
      <c r="AM948" s="166">
        <f t="shared" si="307"/>
        <v>0</v>
      </c>
      <c r="AN948" s="166">
        <f t="shared" si="307"/>
        <v>0</v>
      </c>
      <c r="AO948" s="166">
        <f t="shared" si="307"/>
        <v>0</v>
      </c>
      <c r="AP948" s="166">
        <f t="shared" si="307"/>
        <v>0</v>
      </c>
      <c r="AQ948" s="166">
        <f t="shared" si="307"/>
        <v>0</v>
      </c>
      <c r="AR948" s="166">
        <f t="shared" si="307"/>
        <v>0</v>
      </c>
    </row>
    <row r="949" spans="1:44" s="262" customFormat="1" ht="15.75" hidden="1" outlineLevel="2">
      <c r="A949" s="194"/>
      <c r="B949" s="162" t="s">
        <v>48</v>
      </c>
      <c r="C949" s="160" t="s">
        <v>73</v>
      </c>
      <c r="D949" s="166">
        <f t="shared" si="307"/>
        <v>0</v>
      </c>
      <c r="E949" s="166">
        <f t="shared" si="307"/>
        <v>0</v>
      </c>
      <c r="F949" s="166">
        <f t="shared" si="307"/>
        <v>0</v>
      </c>
      <c r="G949" s="166">
        <f t="shared" si="307"/>
        <v>0</v>
      </c>
      <c r="H949" s="166">
        <f t="shared" si="307"/>
        <v>0</v>
      </c>
      <c r="I949" s="166">
        <f t="shared" si="307"/>
        <v>0</v>
      </c>
      <c r="J949" s="166">
        <f t="shared" si="307"/>
        <v>0</v>
      </c>
      <c r="K949" s="166">
        <f t="shared" si="307"/>
        <v>0</v>
      </c>
      <c r="L949" s="166">
        <f t="shared" si="307"/>
        <v>0</v>
      </c>
      <c r="M949" s="166">
        <f t="shared" si="307"/>
        <v>0</v>
      </c>
      <c r="N949" s="166">
        <f t="shared" si="307"/>
        <v>0</v>
      </c>
      <c r="O949" s="166">
        <f t="shared" si="307"/>
        <v>0</v>
      </c>
      <c r="P949" s="166">
        <f t="shared" si="307"/>
        <v>0</v>
      </c>
      <c r="Q949" s="166">
        <f t="shared" si="307"/>
        <v>0</v>
      </c>
      <c r="R949" s="166">
        <f t="shared" si="307"/>
        <v>0</v>
      </c>
      <c r="S949" s="166">
        <f t="shared" si="307"/>
        <v>0</v>
      </c>
      <c r="T949" s="166">
        <f t="shared" si="307"/>
        <v>0</v>
      </c>
      <c r="U949" s="166">
        <f t="shared" si="307"/>
        <v>0</v>
      </c>
      <c r="V949" s="166">
        <f t="shared" si="307"/>
        <v>0</v>
      </c>
      <c r="W949" s="166">
        <f t="shared" si="307"/>
        <v>0</v>
      </c>
      <c r="X949" s="166">
        <f t="shared" si="307"/>
        <v>0</v>
      </c>
      <c r="Y949" s="166">
        <f t="shared" si="307"/>
        <v>0</v>
      </c>
      <c r="Z949" s="166">
        <f t="shared" si="307"/>
        <v>0</v>
      </c>
      <c r="AA949" s="166">
        <f t="shared" si="307"/>
        <v>0</v>
      </c>
      <c r="AB949" s="166">
        <f t="shared" si="307"/>
        <v>0</v>
      </c>
      <c r="AC949" s="166">
        <f t="shared" si="307"/>
        <v>0</v>
      </c>
      <c r="AD949" s="166">
        <f t="shared" si="307"/>
        <v>0</v>
      </c>
      <c r="AE949" s="166">
        <f t="shared" si="307"/>
        <v>0</v>
      </c>
      <c r="AF949" s="166">
        <f t="shared" si="307"/>
        <v>0</v>
      </c>
      <c r="AG949" s="166">
        <f t="shared" si="307"/>
        <v>0</v>
      </c>
      <c r="AH949" s="166">
        <f t="shared" si="307"/>
        <v>0</v>
      </c>
      <c r="AI949" s="166">
        <f t="shared" si="307"/>
        <v>0</v>
      </c>
      <c r="AJ949" s="166">
        <f t="shared" si="307"/>
        <v>0</v>
      </c>
      <c r="AK949" s="166">
        <f t="shared" si="307"/>
        <v>0</v>
      </c>
      <c r="AL949" s="166">
        <f t="shared" si="307"/>
        <v>0</v>
      </c>
      <c r="AM949" s="166">
        <f t="shared" si="307"/>
        <v>0</v>
      </c>
      <c r="AN949" s="166">
        <f t="shared" si="307"/>
        <v>0</v>
      </c>
      <c r="AO949" s="166">
        <f t="shared" si="307"/>
        <v>0</v>
      </c>
      <c r="AP949" s="166">
        <f t="shared" si="307"/>
        <v>0</v>
      </c>
      <c r="AQ949" s="166">
        <f t="shared" si="307"/>
        <v>0</v>
      </c>
      <c r="AR949" s="166">
        <f t="shared" si="307"/>
        <v>0</v>
      </c>
    </row>
    <row r="950" spans="1:44" s="262" customFormat="1" ht="15.75" hidden="1" outlineLevel="2">
      <c r="A950" s="194"/>
      <c r="B950" s="162" t="s">
        <v>49</v>
      </c>
      <c r="C950" s="160" t="s">
        <v>73</v>
      </c>
      <c r="D950" s="166">
        <f t="shared" si="307"/>
        <v>0</v>
      </c>
      <c r="E950" s="166">
        <f t="shared" si="307"/>
        <v>0</v>
      </c>
      <c r="F950" s="166">
        <f t="shared" si="307"/>
        <v>0</v>
      </c>
      <c r="G950" s="166">
        <f t="shared" si="307"/>
        <v>0</v>
      </c>
      <c r="H950" s="166">
        <f t="shared" si="307"/>
        <v>0</v>
      </c>
      <c r="I950" s="166">
        <f t="shared" si="307"/>
        <v>0</v>
      </c>
      <c r="J950" s="166">
        <f t="shared" si="307"/>
        <v>0</v>
      </c>
      <c r="K950" s="166">
        <f t="shared" si="307"/>
        <v>0</v>
      </c>
      <c r="L950" s="166">
        <f t="shared" si="307"/>
        <v>0</v>
      </c>
      <c r="M950" s="166">
        <f t="shared" si="307"/>
        <v>0</v>
      </c>
      <c r="N950" s="166">
        <f t="shared" si="307"/>
        <v>0</v>
      </c>
      <c r="O950" s="166">
        <f t="shared" si="307"/>
        <v>0</v>
      </c>
      <c r="P950" s="166">
        <f t="shared" si="307"/>
        <v>0</v>
      </c>
      <c r="Q950" s="166">
        <f t="shared" si="307"/>
        <v>0</v>
      </c>
      <c r="R950" s="166">
        <f t="shared" si="307"/>
        <v>0</v>
      </c>
      <c r="S950" s="166">
        <f t="shared" si="307"/>
        <v>0</v>
      </c>
      <c r="T950" s="166">
        <f t="shared" si="307"/>
        <v>0</v>
      </c>
      <c r="U950" s="166">
        <f t="shared" si="307"/>
        <v>0</v>
      </c>
      <c r="V950" s="166">
        <f t="shared" si="307"/>
        <v>0</v>
      </c>
      <c r="W950" s="166">
        <f t="shared" si="307"/>
        <v>0</v>
      </c>
      <c r="X950" s="166">
        <f t="shared" si="307"/>
        <v>0</v>
      </c>
      <c r="Y950" s="166">
        <f t="shared" si="307"/>
        <v>0</v>
      </c>
      <c r="Z950" s="166">
        <f t="shared" si="307"/>
        <v>0</v>
      </c>
      <c r="AA950" s="166">
        <f t="shared" si="307"/>
        <v>0</v>
      </c>
      <c r="AB950" s="166">
        <f t="shared" si="307"/>
        <v>0</v>
      </c>
      <c r="AC950" s="166">
        <f t="shared" si="307"/>
        <v>0</v>
      </c>
      <c r="AD950" s="166">
        <f t="shared" si="307"/>
        <v>0</v>
      </c>
      <c r="AE950" s="166">
        <f t="shared" si="307"/>
        <v>0</v>
      </c>
      <c r="AF950" s="166">
        <f t="shared" si="307"/>
        <v>0</v>
      </c>
      <c r="AG950" s="166">
        <f t="shared" si="307"/>
        <v>0</v>
      </c>
      <c r="AH950" s="166">
        <f t="shared" si="307"/>
        <v>0</v>
      </c>
      <c r="AI950" s="166">
        <f t="shared" si="307"/>
        <v>0</v>
      </c>
      <c r="AJ950" s="166">
        <f t="shared" si="307"/>
        <v>0</v>
      </c>
      <c r="AK950" s="166">
        <f t="shared" si="307"/>
        <v>0</v>
      </c>
      <c r="AL950" s="166">
        <f t="shared" si="307"/>
        <v>0</v>
      </c>
      <c r="AM950" s="166">
        <f t="shared" si="307"/>
        <v>0</v>
      </c>
      <c r="AN950" s="166">
        <f t="shared" si="307"/>
        <v>0</v>
      </c>
      <c r="AO950" s="166">
        <f t="shared" si="307"/>
        <v>0</v>
      </c>
      <c r="AP950" s="166">
        <f t="shared" si="307"/>
        <v>0</v>
      </c>
      <c r="AQ950" s="166">
        <f t="shared" si="307"/>
        <v>0</v>
      </c>
      <c r="AR950" s="166">
        <f t="shared" si="307"/>
        <v>0</v>
      </c>
    </row>
    <row r="951" spans="1:44" s="262" customFormat="1" ht="15.75" hidden="1" outlineLevel="2">
      <c r="A951" s="194"/>
      <c r="B951" s="162" t="s">
        <v>50</v>
      </c>
      <c r="C951" s="160" t="s">
        <v>73</v>
      </c>
      <c r="D951" s="166">
        <f t="shared" si="307"/>
        <v>0</v>
      </c>
      <c r="E951" s="166">
        <f t="shared" si="307"/>
        <v>0</v>
      </c>
      <c r="F951" s="166">
        <f t="shared" si="307"/>
        <v>0</v>
      </c>
      <c r="G951" s="166">
        <f t="shared" si="307"/>
        <v>0</v>
      </c>
      <c r="H951" s="166">
        <f t="shared" si="307"/>
        <v>0</v>
      </c>
      <c r="I951" s="166">
        <f t="shared" si="307"/>
        <v>0</v>
      </c>
      <c r="J951" s="166">
        <f t="shared" si="307"/>
        <v>0</v>
      </c>
      <c r="K951" s="166">
        <f t="shared" si="307"/>
        <v>0</v>
      </c>
      <c r="L951" s="166">
        <f t="shared" si="307"/>
        <v>0</v>
      </c>
      <c r="M951" s="166">
        <f t="shared" ref="D951:AR955" si="308">M425</f>
        <v>0</v>
      </c>
      <c r="N951" s="166">
        <f t="shared" si="308"/>
        <v>0</v>
      </c>
      <c r="O951" s="166">
        <f t="shared" si="308"/>
        <v>0</v>
      </c>
      <c r="P951" s="166">
        <f t="shared" si="308"/>
        <v>0</v>
      </c>
      <c r="Q951" s="166">
        <f t="shared" si="308"/>
        <v>0</v>
      </c>
      <c r="R951" s="166">
        <f t="shared" si="308"/>
        <v>0</v>
      </c>
      <c r="S951" s="166">
        <f t="shared" si="308"/>
        <v>0</v>
      </c>
      <c r="T951" s="166">
        <f t="shared" si="308"/>
        <v>0</v>
      </c>
      <c r="U951" s="166">
        <f t="shared" si="308"/>
        <v>0</v>
      </c>
      <c r="V951" s="166">
        <f t="shared" si="308"/>
        <v>0</v>
      </c>
      <c r="W951" s="166">
        <f t="shared" si="308"/>
        <v>0</v>
      </c>
      <c r="X951" s="166">
        <f t="shared" si="308"/>
        <v>0</v>
      </c>
      <c r="Y951" s="166">
        <f t="shared" si="308"/>
        <v>0</v>
      </c>
      <c r="Z951" s="166">
        <f t="shared" si="308"/>
        <v>0</v>
      </c>
      <c r="AA951" s="166">
        <f t="shared" si="308"/>
        <v>0</v>
      </c>
      <c r="AB951" s="166">
        <f t="shared" si="308"/>
        <v>0</v>
      </c>
      <c r="AC951" s="166">
        <f t="shared" si="308"/>
        <v>0</v>
      </c>
      <c r="AD951" s="166">
        <f t="shared" si="308"/>
        <v>0</v>
      </c>
      <c r="AE951" s="166">
        <f t="shared" si="308"/>
        <v>0</v>
      </c>
      <c r="AF951" s="166">
        <f t="shared" si="308"/>
        <v>0</v>
      </c>
      <c r="AG951" s="166">
        <f t="shared" si="308"/>
        <v>0</v>
      </c>
      <c r="AH951" s="166">
        <f t="shared" si="308"/>
        <v>0</v>
      </c>
      <c r="AI951" s="166">
        <f t="shared" si="308"/>
        <v>0</v>
      </c>
      <c r="AJ951" s="166">
        <f t="shared" si="308"/>
        <v>0</v>
      </c>
      <c r="AK951" s="166">
        <f t="shared" si="308"/>
        <v>0</v>
      </c>
      <c r="AL951" s="166">
        <f t="shared" si="308"/>
        <v>0</v>
      </c>
      <c r="AM951" s="166">
        <f t="shared" si="308"/>
        <v>0</v>
      </c>
      <c r="AN951" s="166">
        <f t="shared" si="308"/>
        <v>0</v>
      </c>
      <c r="AO951" s="166">
        <f t="shared" si="308"/>
        <v>0</v>
      </c>
      <c r="AP951" s="166">
        <f t="shared" si="308"/>
        <v>0</v>
      </c>
      <c r="AQ951" s="166">
        <f t="shared" si="308"/>
        <v>0</v>
      </c>
      <c r="AR951" s="166">
        <f t="shared" si="308"/>
        <v>0</v>
      </c>
    </row>
    <row r="952" spans="1:44" s="262" customFormat="1" ht="15.75" hidden="1" outlineLevel="2">
      <c r="A952" s="194"/>
      <c r="B952" s="162" t="s">
        <v>51</v>
      </c>
      <c r="C952" s="160" t="s">
        <v>73</v>
      </c>
      <c r="D952" s="166">
        <f t="shared" si="308"/>
        <v>0</v>
      </c>
      <c r="E952" s="166">
        <f t="shared" si="308"/>
        <v>0</v>
      </c>
      <c r="F952" s="166">
        <f t="shared" si="308"/>
        <v>0</v>
      </c>
      <c r="G952" s="166">
        <f t="shared" si="308"/>
        <v>0</v>
      </c>
      <c r="H952" s="166">
        <f t="shared" si="308"/>
        <v>0</v>
      </c>
      <c r="I952" s="166">
        <f t="shared" si="308"/>
        <v>0</v>
      </c>
      <c r="J952" s="166">
        <f t="shared" si="308"/>
        <v>0</v>
      </c>
      <c r="K952" s="166">
        <f t="shared" si="308"/>
        <v>0</v>
      </c>
      <c r="L952" s="166">
        <f t="shared" si="308"/>
        <v>0</v>
      </c>
      <c r="M952" s="166">
        <f t="shared" si="308"/>
        <v>0</v>
      </c>
      <c r="N952" s="166">
        <f t="shared" si="308"/>
        <v>0</v>
      </c>
      <c r="O952" s="166">
        <f t="shared" si="308"/>
        <v>0</v>
      </c>
      <c r="P952" s="166">
        <f t="shared" si="308"/>
        <v>0</v>
      </c>
      <c r="Q952" s="166">
        <f t="shared" si="308"/>
        <v>0</v>
      </c>
      <c r="R952" s="166">
        <f t="shared" si="308"/>
        <v>0</v>
      </c>
      <c r="S952" s="166">
        <f t="shared" si="308"/>
        <v>0</v>
      </c>
      <c r="T952" s="166">
        <f t="shared" si="308"/>
        <v>0</v>
      </c>
      <c r="U952" s="166">
        <f t="shared" si="308"/>
        <v>0</v>
      </c>
      <c r="V952" s="166">
        <f t="shared" si="308"/>
        <v>0</v>
      </c>
      <c r="W952" s="166">
        <f t="shared" si="308"/>
        <v>0</v>
      </c>
      <c r="X952" s="166">
        <f t="shared" si="308"/>
        <v>0</v>
      </c>
      <c r="Y952" s="166">
        <f t="shared" si="308"/>
        <v>0</v>
      </c>
      <c r="Z952" s="166">
        <f t="shared" si="308"/>
        <v>0</v>
      </c>
      <c r="AA952" s="166">
        <f t="shared" si="308"/>
        <v>0</v>
      </c>
      <c r="AB952" s="166">
        <f t="shared" si="308"/>
        <v>0</v>
      </c>
      <c r="AC952" s="166">
        <f t="shared" si="308"/>
        <v>0</v>
      </c>
      <c r="AD952" s="166">
        <f t="shared" si="308"/>
        <v>0</v>
      </c>
      <c r="AE952" s="166">
        <f t="shared" si="308"/>
        <v>0</v>
      </c>
      <c r="AF952" s="166">
        <f t="shared" si="308"/>
        <v>0</v>
      </c>
      <c r="AG952" s="166">
        <f t="shared" si="308"/>
        <v>0</v>
      </c>
      <c r="AH952" s="166">
        <f t="shared" si="308"/>
        <v>0</v>
      </c>
      <c r="AI952" s="166">
        <f t="shared" si="308"/>
        <v>0</v>
      </c>
      <c r="AJ952" s="166">
        <f t="shared" si="308"/>
        <v>0</v>
      </c>
      <c r="AK952" s="166">
        <f t="shared" si="308"/>
        <v>0</v>
      </c>
      <c r="AL952" s="166">
        <f t="shared" si="308"/>
        <v>0</v>
      </c>
      <c r="AM952" s="166">
        <f t="shared" si="308"/>
        <v>0</v>
      </c>
      <c r="AN952" s="166">
        <f t="shared" si="308"/>
        <v>0</v>
      </c>
      <c r="AO952" s="166">
        <f t="shared" si="308"/>
        <v>0</v>
      </c>
      <c r="AP952" s="166">
        <f t="shared" si="308"/>
        <v>0</v>
      </c>
      <c r="AQ952" s="166">
        <f t="shared" si="308"/>
        <v>0</v>
      </c>
      <c r="AR952" s="166">
        <f t="shared" si="308"/>
        <v>0</v>
      </c>
    </row>
    <row r="953" spans="1:44" s="262" customFormat="1" ht="15.75" hidden="1" outlineLevel="2">
      <c r="A953" s="194"/>
      <c r="B953" s="162" t="s">
        <v>52</v>
      </c>
      <c r="C953" s="160" t="s">
        <v>73</v>
      </c>
      <c r="D953" s="166">
        <f t="shared" si="308"/>
        <v>0</v>
      </c>
      <c r="E953" s="166">
        <f t="shared" si="308"/>
        <v>0</v>
      </c>
      <c r="F953" s="166">
        <f t="shared" si="308"/>
        <v>0</v>
      </c>
      <c r="G953" s="166">
        <f t="shared" si="308"/>
        <v>0</v>
      </c>
      <c r="H953" s="166">
        <f t="shared" si="308"/>
        <v>0</v>
      </c>
      <c r="I953" s="166">
        <f t="shared" si="308"/>
        <v>0</v>
      </c>
      <c r="J953" s="166">
        <f t="shared" si="308"/>
        <v>0</v>
      </c>
      <c r="K953" s="166">
        <f t="shared" si="308"/>
        <v>0</v>
      </c>
      <c r="L953" s="166">
        <f t="shared" si="308"/>
        <v>0</v>
      </c>
      <c r="M953" s="166">
        <f t="shared" si="308"/>
        <v>0</v>
      </c>
      <c r="N953" s="166">
        <f t="shared" si="308"/>
        <v>0</v>
      </c>
      <c r="O953" s="166">
        <f t="shared" si="308"/>
        <v>0</v>
      </c>
      <c r="P953" s="166">
        <f t="shared" si="308"/>
        <v>0</v>
      </c>
      <c r="Q953" s="166">
        <f t="shared" si="308"/>
        <v>0</v>
      </c>
      <c r="R953" s="166">
        <f t="shared" si="308"/>
        <v>0</v>
      </c>
      <c r="S953" s="166">
        <f t="shared" si="308"/>
        <v>0</v>
      </c>
      <c r="T953" s="166">
        <f t="shared" si="308"/>
        <v>0</v>
      </c>
      <c r="U953" s="166">
        <f t="shared" si="308"/>
        <v>0</v>
      </c>
      <c r="V953" s="166">
        <f t="shared" si="308"/>
        <v>0</v>
      </c>
      <c r="W953" s="166">
        <f t="shared" si="308"/>
        <v>0</v>
      </c>
      <c r="X953" s="166">
        <f t="shared" si="308"/>
        <v>0</v>
      </c>
      <c r="Y953" s="166">
        <f t="shared" si="308"/>
        <v>0</v>
      </c>
      <c r="Z953" s="166">
        <f t="shared" si="308"/>
        <v>0</v>
      </c>
      <c r="AA953" s="166">
        <f t="shared" si="308"/>
        <v>0</v>
      </c>
      <c r="AB953" s="166">
        <f t="shared" si="308"/>
        <v>0</v>
      </c>
      <c r="AC953" s="166">
        <f t="shared" si="308"/>
        <v>0</v>
      </c>
      <c r="AD953" s="166">
        <f t="shared" si="308"/>
        <v>0</v>
      </c>
      <c r="AE953" s="166">
        <f t="shared" si="308"/>
        <v>0</v>
      </c>
      <c r="AF953" s="166">
        <f t="shared" si="308"/>
        <v>0</v>
      </c>
      <c r="AG953" s="166">
        <f t="shared" si="308"/>
        <v>0</v>
      </c>
      <c r="AH953" s="166">
        <f t="shared" si="308"/>
        <v>0</v>
      </c>
      <c r="AI953" s="166">
        <f t="shared" si="308"/>
        <v>0</v>
      </c>
      <c r="AJ953" s="166">
        <f t="shared" si="308"/>
        <v>0</v>
      </c>
      <c r="AK953" s="166">
        <f t="shared" si="308"/>
        <v>0</v>
      </c>
      <c r="AL953" s="166">
        <f t="shared" si="308"/>
        <v>0</v>
      </c>
      <c r="AM953" s="166">
        <f t="shared" si="308"/>
        <v>0</v>
      </c>
      <c r="AN953" s="166">
        <f t="shared" si="308"/>
        <v>0</v>
      </c>
      <c r="AO953" s="166">
        <f t="shared" si="308"/>
        <v>0</v>
      </c>
      <c r="AP953" s="166">
        <f t="shared" si="308"/>
        <v>0</v>
      </c>
      <c r="AQ953" s="166">
        <f t="shared" si="308"/>
        <v>0</v>
      </c>
      <c r="AR953" s="166">
        <f t="shared" si="308"/>
        <v>0</v>
      </c>
    </row>
    <row r="954" spans="1:44" s="262" customFormat="1" ht="15.75" hidden="1" outlineLevel="2">
      <c r="A954" s="194"/>
      <c r="B954" s="162" t="s">
        <v>53</v>
      </c>
      <c r="C954" s="160" t="s">
        <v>73</v>
      </c>
      <c r="D954" s="166">
        <f t="shared" si="308"/>
        <v>0</v>
      </c>
      <c r="E954" s="166">
        <f t="shared" si="308"/>
        <v>0</v>
      </c>
      <c r="F954" s="166">
        <f t="shared" si="308"/>
        <v>0</v>
      </c>
      <c r="G954" s="166">
        <f t="shared" si="308"/>
        <v>0</v>
      </c>
      <c r="H954" s="166">
        <f t="shared" si="308"/>
        <v>0</v>
      </c>
      <c r="I954" s="166">
        <f t="shared" si="308"/>
        <v>0</v>
      </c>
      <c r="J954" s="166">
        <f t="shared" si="308"/>
        <v>0</v>
      </c>
      <c r="K954" s="166">
        <f t="shared" si="308"/>
        <v>0</v>
      </c>
      <c r="L954" s="166">
        <f t="shared" si="308"/>
        <v>0</v>
      </c>
      <c r="M954" s="166">
        <f t="shared" si="308"/>
        <v>0</v>
      </c>
      <c r="N954" s="166">
        <f t="shared" si="308"/>
        <v>0</v>
      </c>
      <c r="O954" s="166">
        <f t="shared" si="308"/>
        <v>0</v>
      </c>
      <c r="P954" s="166">
        <f t="shared" si="308"/>
        <v>0</v>
      </c>
      <c r="Q954" s="166">
        <f t="shared" si="308"/>
        <v>0</v>
      </c>
      <c r="R954" s="166">
        <f t="shared" si="308"/>
        <v>0</v>
      </c>
      <c r="S954" s="166">
        <f t="shared" si="308"/>
        <v>0</v>
      </c>
      <c r="T954" s="166">
        <f t="shared" si="308"/>
        <v>0</v>
      </c>
      <c r="U954" s="166">
        <f t="shared" si="308"/>
        <v>0</v>
      </c>
      <c r="V954" s="166">
        <f t="shared" si="308"/>
        <v>0</v>
      </c>
      <c r="W954" s="166">
        <f t="shared" si="308"/>
        <v>0</v>
      </c>
      <c r="X954" s="166">
        <f t="shared" si="308"/>
        <v>0</v>
      </c>
      <c r="Y954" s="166">
        <f t="shared" si="308"/>
        <v>0</v>
      </c>
      <c r="Z954" s="166">
        <f t="shared" si="308"/>
        <v>0</v>
      </c>
      <c r="AA954" s="166">
        <f t="shared" si="308"/>
        <v>0</v>
      </c>
      <c r="AB954" s="166">
        <f t="shared" si="308"/>
        <v>0</v>
      </c>
      <c r="AC954" s="166">
        <f t="shared" si="308"/>
        <v>0</v>
      </c>
      <c r="AD954" s="166">
        <f t="shared" si="308"/>
        <v>0</v>
      </c>
      <c r="AE954" s="166">
        <f t="shared" si="308"/>
        <v>0</v>
      </c>
      <c r="AF954" s="166">
        <f t="shared" si="308"/>
        <v>0</v>
      </c>
      <c r="AG954" s="166">
        <f t="shared" si="308"/>
        <v>0</v>
      </c>
      <c r="AH954" s="166">
        <f t="shared" si="308"/>
        <v>0</v>
      </c>
      <c r="AI954" s="166">
        <f t="shared" si="308"/>
        <v>0</v>
      </c>
      <c r="AJ954" s="166">
        <f t="shared" si="308"/>
        <v>0</v>
      </c>
      <c r="AK954" s="166">
        <f t="shared" si="308"/>
        <v>0</v>
      </c>
      <c r="AL954" s="166">
        <f t="shared" si="308"/>
        <v>0</v>
      </c>
      <c r="AM954" s="166">
        <f t="shared" si="308"/>
        <v>0</v>
      </c>
      <c r="AN954" s="166">
        <f t="shared" si="308"/>
        <v>0</v>
      </c>
      <c r="AO954" s="166">
        <f t="shared" si="308"/>
        <v>0</v>
      </c>
      <c r="AP954" s="166">
        <f t="shared" si="308"/>
        <v>0</v>
      </c>
      <c r="AQ954" s="166">
        <f t="shared" si="308"/>
        <v>0</v>
      </c>
      <c r="AR954" s="166">
        <f t="shared" si="308"/>
        <v>0</v>
      </c>
    </row>
    <row r="955" spans="1:44" s="262" customFormat="1" ht="15.75" hidden="1" outlineLevel="2">
      <c r="A955" s="194"/>
      <c r="B955" s="162" t="s">
        <v>54</v>
      </c>
      <c r="C955" s="160" t="s">
        <v>73</v>
      </c>
      <c r="D955" s="166">
        <f t="shared" si="308"/>
        <v>0</v>
      </c>
      <c r="E955" s="166">
        <f t="shared" si="308"/>
        <v>0</v>
      </c>
      <c r="F955" s="166">
        <f t="shared" si="308"/>
        <v>0</v>
      </c>
      <c r="G955" s="166">
        <f t="shared" si="308"/>
        <v>0</v>
      </c>
      <c r="H955" s="166">
        <f t="shared" si="308"/>
        <v>0</v>
      </c>
      <c r="I955" s="166">
        <f t="shared" si="308"/>
        <v>0</v>
      </c>
      <c r="J955" s="166">
        <f t="shared" si="308"/>
        <v>0</v>
      </c>
      <c r="K955" s="166">
        <f t="shared" si="308"/>
        <v>0</v>
      </c>
      <c r="L955" s="166">
        <f t="shared" si="308"/>
        <v>0</v>
      </c>
      <c r="M955" s="166">
        <f t="shared" si="308"/>
        <v>0</v>
      </c>
      <c r="N955" s="166">
        <f t="shared" si="308"/>
        <v>0</v>
      </c>
      <c r="O955" s="166">
        <f t="shared" si="308"/>
        <v>0</v>
      </c>
      <c r="P955" s="166">
        <f t="shared" si="308"/>
        <v>0</v>
      </c>
      <c r="Q955" s="166">
        <f t="shared" si="308"/>
        <v>0</v>
      </c>
      <c r="R955" s="166">
        <f t="shared" si="308"/>
        <v>0</v>
      </c>
      <c r="S955" s="166">
        <f t="shared" si="308"/>
        <v>0</v>
      </c>
      <c r="T955" s="166">
        <f t="shared" si="308"/>
        <v>0</v>
      </c>
      <c r="U955" s="166">
        <f t="shared" si="308"/>
        <v>0</v>
      </c>
      <c r="V955" s="166">
        <f t="shared" si="308"/>
        <v>0</v>
      </c>
      <c r="W955" s="166">
        <f t="shared" si="308"/>
        <v>0</v>
      </c>
      <c r="X955" s="166">
        <f t="shared" si="308"/>
        <v>0</v>
      </c>
      <c r="Y955" s="166">
        <f t="shared" si="308"/>
        <v>0</v>
      </c>
      <c r="Z955" s="166">
        <f t="shared" si="308"/>
        <v>0</v>
      </c>
      <c r="AA955" s="166">
        <f t="shared" si="308"/>
        <v>0</v>
      </c>
      <c r="AB955" s="166">
        <f t="shared" si="308"/>
        <v>0</v>
      </c>
      <c r="AC955" s="166">
        <f t="shared" si="308"/>
        <v>0</v>
      </c>
      <c r="AD955" s="166">
        <f t="shared" si="308"/>
        <v>0</v>
      </c>
      <c r="AE955" s="166">
        <f t="shared" si="308"/>
        <v>0</v>
      </c>
      <c r="AF955" s="166">
        <f t="shared" si="308"/>
        <v>0</v>
      </c>
      <c r="AG955" s="166">
        <f t="shared" si="308"/>
        <v>0</v>
      </c>
      <c r="AH955" s="166">
        <f t="shared" si="308"/>
        <v>0</v>
      </c>
      <c r="AI955" s="166">
        <f t="shared" si="308"/>
        <v>0</v>
      </c>
      <c r="AJ955" s="166">
        <f t="shared" si="308"/>
        <v>0</v>
      </c>
      <c r="AK955" s="166">
        <f t="shared" si="308"/>
        <v>0</v>
      </c>
      <c r="AL955" s="166">
        <f t="shared" si="308"/>
        <v>0</v>
      </c>
      <c r="AM955" s="166">
        <f t="shared" si="308"/>
        <v>0</v>
      </c>
      <c r="AN955" s="166">
        <f t="shared" si="308"/>
        <v>0</v>
      </c>
      <c r="AO955" s="166">
        <f t="shared" si="308"/>
        <v>0</v>
      </c>
      <c r="AP955" s="166">
        <f t="shared" si="308"/>
        <v>0</v>
      </c>
      <c r="AQ955" s="166">
        <f t="shared" si="308"/>
        <v>0</v>
      </c>
      <c r="AR955" s="166">
        <f t="shared" si="308"/>
        <v>0</v>
      </c>
    </row>
    <row r="956" spans="1:44" s="262" customFormat="1" ht="15.75" hidden="1" outlineLevel="2">
      <c r="A956" s="194"/>
      <c r="B956" s="162" t="s">
        <v>55</v>
      </c>
      <c r="C956" s="160" t="s">
        <v>73</v>
      </c>
      <c r="D956" s="165">
        <f>1-SUM(D943:D955)</f>
        <v>1</v>
      </c>
      <c r="E956" s="165">
        <f t="shared" ref="E956:AR956" si="309">1-SUM(E943:E955)</f>
        <v>1</v>
      </c>
      <c r="F956" s="165">
        <f t="shared" si="309"/>
        <v>1</v>
      </c>
      <c r="G956" s="165">
        <f t="shared" si="309"/>
        <v>1</v>
      </c>
      <c r="H956" s="165">
        <f t="shared" si="309"/>
        <v>1</v>
      </c>
      <c r="I956" s="165">
        <f t="shared" si="309"/>
        <v>1</v>
      </c>
      <c r="J956" s="165">
        <f t="shared" si="309"/>
        <v>1</v>
      </c>
      <c r="K956" s="165">
        <f t="shared" si="309"/>
        <v>1</v>
      </c>
      <c r="L956" s="165">
        <f t="shared" si="309"/>
        <v>1</v>
      </c>
      <c r="M956" s="165">
        <f t="shared" si="309"/>
        <v>1</v>
      </c>
      <c r="N956" s="165">
        <f t="shared" si="309"/>
        <v>1</v>
      </c>
      <c r="O956" s="165">
        <f t="shared" si="309"/>
        <v>1</v>
      </c>
      <c r="P956" s="165">
        <f t="shared" si="309"/>
        <v>1</v>
      </c>
      <c r="Q956" s="165">
        <f t="shared" si="309"/>
        <v>1</v>
      </c>
      <c r="R956" s="165">
        <f t="shared" si="309"/>
        <v>1</v>
      </c>
      <c r="S956" s="165">
        <f t="shared" si="309"/>
        <v>1</v>
      </c>
      <c r="T956" s="165">
        <f t="shared" si="309"/>
        <v>1</v>
      </c>
      <c r="U956" s="165">
        <f t="shared" si="309"/>
        <v>1</v>
      </c>
      <c r="V956" s="165">
        <f t="shared" si="309"/>
        <v>1</v>
      </c>
      <c r="W956" s="165">
        <f t="shared" si="309"/>
        <v>1</v>
      </c>
      <c r="X956" s="165">
        <f t="shared" si="309"/>
        <v>1</v>
      </c>
      <c r="Y956" s="165">
        <f t="shared" si="309"/>
        <v>1</v>
      </c>
      <c r="Z956" s="165">
        <f t="shared" si="309"/>
        <v>1</v>
      </c>
      <c r="AA956" s="165">
        <f t="shared" si="309"/>
        <v>1</v>
      </c>
      <c r="AB956" s="165">
        <f t="shared" si="309"/>
        <v>1</v>
      </c>
      <c r="AC956" s="165">
        <f t="shared" si="309"/>
        <v>1</v>
      </c>
      <c r="AD956" s="165">
        <f t="shared" si="309"/>
        <v>1</v>
      </c>
      <c r="AE956" s="165">
        <f t="shared" si="309"/>
        <v>1</v>
      </c>
      <c r="AF956" s="165">
        <f t="shared" si="309"/>
        <v>1</v>
      </c>
      <c r="AG956" s="165">
        <f t="shared" si="309"/>
        <v>1</v>
      </c>
      <c r="AH956" s="165">
        <f t="shared" si="309"/>
        <v>1</v>
      </c>
      <c r="AI956" s="165">
        <f t="shared" si="309"/>
        <v>1</v>
      </c>
      <c r="AJ956" s="165">
        <f t="shared" si="309"/>
        <v>1</v>
      </c>
      <c r="AK956" s="165">
        <f t="shared" si="309"/>
        <v>1</v>
      </c>
      <c r="AL956" s="165">
        <f t="shared" si="309"/>
        <v>1</v>
      </c>
      <c r="AM956" s="165">
        <f t="shared" si="309"/>
        <v>1</v>
      </c>
      <c r="AN956" s="165">
        <f t="shared" si="309"/>
        <v>1</v>
      </c>
      <c r="AO956" s="165">
        <f t="shared" si="309"/>
        <v>1</v>
      </c>
      <c r="AP956" s="165">
        <f t="shared" si="309"/>
        <v>1</v>
      </c>
      <c r="AQ956" s="165">
        <f t="shared" si="309"/>
        <v>1</v>
      </c>
      <c r="AR956" s="165">
        <f t="shared" si="309"/>
        <v>1</v>
      </c>
    </row>
    <row r="957" spans="1:44" s="262" customFormat="1" ht="15.75" hidden="1" outlineLevel="2">
      <c r="A957" s="194"/>
      <c r="B957" s="162" t="s">
        <v>56</v>
      </c>
      <c r="C957" s="160" t="s">
        <v>73</v>
      </c>
      <c r="D957" s="166">
        <f>SUM(D943:D956)</f>
        <v>1</v>
      </c>
      <c r="E957" s="166">
        <f t="shared" ref="E957:AR957" si="310">SUM(E943:E956)</f>
        <v>1</v>
      </c>
      <c r="F957" s="166">
        <f t="shared" si="310"/>
        <v>1</v>
      </c>
      <c r="G957" s="166">
        <f t="shared" si="310"/>
        <v>1</v>
      </c>
      <c r="H957" s="166">
        <f t="shared" si="310"/>
        <v>1</v>
      </c>
      <c r="I957" s="166">
        <f t="shared" si="310"/>
        <v>1</v>
      </c>
      <c r="J957" s="166">
        <f t="shared" si="310"/>
        <v>1</v>
      </c>
      <c r="K957" s="166">
        <f t="shared" si="310"/>
        <v>1</v>
      </c>
      <c r="L957" s="166">
        <f t="shared" si="310"/>
        <v>1</v>
      </c>
      <c r="M957" s="166">
        <f t="shared" si="310"/>
        <v>1</v>
      </c>
      <c r="N957" s="166">
        <f t="shared" si="310"/>
        <v>1</v>
      </c>
      <c r="O957" s="166">
        <f t="shared" si="310"/>
        <v>1</v>
      </c>
      <c r="P957" s="166">
        <f t="shared" si="310"/>
        <v>1</v>
      </c>
      <c r="Q957" s="166">
        <f t="shared" si="310"/>
        <v>1</v>
      </c>
      <c r="R957" s="166">
        <f t="shared" si="310"/>
        <v>1</v>
      </c>
      <c r="S957" s="166">
        <f t="shared" si="310"/>
        <v>1</v>
      </c>
      <c r="T957" s="166">
        <f t="shared" si="310"/>
        <v>1</v>
      </c>
      <c r="U957" s="166">
        <f t="shared" si="310"/>
        <v>1</v>
      </c>
      <c r="V957" s="166">
        <f t="shared" si="310"/>
        <v>1</v>
      </c>
      <c r="W957" s="166">
        <f t="shared" si="310"/>
        <v>1</v>
      </c>
      <c r="X957" s="166">
        <f t="shared" si="310"/>
        <v>1</v>
      </c>
      <c r="Y957" s="166">
        <f t="shared" si="310"/>
        <v>1</v>
      </c>
      <c r="Z957" s="166">
        <f t="shared" si="310"/>
        <v>1</v>
      </c>
      <c r="AA957" s="166">
        <f t="shared" si="310"/>
        <v>1</v>
      </c>
      <c r="AB957" s="166">
        <f t="shared" si="310"/>
        <v>1</v>
      </c>
      <c r="AC957" s="166">
        <f t="shared" si="310"/>
        <v>1</v>
      </c>
      <c r="AD957" s="166">
        <f t="shared" si="310"/>
        <v>1</v>
      </c>
      <c r="AE957" s="166">
        <f t="shared" si="310"/>
        <v>1</v>
      </c>
      <c r="AF957" s="166">
        <f t="shared" si="310"/>
        <v>1</v>
      </c>
      <c r="AG957" s="166">
        <f t="shared" si="310"/>
        <v>1</v>
      </c>
      <c r="AH957" s="166">
        <f t="shared" si="310"/>
        <v>1</v>
      </c>
      <c r="AI957" s="166">
        <f t="shared" si="310"/>
        <v>1</v>
      </c>
      <c r="AJ957" s="166">
        <f t="shared" si="310"/>
        <v>1</v>
      </c>
      <c r="AK957" s="166">
        <f t="shared" si="310"/>
        <v>1</v>
      </c>
      <c r="AL957" s="166">
        <f t="shared" si="310"/>
        <v>1</v>
      </c>
      <c r="AM957" s="166">
        <f t="shared" si="310"/>
        <v>1</v>
      </c>
      <c r="AN957" s="166">
        <f t="shared" si="310"/>
        <v>1</v>
      </c>
      <c r="AO957" s="166">
        <f t="shared" si="310"/>
        <v>1</v>
      </c>
      <c r="AP957" s="166">
        <f t="shared" si="310"/>
        <v>1</v>
      </c>
      <c r="AQ957" s="166">
        <f t="shared" si="310"/>
        <v>1</v>
      </c>
      <c r="AR957" s="166">
        <f t="shared" si="310"/>
        <v>1</v>
      </c>
    </row>
    <row r="958" spans="1:44" s="260" customFormat="1" ht="15.75" hidden="1" outlineLevel="1">
      <c r="A958" s="195"/>
      <c r="B958" s="84" t="s">
        <v>195</v>
      </c>
      <c r="C958" s="80" t="s">
        <v>129</v>
      </c>
      <c r="D958" s="157">
        <f t="shared" ref="D958:AR958" si="311">IF($A$889="SIM",D511,0)</f>
        <v>0</v>
      </c>
      <c r="E958" s="157">
        <f t="shared" si="311"/>
        <v>0</v>
      </c>
      <c r="F958" s="157">
        <f t="shared" si="311"/>
        <v>0</v>
      </c>
      <c r="G958" s="157">
        <f t="shared" si="311"/>
        <v>0</v>
      </c>
      <c r="H958" s="157">
        <f t="shared" si="311"/>
        <v>0</v>
      </c>
      <c r="I958" s="157">
        <f t="shared" si="311"/>
        <v>0</v>
      </c>
      <c r="J958" s="157">
        <f t="shared" si="311"/>
        <v>0</v>
      </c>
      <c r="K958" s="157">
        <f t="shared" si="311"/>
        <v>0</v>
      </c>
      <c r="L958" s="157">
        <f t="shared" si="311"/>
        <v>0</v>
      </c>
      <c r="M958" s="157">
        <f t="shared" si="311"/>
        <v>0</v>
      </c>
      <c r="N958" s="157">
        <f t="shared" si="311"/>
        <v>0</v>
      </c>
      <c r="O958" s="157">
        <f t="shared" si="311"/>
        <v>0</v>
      </c>
      <c r="P958" s="157">
        <f t="shared" si="311"/>
        <v>0</v>
      </c>
      <c r="Q958" s="157">
        <f t="shared" si="311"/>
        <v>0</v>
      </c>
      <c r="R958" s="157">
        <f t="shared" si="311"/>
        <v>0</v>
      </c>
      <c r="S958" s="157">
        <f t="shared" si="311"/>
        <v>0</v>
      </c>
      <c r="T958" s="157">
        <f t="shared" si="311"/>
        <v>0</v>
      </c>
      <c r="U958" s="157">
        <f t="shared" si="311"/>
        <v>0</v>
      </c>
      <c r="V958" s="157">
        <f t="shared" si="311"/>
        <v>0</v>
      </c>
      <c r="W958" s="157">
        <f t="shared" si="311"/>
        <v>0</v>
      </c>
      <c r="X958" s="157">
        <f t="shared" si="311"/>
        <v>0</v>
      </c>
      <c r="Y958" s="157">
        <f t="shared" si="311"/>
        <v>0</v>
      </c>
      <c r="Z958" s="157">
        <f t="shared" si="311"/>
        <v>0</v>
      </c>
      <c r="AA958" s="157">
        <f t="shared" si="311"/>
        <v>0</v>
      </c>
      <c r="AB958" s="157">
        <f t="shared" si="311"/>
        <v>0</v>
      </c>
      <c r="AC958" s="157">
        <f t="shared" si="311"/>
        <v>0</v>
      </c>
      <c r="AD958" s="157">
        <f t="shared" si="311"/>
        <v>0</v>
      </c>
      <c r="AE958" s="157">
        <f t="shared" si="311"/>
        <v>0</v>
      </c>
      <c r="AF958" s="157">
        <f t="shared" si="311"/>
        <v>0</v>
      </c>
      <c r="AG958" s="157">
        <f t="shared" si="311"/>
        <v>0</v>
      </c>
      <c r="AH958" s="157">
        <f t="shared" si="311"/>
        <v>0</v>
      </c>
      <c r="AI958" s="157">
        <f t="shared" si="311"/>
        <v>0</v>
      </c>
      <c r="AJ958" s="157">
        <f t="shared" si="311"/>
        <v>0</v>
      </c>
      <c r="AK958" s="157">
        <f t="shared" si="311"/>
        <v>0</v>
      </c>
      <c r="AL958" s="157">
        <f t="shared" si="311"/>
        <v>0</v>
      </c>
      <c r="AM958" s="157">
        <f t="shared" si="311"/>
        <v>0</v>
      </c>
      <c r="AN958" s="157">
        <f t="shared" si="311"/>
        <v>0</v>
      </c>
      <c r="AO958" s="157">
        <f t="shared" si="311"/>
        <v>0</v>
      </c>
      <c r="AP958" s="157">
        <f t="shared" si="311"/>
        <v>0</v>
      </c>
      <c r="AQ958" s="157">
        <f t="shared" si="311"/>
        <v>0</v>
      </c>
      <c r="AR958" s="157">
        <f t="shared" si="311"/>
        <v>0</v>
      </c>
    </row>
    <row r="959" spans="1:44" s="262" customFormat="1" ht="15.75" hidden="1" outlineLevel="2">
      <c r="A959" s="194"/>
      <c r="B959" s="162" t="s">
        <v>133</v>
      </c>
      <c r="C959" s="160"/>
      <c r="D959" s="160"/>
      <c r="E959" s="160"/>
      <c r="F959" s="160"/>
      <c r="G959" s="160"/>
      <c r="H959" s="160"/>
      <c r="I959" s="160"/>
      <c r="J959" s="160"/>
      <c r="K959" s="160"/>
      <c r="L959" s="160"/>
      <c r="M959" s="160"/>
      <c r="N959" s="160"/>
      <c r="O959" s="160"/>
      <c r="P959" s="160"/>
      <c r="Q959" s="160"/>
      <c r="R959" s="160"/>
      <c r="S959" s="160"/>
      <c r="T959" s="160"/>
      <c r="U959" s="160"/>
      <c r="V959" s="160"/>
      <c r="W959" s="160"/>
      <c r="X959" s="160"/>
      <c r="Y959" s="160"/>
      <c r="Z959" s="160"/>
      <c r="AA959" s="160"/>
      <c r="AB959" s="160"/>
      <c r="AC959" s="160"/>
      <c r="AD959" s="160"/>
      <c r="AE959" s="160"/>
      <c r="AF959" s="160"/>
      <c r="AG959" s="160"/>
      <c r="AH959" s="160"/>
      <c r="AI959" s="160"/>
      <c r="AJ959" s="160"/>
      <c r="AK959" s="160"/>
      <c r="AL959" s="160"/>
      <c r="AM959" s="160"/>
      <c r="AN959" s="160"/>
      <c r="AO959" s="160"/>
      <c r="AP959" s="160"/>
      <c r="AQ959" s="160"/>
      <c r="AR959" s="160"/>
    </row>
    <row r="960" spans="1:44" s="262" customFormat="1" ht="15.75" hidden="1" outlineLevel="2">
      <c r="A960" s="194"/>
      <c r="B960" s="162" t="s">
        <v>42</v>
      </c>
      <c r="C960" s="160" t="s">
        <v>73</v>
      </c>
      <c r="D960" s="166">
        <f t="shared" ref="D960:AR966" si="312">D513</f>
        <v>0</v>
      </c>
      <c r="E960" s="166">
        <f t="shared" si="312"/>
        <v>0</v>
      </c>
      <c r="F960" s="166">
        <f t="shared" si="312"/>
        <v>0</v>
      </c>
      <c r="G960" s="166">
        <f t="shared" si="312"/>
        <v>0</v>
      </c>
      <c r="H960" s="166">
        <f t="shared" si="312"/>
        <v>0</v>
      </c>
      <c r="I960" s="166">
        <f t="shared" si="312"/>
        <v>0</v>
      </c>
      <c r="J960" s="166">
        <f t="shared" si="312"/>
        <v>0</v>
      </c>
      <c r="K960" s="166">
        <f t="shared" si="312"/>
        <v>0</v>
      </c>
      <c r="L960" s="166">
        <f t="shared" si="312"/>
        <v>0</v>
      </c>
      <c r="M960" s="166">
        <f t="shared" si="312"/>
        <v>0</v>
      </c>
      <c r="N960" s="166">
        <f t="shared" si="312"/>
        <v>0</v>
      </c>
      <c r="O960" s="166">
        <f t="shared" si="312"/>
        <v>0</v>
      </c>
      <c r="P960" s="166">
        <f t="shared" si="312"/>
        <v>0</v>
      </c>
      <c r="Q960" s="166">
        <f t="shared" si="312"/>
        <v>0</v>
      </c>
      <c r="R960" s="166">
        <f t="shared" si="312"/>
        <v>0</v>
      </c>
      <c r="S960" s="166">
        <f t="shared" si="312"/>
        <v>0</v>
      </c>
      <c r="T960" s="166">
        <f t="shared" si="312"/>
        <v>0</v>
      </c>
      <c r="U960" s="166">
        <f t="shared" si="312"/>
        <v>0</v>
      </c>
      <c r="V960" s="166">
        <f t="shared" si="312"/>
        <v>0</v>
      </c>
      <c r="W960" s="166">
        <f t="shared" si="312"/>
        <v>0</v>
      </c>
      <c r="X960" s="166">
        <f t="shared" si="312"/>
        <v>0</v>
      </c>
      <c r="Y960" s="166">
        <f t="shared" si="312"/>
        <v>0</v>
      </c>
      <c r="Z960" s="166">
        <f t="shared" si="312"/>
        <v>0</v>
      </c>
      <c r="AA960" s="166">
        <f t="shared" si="312"/>
        <v>0</v>
      </c>
      <c r="AB960" s="166">
        <f t="shared" si="312"/>
        <v>0</v>
      </c>
      <c r="AC960" s="166">
        <f t="shared" si="312"/>
        <v>0</v>
      </c>
      <c r="AD960" s="166">
        <f t="shared" si="312"/>
        <v>0</v>
      </c>
      <c r="AE960" s="166">
        <f t="shared" si="312"/>
        <v>0</v>
      </c>
      <c r="AF960" s="166">
        <f t="shared" si="312"/>
        <v>0</v>
      </c>
      <c r="AG960" s="166">
        <f t="shared" si="312"/>
        <v>0</v>
      </c>
      <c r="AH960" s="166">
        <f t="shared" si="312"/>
        <v>0</v>
      </c>
      <c r="AI960" s="166">
        <f t="shared" si="312"/>
        <v>0</v>
      </c>
      <c r="AJ960" s="166">
        <f t="shared" si="312"/>
        <v>0</v>
      </c>
      <c r="AK960" s="166">
        <f t="shared" si="312"/>
        <v>0</v>
      </c>
      <c r="AL960" s="166">
        <f t="shared" si="312"/>
        <v>0</v>
      </c>
      <c r="AM960" s="166">
        <f t="shared" si="312"/>
        <v>0</v>
      </c>
      <c r="AN960" s="166">
        <f t="shared" si="312"/>
        <v>0</v>
      </c>
      <c r="AO960" s="166">
        <f t="shared" si="312"/>
        <v>0</v>
      </c>
      <c r="AP960" s="166">
        <f t="shared" si="312"/>
        <v>0</v>
      </c>
      <c r="AQ960" s="166">
        <f t="shared" si="312"/>
        <v>0</v>
      </c>
      <c r="AR960" s="166">
        <f t="shared" si="312"/>
        <v>0</v>
      </c>
    </row>
    <row r="961" spans="1:44" s="262" customFormat="1" ht="15.75" hidden="1" outlineLevel="2">
      <c r="A961" s="194"/>
      <c r="B961" s="162" t="s">
        <v>43</v>
      </c>
      <c r="C961" s="160" t="s">
        <v>73</v>
      </c>
      <c r="D961" s="166">
        <f t="shared" si="312"/>
        <v>0</v>
      </c>
      <c r="E961" s="166">
        <f t="shared" si="312"/>
        <v>0</v>
      </c>
      <c r="F961" s="166">
        <f t="shared" si="312"/>
        <v>0</v>
      </c>
      <c r="G961" s="166">
        <f t="shared" si="312"/>
        <v>0</v>
      </c>
      <c r="H961" s="166">
        <f t="shared" si="312"/>
        <v>0</v>
      </c>
      <c r="I961" s="166">
        <f t="shared" si="312"/>
        <v>0</v>
      </c>
      <c r="J961" s="166">
        <f t="shared" si="312"/>
        <v>0</v>
      </c>
      <c r="K961" s="166">
        <f t="shared" si="312"/>
        <v>0</v>
      </c>
      <c r="L961" s="166">
        <f t="shared" si="312"/>
        <v>0</v>
      </c>
      <c r="M961" s="166">
        <f t="shared" si="312"/>
        <v>0</v>
      </c>
      <c r="N961" s="166">
        <f t="shared" si="312"/>
        <v>0</v>
      </c>
      <c r="O961" s="166">
        <f t="shared" si="312"/>
        <v>0</v>
      </c>
      <c r="P961" s="166">
        <f t="shared" si="312"/>
        <v>0</v>
      </c>
      <c r="Q961" s="166">
        <f t="shared" si="312"/>
        <v>0</v>
      </c>
      <c r="R961" s="166">
        <f t="shared" si="312"/>
        <v>0</v>
      </c>
      <c r="S961" s="166">
        <f t="shared" si="312"/>
        <v>0</v>
      </c>
      <c r="T961" s="166">
        <f t="shared" si="312"/>
        <v>0</v>
      </c>
      <c r="U961" s="166">
        <f t="shared" si="312"/>
        <v>0</v>
      </c>
      <c r="V961" s="166">
        <f t="shared" si="312"/>
        <v>0</v>
      </c>
      <c r="W961" s="166">
        <f t="shared" si="312"/>
        <v>0</v>
      </c>
      <c r="X961" s="166">
        <f t="shared" si="312"/>
        <v>0</v>
      </c>
      <c r="Y961" s="166">
        <f t="shared" si="312"/>
        <v>0</v>
      </c>
      <c r="Z961" s="166">
        <f t="shared" si="312"/>
        <v>0</v>
      </c>
      <c r="AA961" s="166">
        <f t="shared" si="312"/>
        <v>0</v>
      </c>
      <c r="AB961" s="166">
        <f t="shared" si="312"/>
        <v>0</v>
      </c>
      <c r="AC961" s="166">
        <f t="shared" si="312"/>
        <v>0</v>
      </c>
      <c r="AD961" s="166">
        <f t="shared" si="312"/>
        <v>0</v>
      </c>
      <c r="AE961" s="166">
        <f t="shared" si="312"/>
        <v>0</v>
      </c>
      <c r="AF961" s="166">
        <f t="shared" si="312"/>
        <v>0</v>
      </c>
      <c r="AG961" s="166">
        <f t="shared" si="312"/>
        <v>0</v>
      </c>
      <c r="AH961" s="166">
        <f t="shared" si="312"/>
        <v>0</v>
      </c>
      <c r="AI961" s="166">
        <f t="shared" si="312"/>
        <v>0</v>
      </c>
      <c r="AJ961" s="166">
        <f t="shared" si="312"/>
        <v>0</v>
      </c>
      <c r="AK961" s="166">
        <f t="shared" si="312"/>
        <v>0</v>
      </c>
      <c r="AL961" s="166">
        <f t="shared" si="312"/>
        <v>0</v>
      </c>
      <c r="AM961" s="166">
        <f t="shared" si="312"/>
        <v>0</v>
      </c>
      <c r="AN961" s="166">
        <f t="shared" si="312"/>
        <v>0</v>
      </c>
      <c r="AO961" s="166">
        <f t="shared" si="312"/>
        <v>0</v>
      </c>
      <c r="AP961" s="166">
        <f t="shared" si="312"/>
        <v>0</v>
      </c>
      <c r="AQ961" s="166">
        <f t="shared" si="312"/>
        <v>0</v>
      </c>
      <c r="AR961" s="166">
        <f t="shared" si="312"/>
        <v>0</v>
      </c>
    </row>
    <row r="962" spans="1:44" s="262" customFormat="1" ht="15.75" hidden="1" outlineLevel="2">
      <c r="A962" s="194"/>
      <c r="B962" s="162" t="s">
        <v>44</v>
      </c>
      <c r="C962" s="160" t="s">
        <v>73</v>
      </c>
      <c r="D962" s="166">
        <f t="shared" si="312"/>
        <v>0</v>
      </c>
      <c r="E962" s="166">
        <f t="shared" si="312"/>
        <v>0</v>
      </c>
      <c r="F962" s="166">
        <f t="shared" si="312"/>
        <v>0</v>
      </c>
      <c r="G962" s="166">
        <f t="shared" si="312"/>
        <v>0</v>
      </c>
      <c r="H962" s="166">
        <f t="shared" si="312"/>
        <v>0</v>
      </c>
      <c r="I962" s="166">
        <f t="shared" si="312"/>
        <v>0</v>
      </c>
      <c r="J962" s="166">
        <f t="shared" si="312"/>
        <v>0</v>
      </c>
      <c r="K962" s="166">
        <f t="shared" si="312"/>
        <v>0</v>
      </c>
      <c r="L962" s="166">
        <f t="shared" si="312"/>
        <v>0</v>
      </c>
      <c r="M962" s="166">
        <f t="shared" si="312"/>
        <v>0</v>
      </c>
      <c r="N962" s="166">
        <f t="shared" si="312"/>
        <v>0</v>
      </c>
      <c r="O962" s="166">
        <f t="shared" si="312"/>
        <v>0</v>
      </c>
      <c r="P962" s="166">
        <f t="shared" si="312"/>
        <v>0</v>
      </c>
      <c r="Q962" s="166">
        <f t="shared" si="312"/>
        <v>0</v>
      </c>
      <c r="R962" s="166">
        <f t="shared" si="312"/>
        <v>0</v>
      </c>
      <c r="S962" s="166">
        <f t="shared" si="312"/>
        <v>0</v>
      </c>
      <c r="T962" s="166">
        <f t="shared" si="312"/>
        <v>0</v>
      </c>
      <c r="U962" s="166">
        <f t="shared" si="312"/>
        <v>0</v>
      </c>
      <c r="V962" s="166">
        <f t="shared" si="312"/>
        <v>0</v>
      </c>
      <c r="W962" s="166">
        <f t="shared" si="312"/>
        <v>0</v>
      </c>
      <c r="X962" s="166">
        <f t="shared" si="312"/>
        <v>0</v>
      </c>
      <c r="Y962" s="166">
        <f t="shared" si="312"/>
        <v>0</v>
      </c>
      <c r="Z962" s="166">
        <f t="shared" si="312"/>
        <v>0</v>
      </c>
      <c r="AA962" s="166">
        <f t="shared" si="312"/>
        <v>0</v>
      </c>
      <c r="AB962" s="166">
        <f t="shared" si="312"/>
        <v>0</v>
      </c>
      <c r="AC962" s="166">
        <f t="shared" si="312"/>
        <v>0</v>
      </c>
      <c r="AD962" s="166">
        <f t="shared" si="312"/>
        <v>0</v>
      </c>
      <c r="AE962" s="166">
        <f t="shared" si="312"/>
        <v>0</v>
      </c>
      <c r="AF962" s="166">
        <f t="shared" si="312"/>
        <v>0</v>
      </c>
      <c r="AG962" s="166">
        <f t="shared" si="312"/>
        <v>0</v>
      </c>
      <c r="AH962" s="166">
        <f t="shared" si="312"/>
        <v>0</v>
      </c>
      <c r="AI962" s="166">
        <f t="shared" si="312"/>
        <v>0</v>
      </c>
      <c r="AJ962" s="166">
        <f t="shared" si="312"/>
        <v>0</v>
      </c>
      <c r="AK962" s="166">
        <f t="shared" si="312"/>
        <v>0</v>
      </c>
      <c r="AL962" s="166">
        <f t="shared" si="312"/>
        <v>0</v>
      </c>
      <c r="AM962" s="166">
        <f t="shared" si="312"/>
        <v>0</v>
      </c>
      <c r="AN962" s="166">
        <f t="shared" si="312"/>
        <v>0</v>
      </c>
      <c r="AO962" s="166">
        <f t="shared" si="312"/>
        <v>0</v>
      </c>
      <c r="AP962" s="166">
        <f t="shared" si="312"/>
        <v>0</v>
      </c>
      <c r="AQ962" s="166">
        <f t="shared" si="312"/>
        <v>0</v>
      </c>
      <c r="AR962" s="166">
        <f t="shared" si="312"/>
        <v>0</v>
      </c>
    </row>
    <row r="963" spans="1:44" s="262" customFormat="1" ht="15.75" hidden="1" outlineLevel="2">
      <c r="A963" s="194"/>
      <c r="B963" s="162" t="s">
        <v>45</v>
      </c>
      <c r="C963" s="160" t="s">
        <v>73</v>
      </c>
      <c r="D963" s="166">
        <f t="shared" si="312"/>
        <v>0</v>
      </c>
      <c r="E963" s="166">
        <f t="shared" si="312"/>
        <v>0</v>
      </c>
      <c r="F963" s="166">
        <f t="shared" si="312"/>
        <v>0</v>
      </c>
      <c r="G963" s="166">
        <f t="shared" si="312"/>
        <v>0</v>
      </c>
      <c r="H963" s="166">
        <f t="shared" si="312"/>
        <v>0</v>
      </c>
      <c r="I963" s="166">
        <f t="shared" si="312"/>
        <v>0</v>
      </c>
      <c r="J963" s="166">
        <f t="shared" si="312"/>
        <v>0</v>
      </c>
      <c r="K963" s="166">
        <f t="shared" si="312"/>
        <v>0</v>
      </c>
      <c r="L963" s="166">
        <f t="shared" si="312"/>
        <v>0</v>
      </c>
      <c r="M963" s="166">
        <f t="shared" si="312"/>
        <v>0</v>
      </c>
      <c r="N963" s="166">
        <f t="shared" si="312"/>
        <v>0</v>
      </c>
      <c r="O963" s="166">
        <f t="shared" si="312"/>
        <v>0</v>
      </c>
      <c r="P963" s="166">
        <f t="shared" si="312"/>
        <v>0</v>
      </c>
      <c r="Q963" s="166">
        <f t="shared" si="312"/>
        <v>0</v>
      </c>
      <c r="R963" s="166">
        <f t="shared" si="312"/>
        <v>0</v>
      </c>
      <c r="S963" s="166">
        <f t="shared" si="312"/>
        <v>0</v>
      </c>
      <c r="T963" s="166">
        <f t="shared" si="312"/>
        <v>0</v>
      </c>
      <c r="U963" s="166">
        <f t="shared" si="312"/>
        <v>0</v>
      </c>
      <c r="V963" s="166">
        <f t="shared" si="312"/>
        <v>0</v>
      </c>
      <c r="W963" s="166">
        <f t="shared" si="312"/>
        <v>0</v>
      </c>
      <c r="X963" s="166">
        <f t="shared" si="312"/>
        <v>0</v>
      </c>
      <c r="Y963" s="166">
        <f t="shared" si="312"/>
        <v>0</v>
      </c>
      <c r="Z963" s="166">
        <f t="shared" si="312"/>
        <v>0</v>
      </c>
      <c r="AA963" s="166">
        <f t="shared" si="312"/>
        <v>0</v>
      </c>
      <c r="AB963" s="166">
        <f t="shared" si="312"/>
        <v>0</v>
      </c>
      <c r="AC963" s="166">
        <f t="shared" si="312"/>
        <v>0</v>
      </c>
      <c r="AD963" s="166">
        <f t="shared" si="312"/>
        <v>0</v>
      </c>
      <c r="AE963" s="166">
        <f t="shared" si="312"/>
        <v>0</v>
      </c>
      <c r="AF963" s="166">
        <f t="shared" si="312"/>
        <v>0</v>
      </c>
      <c r="AG963" s="166">
        <f t="shared" si="312"/>
        <v>0</v>
      </c>
      <c r="AH963" s="166">
        <f t="shared" si="312"/>
        <v>0</v>
      </c>
      <c r="AI963" s="166">
        <f t="shared" si="312"/>
        <v>0</v>
      </c>
      <c r="AJ963" s="166">
        <f t="shared" si="312"/>
        <v>0</v>
      </c>
      <c r="AK963" s="166">
        <f t="shared" si="312"/>
        <v>0</v>
      </c>
      <c r="AL963" s="166">
        <f t="shared" si="312"/>
        <v>0</v>
      </c>
      <c r="AM963" s="166">
        <f t="shared" si="312"/>
        <v>0</v>
      </c>
      <c r="AN963" s="166">
        <f t="shared" si="312"/>
        <v>0</v>
      </c>
      <c r="AO963" s="166">
        <f t="shared" si="312"/>
        <v>0</v>
      </c>
      <c r="AP963" s="166">
        <f t="shared" si="312"/>
        <v>0</v>
      </c>
      <c r="AQ963" s="166">
        <f t="shared" si="312"/>
        <v>0</v>
      </c>
      <c r="AR963" s="166">
        <f t="shared" si="312"/>
        <v>0</v>
      </c>
    </row>
    <row r="964" spans="1:44" s="262" customFormat="1" ht="15.75" hidden="1" outlineLevel="2">
      <c r="A964" s="194"/>
      <c r="B964" s="162" t="s">
        <v>46</v>
      </c>
      <c r="C964" s="160" t="s">
        <v>73</v>
      </c>
      <c r="D964" s="166">
        <f t="shared" si="312"/>
        <v>0</v>
      </c>
      <c r="E964" s="166">
        <f t="shared" si="312"/>
        <v>0</v>
      </c>
      <c r="F964" s="166">
        <f t="shared" si="312"/>
        <v>0</v>
      </c>
      <c r="G964" s="166">
        <f t="shared" si="312"/>
        <v>0</v>
      </c>
      <c r="H964" s="166">
        <f t="shared" si="312"/>
        <v>0</v>
      </c>
      <c r="I964" s="166">
        <f t="shared" si="312"/>
        <v>0</v>
      </c>
      <c r="J964" s="166">
        <f t="shared" si="312"/>
        <v>0</v>
      </c>
      <c r="K964" s="166">
        <f t="shared" si="312"/>
        <v>0</v>
      </c>
      <c r="L964" s="166">
        <f t="shared" si="312"/>
        <v>0</v>
      </c>
      <c r="M964" s="166">
        <f t="shared" si="312"/>
        <v>0</v>
      </c>
      <c r="N964" s="166">
        <f t="shared" si="312"/>
        <v>0</v>
      </c>
      <c r="O964" s="166">
        <f t="shared" si="312"/>
        <v>0</v>
      </c>
      <c r="P964" s="166">
        <f t="shared" si="312"/>
        <v>0</v>
      </c>
      <c r="Q964" s="166">
        <f t="shared" si="312"/>
        <v>0</v>
      </c>
      <c r="R964" s="166">
        <f t="shared" si="312"/>
        <v>0</v>
      </c>
      <c r="S964" s="166">
        <f t="shared" si="312"/>
        <v>0</v>
      </c>
      <c r="T964" s="166">
        <f t="shared" si="312"/>
        <v>0</v>
      </c>
      <c r="U964" s="166">
        <f t="shared" si="312"/>
        <v>0</v>
      </c>
      <c r="V964" s="166">
        <f t="shared" si="312"/>
        <v>0</v>
      </c>
      <c r="W964" s="166">
        <f t="shared" si="312"/>
        <v>0</v>
      </c>
      <c r="X964" s="166">
        <f t="shared" si="312"/>
        <v>0</v>
      </c>
      <c r="Y964" s="166">
        <f t="shared" si="312"/>
        <v>0</v>
      </c>
      <c r="Z964" s="166">
        <f t="shared" si="312"/>
        <v>0</v>
      </c>
      <c r="AA964" s="166">
        <f t="shared" si="312"/>
        <v>0</v>
      </c>
      <c r="AB964" s="166">
        <f t="shared" si="312"/>
        <v>0</v>
      </c>
      <c r="AC964" s="166">
        <f t="shared" si="312"/>
        <v>0</v>
      </c>
      <c r="AD964" s="166">
        <f t="shared" si="312"/>
        <v>0</v>
      </c>
      <c r="AE964" s="166">
        <f t="shared" si="312"/>
        <v>0</v>
      </c>
      <c r="AF964" s="166">
        <f t="shared" si="312"/>
        <v>0</v>
      </c>
      <c r="AG964" s="166">
        <f t="shared" si="312"/>
        <v>0</v>
      </c>
      <c r="AH964" s="166">
        <f t="shared" si="312"/>
        <v>0</v>
      </c>
      <c r="AI964" s="166">
        <f t="shared" si="312"/>
        <v>0</v>
      </c>
      <c r="AJ964" s="166">
        <f t="shared" si="312"/>
        <v>0</v>
      </c>
      <c r="AK964" s="166">
        <f t="shared" si="312"/>
        <v>0</v>
      </c>
      <c r="AL964" s="166">
        <f t="shared" si="312"/>
        <v>0</v>
      </c>
      <c r="AM964" s="166">
        <f t="shared" si="312"/>
        <v>0</v>
      </c>
      <c r="AN964" s="166">
        <f t="shared" si="312"/>
        <v>0</v>
      </c>
      <c r="AO964" s="166">
        <f t="shared" si="312"/>
        <v>0</v>
      </c>
      <c r="AP964" s="166">
        <f t="shared" si="312"/>
        <v>0</v>
      </c>
      <c r="AQ964" s="166">
        <f t="shared" si="312"/>
        <v>0</v>
      </c>
      <c r="AR964" s="166">
        <f t="shared" si="312"/>
        <v>0</v>
      </c>
    </row>
    <row r="965" spans="1:44" s="262" customFormat="1" ht="15.75" hidden="1" outlineLevel="2">
      <c r="A965" s="194"/>
      <c r="B965" s="162" t="s">
        <v>47</v>
      </c>
      <c r="C965" s="160" t="s">
        <v>73</v>
      </c>
      <c r="D965" s="166">
        <f t="shared" si="312"/>
        <v>0</v>
      </c>
      <c r="E965" s="166">
        <f t="shared" si="312"/>
        <v>0</v>
      </c>
      <c r="F965" s="166">
        <f t="shared" si="312"/>
        <v>0</v>
      </c>
      <c r="G965" s="166">
        <f t="shared" si="312"/>
        <v>0</v>
      </c>
      <c r="H965" s="166">
        <f t="shared" si="312"/>
        <v>0</v>
      </c>
      <c r="I965" s="166">
        <f t="shared" si="312"/>
        <v>0</v>
      </c>
      <c r="J965" s="166">
        <f t="shared" si="312"/>
        <v>0</v>
      </c>
      <c r="K965" s="166">
        <f t="shared" si="312"/>
        <v>0</v>
      </c>
      <c r="L965" s="166">
        <f t="shared" si="312"/>
        <v>0</v>
      </c>
      <c r="M965" s="166">
        <f t="shared" si="312"/>
        <v>0</v>
      </c>
      <c r="N965" s="166">
        <f t="shared" si="312"/>
        <v>0</v>
      </c>
      <c r="O965" s="166">
        <f t="shared" si="312"/>
        <v>0</v>
      </c>
      <c r="P965" s="166">
        <f t="shared" si="312"/>
        <v>0</v>
      </c>
      <c r="Q965" s="166">
        <f t="shared" si="312"/>
        <v>0</v>
      </c>
      <c r="R965" s="166">
        <f t="shared" si="312"/>
        <v>0</v>
      </c>
      <c r="S965" s="166">
        <f t="shared" si="312"/>
        <v>0</v>
      </c>
      <c r="T965" s="166">
        <f t="shared" si="312"/>
        <v>0</v>
      </c>
      <c r="U965" s="166">
        <f t="shared" si="312"/>
        <v>0</v>
      </c>
      <c r="V965" s="166">
        <f t="shared" si="312"/>
        <v>0</v>
      </c>
      <c r="W965" s="166">
        <f t="shared" si="312"/>
        <v>0</v>
      </c>
      <c r="X965" s="166">
        <f t="shared" si="312"/>
        <v>0</v>
      </c>
      <c r="Y965" s="166">
        <f t="shared" si="312"/>
        <v>0</v>
      </c>
      <c r="Z965" s="166">
        <f t="shared" si="312"/>
        <v>0</v>
      </c>
      <c r="AA965" s="166">
        <f t="shared" si="312"/>
        <v>0</v>
      </c>
      <c r="AB965" s="166">
        <f t="shared" si="312"/>
        <v>0</v>
      </c>
      <c r="AC965" s="166">
        <f t="shared" si="312"/>
        <v>0</v>
      </c>
      <c r="AD965" s="166">
        <f t="shared" si="312"/>
        <v>0</v>
      </c>
      <c r="AE965" s="166">
        <f t="shared" si="312"/>
        <v>0</v>
      </c>
      <c r="AF965" s="166">
        <f t="shared" si="312"/>
        <v>0</v>
      </c>
      <c r="AG965" s="166">
        <f t="shared" si="312"/>
        <v>0</v>
      </c>
      <c r="AH965" s="166">
        <f t="shared" si="312"/>
        <v>0</v>
      </c>
      <c r="AI965" s="166">
        <f t="shared" si="312"/>
        <v>0</v>
      </c>
      <c r="AJ965" s="166">
        <f t="shared" si="312"/>
        <v>0</v>
      </c>
      <c r="AK965" s="166">
        <f t="shared" si="312"/>
        <v>0</v>
      </c>
      <c r="AL965" s="166">
        <f t="shared" si="312"/>
        <v>0</v>
      </c>
      <c r="AM965" s="166">
        <f t="shared" si="312"/>
        <v>0</v>
      </c>
      <c r="AN965" s="166">
        <f t="shared" si="312"/>
        <v>0</v>
      </c>
      <c r="AO965" s="166">
        <f t="shared" si="312"/>
        <v>0</v>
      </c>
      <c r="AP965" s="166">
        <f t="shared" si="312"/>
        <v>0</v>
      </c>
      <c r="AQ965" s="166">
        <f t="shared" si="312"/>
        <v>0</v>
      </c>
      <c r="AR965" s="166">
        <f t="shared" si="312"/>
        <v>0</v>
      </c>
    </row>
    <row r="966" spans="1:44" s="262" customFormat="1" ht="15.75" hidden="1" outlineLevel="2">
      <c r="A966" s="194"/>
      <c r="B966" s="162" t="s">
        <v>48</v>
      </c>
      <c r="C966" s="160" t="s">
        <v>73</v>
      </c>
      <c r="D966" s="166">
        <f t="shared" si="312"/>
        <v>0</v>
      </c>
      <c r="E966" s="166">
        <f t="shared" si="312"/>
        <v>0</v>
      </c>
      <c r="F966" s="166">
        <f t="shared" si="312"/>
        <v>0</v>
      </c>
      <c r="G966" s="166">
        <f t="shared" si="312"/>
        <v>0</v>
      </c>
      <c r="H966" s="166">
        <f t="shared" si="312"/>
        <v>0</v>
      </c>
      <c r="I966" s="166">
        <f t="shared" si="312"/>
        <v>0</v>
      </c>
      <c r="J966" s="166">
        <f t="shared" si="312"/>
        <v>0</v>
      </c>
      <c r="K966" s="166">
        <f t="shared" si="312"/>
        <v>0</v>
      </c>
      <c r="L966" s="166">
        <f t="shared" si="312"/>
        <v>0</v>
      </c>
      <c r="M966" s="166">
        <f t="shared" ref="M966:AR966" si="313">M519</f>
        <v>0</v>
      </c>
      <c r="N966" s="166">
        <f t="shared" si="313"/>
        <v>0</v>
      </c>
      <c r="O966" s="166">
        <f t="shared" si="313"/>
        <v>0</v>
      </c>
      <c r="P966" s="166">
        <f t="shared" si="313"/>
        <v>0</v>
      </c>
      <c r="Q966" s="166">
        <f t="shared" si="313"/>
        <v>0</v>
      </c>
      <c r="R966" s="166">
        <f t="shared" si="313"/>
        <v>0</v>
      </c>
      <c r="S966" s="166">
        <f t="shared" si="313"/>
        <v>0</v>
      </c>
      <c r="T966" s="166">
        <f t="shared" si="313"/>
        <v>0</v>
      </c>
      <c r="U966" s="166">
        <f t="shared" si="313"/>
        <v>0</v>
      </c>
      <c r="V966" s="166">
        <f t="shared" si="313"/>
        <v>0</v>
      </c>
      <c r="W966" s="166">
        <f t="shared" si="313"/>
        <v>0</v>
      </c>
      <c r="X966" s="166">
        <f t="shared" si="313"/>
        <v>0</v>
      </c>
      <c r="Y966" s="166">
        <f t="shared" si="313"/>
        <v>0</v>
      </c>
      <c r="Z966" s="166">
        <f t="shared" si="313"/>
        <v>0</v>
      </c>
      <c r="AA966" s="166">
        <f t="shared" si="313"/>
        <v>0</v>
      </c>
      <c r="AB966" s="166">
        <f t="shared" si="313"/>
        <v>0</v>
      </c>
      <c r="AC966" s="166">
        <f t="shared" si="313"/>
        <v>0</v>
      </c>
      <c r="AD966" s="166">
        <f t="shared" si="313"/>
        <v>0</v>
      </c>
      <c r="AE966" s="166">
        <f t="shared" si="313"/>
        <v>0</v>
      </c>
      <c r="AF966" s="166">
        <f t="shared" si="313"/>
        <v>0</v>
      </c>
      <c r="AG966" s="166">
        <f t="shared" si="313"/>
        <v>0</v>
      </c>
      <c r="AH966" s="166">
        <f t="shared" si="313"/>
        <v>0</v>
      </c>
      <c r="AI966" s="166">
        <f t="shared" si="313"/>
        <v>0</v>
      </c>
      <c r="AJ966" s="166">
        <f t="shared" si="313"/>
        <v>0</v>
      </c>
      <c r="AK966" s="166">
        <f t="shared" si="313"/>
        <v>0</v>
      </c>
      <c r="AL966" s="166">
        <f t="shared" si="313"/>
        <v>0</v>
      </c>
      <c r="AM966" s="166">
        <f t="shared" si="313"/>
        <v>0</v>
      </c>
      <c r="AN966" s="166">
        <f t="shared" si="313"/>
        <v>0</v>
      </c>
      <c r="AO966" s="166">
        <f t="shared" si="313"/>
        <v>0</v>
      </c>
      <c r="AP966" s="166">
        <f t="shared" si="313"/>
        <v>0</v>
      </c>
      <c r="AQ966" s="166">
        <f t="shared" si="313"/>
        <v>0</v>
      </c>
      <c r="AR966" s="166">
        <f t="shared" si="313"/>
        <v>0</v>
      </c>
    </row>
    <row r="967" spans="1:44" s="262" customFormat="1" ht="15.75" hidden="1" outlineLevel="2">
      <c r="A967" s="194"/>
      <c r="B967" s="162" t="s">
        <v>49</v>
      </c>
      <c r="C967" s="160" t="s">
        <v>73</v>
      </c>
      <c r="D967" s="166">
        <f t="shared" ref="D967:AR972" si="314">D520</f>
        <v>0</v>
      </c>
      <c r="E967" s="166">
        <f t="shared" si="314"/>
        <v>0</v>
      </c>
      <c r="F967" s="166">
        <f t="shared" si="314"/>
        <v>0</v>
      </c>
      <c r="G967" s="166">
        <f t="shared" si="314"/>
        <v>0</v>
      </c>
      <c r="H967" s="166">
        <f t="shared" si="314"/>
        <v>0</v>
      </c>
      <c r="I967" s="166">
        <f t="shared" si="314"/>
        <v>0</v>
      </c>
      <c r="J967" s="166">
        <f t="shared" si="314"/>
        <v>0</v>
      </c>
      <c r="K967" s="166">
        <f t="shared" si="314"/>
        <v>0</v>
      </c>
      <c r="L967" s="166">
        <f t="shared" si="314"/>
        <v>0</v>
      </c>
      <c r="M967" s="166">
        <f t="shared" si="314"/>
        <v>0</v>
      </c>
      <c r="N967" s="166">
        <f t="shared" si="314"/>
        <v>0</v>
      </c>
      <c r="O967" s="166">
        <f t="shared" si="314"/>
        <v>0</v>
      </c>
      <c r="P967" s="166">
        <f t="shared" si="314"/>
        <v>0</v>
      </c>
      <c r="Q967" s="166">
        <f t="shared" si="314"/>
        <v>0</v>
      </c>
      <c r="R967" s="166">
        <f t="shared" si="314"/>
        <v>0</v>
      </c>
      <c r="S967" s="166">
        <f t="shared" si="314"/>
        <v>0</v>
      </c>
      <c r="T967" s="166">
        <f t="shared" si="314"/>
        <v>0</v>
      </c>
      <c r="U967" s="166">
        <f t="shared" si="314"/>
        <v>0</v>
      </c>
      <c r="V967" s="166">
        <f t="shared" si="314"/>
        <v>0</v>
      </c>
      <c r="W967" s="166">
        <f t="shared" si="314"/>
        <v>0</v>
      </c>
      <c r="X967" s="166">
        <f t="shared" si="314"/>
        <v>0</v>
      </c>
      <c r="Y967" s="166">
        <f t="shared" si="314"/>
        <v>0</v>
      </c>
      <c r="Z967" s="166">
        <f t="shared" si="314"/>
        <v>0</v>
      </c>
      <c r="AA967" s="166">
        <f t="shared" si="314"/>
        <v>0</v>
      </c>
      <c r="AB967" s="166">
        <f t="shared" si="314"/>
        <v>0</v>
      </c>
      <c r="AC967" s="166">
        <f t="shared" si="314"/>
        <v>0</v>
      </c>
      <c r="AD967" s="166">
        <f t="shared" si="314"/>
        <v>0</v>
      </c>
      <c r="AE967" s="166">
        <f t="shared" si="314"/>
        <v>0</v>
      </c>
      <c r="AF967" s="166">
        <f t="shared" si="314"/>
        <v>0</v>
      </c>
      <c r="AG967" s="166">
        <f t="shared" si="314"/>
        <v>0</v>
      </c>
      <c r="AH967" s="166">
        <f t="shared" si="314"/>
        <v>0</v>
      </c>
      <c r="AI967" s="166">
        <f t="shared" si="314"/>
        <v>0</v>
      </c>
      <c r="AJ967" s="166">
        <f t="shared" si="314"/>
        <v>0</v>
      </c>
      <c r="AK967" s="166">
        <f t="shared" si="314"/>
        <v>0</v>
      </c>
      <c r="AL967" s="166">
        <f t="shared" si="314"/>
        <v>0</v>
      </c>
      <c r="AM967" s="166">
        <f t="shared" si="314"/>
        <v>0</v>
      </c>
      <c r="AN967" s="166">
        <f t="shared" si="314"/>
        <v>0</v>
      </c>
      <c r="AO967" s="166">
        <f t="shared" si="314"/>
        <v>0</v>
      </c>
      <c r="AP967" s="166">
        <f t="shared" si="314"/>
        <v>0</v>
      </c>
      <c r="AQ967" s="166">
        <f t="shared" si="314"/>
        <v>0</v>
      </c>
      <c r="AR967" s="166">
        <f t="shared" si="314"/>
        <v>0</v>
      </c>
    </row>
    <row r="968" spans="1:44" s="262" customFormat="1" ht="15.75" hidden="1" outlineLevel="2">
      <c r="A968" s="194"/>
      <c r="B968" s="162" t="s">
        <v>50</v>
      </c>
      <c r="C968" s="160" t="s">
        <v>73</v>
      </c>
      <c r="D968" s="166">
        <f t="shared" si="314"/>
        <v>0</v>
      </c>
      <c r="E968" s="166">
        <f t="shared" si="314"/>
        <v>0</v>
      </c>
      <c r="F968" s="166">
        <f t="shared" si="314"/>
        <v>0</v>
      </c>
      <c r="G968" s="166">
        <f t="shared" si="314"/>
        <v>0</v>
      </c>
      <c r="H968" s="166">
        <f t="shared" si="314"/>
        <v>0</v>
      </c>
      <c r="I968" s="166">
        <f t="shared" si="314"/>
        <v>0</v>
      </c>
      <c r="J968" s="166">
        <f t="shared" si="314"/>
        <v>0</v>
      </c>
      <c r="K968" s="166">
        <f t="shared" si="314"/>
        <v>0</v>
      </c>
      <c r="L968" s="166">
        <f t="shared" si="314"/>
        <v>0</v>
      </c>
      <c r="M968" s="166">
        <f t="shared" si="314"/>
        <v>0</v>
      </c>
      <c r="N968" s="166">
        <f t="shared" si="314"/>
        <v>0</v>
      </c>
      <c r="O968" s="166">
        <f t="shared" si="314"/>
        <v>0</v>
      </c>
      <c r="P968" s="166">
        <f t="shared" si="314"/>
        <v>0</v>
      </c>
      <c r="Q968" s="166">
        <f t="shared" si="314"/>
        <v>0</v>
      </c>
      <c r="R968" s="166">
        <f t="shared" si="314"/>
        <v>0</v>
      </c>
      <c r="S968" s="166">
        <f t="shared" si="314"/>
        <v>0</v>
      </c>
      <c r="T968" s="166">
        <f t="shared" si="314"/>
        <v>0</v>
      </c>
      <c r="U968" s="166">
        <f t="shared" si="314"/>
        <v>0</v>
      </c>
      <c r="V968" s="166">
        <f t="shared" si="314"/>
        <v>0</v>
      </c>
      <c r="W968" s="166">
        <f t="shared" si="314"/>
        <v>0</v>
      </c>
      <c r="X968" s="166">
        <f t="shared" si="314"/>
        <v>0</v>
      </c>
      <c r="Y968" s="166">
        <f t="shared" si="314"/>
        <v>0</v>
      </c>
      <c r="Z968" s="166">
        <f t="shared" si="314"/>
        <v>0</v>
      </c>
      <c r="AA968" s="166">
        <f t="shared" si="314"/>
        <v>0</v>
      </c>
      <c r="AB968" s="166">
        <f t="shared" si="314"/>
        <v>0</v>
      </c>
      <c r="AC968" s="166">
        <f t="shared" si="314"/>
        <v>0</v>
      </c>
      <c r="AD968" s="166">
        <f t="shared" si="314"/>
        <v>0</v>
      </c>
      <c r="AE968" s="166">
        <f t="shared" si="314"/>
        <v>0</v>
      </c>
      <c r="AF968" s="166">
        <f t="shared" si="314"/>
        <v>0</v>
      </c>
      <c r="AG968" s="166">
        <f t="shared" si="314"/>
        <v>0</v>
      </c>
      <c r="AH968" s="166">
        <f t="shared" si="314"/>
        <v>0</v>
      </c>
      <c r="AI968" s="166">
        <f t="shared" si="314"/>
        <v>0</v>
      </c>
      <c r="AJ968" s="166">
        <f t="shared" si="314"/>
        <v>0</v>
      </c>
      <c r="AK968" s="166">
        <f t="shared" si="314"/>
        <v>0</v>
      </c>
      <c r="AL968" s="166">
        <f t="shared" si="314"/>
        <v>0</v>
      </c>
      <c r="AM968" s="166">
        <f t="shared" si="314"/>
        <v>0</v>
      </c>
      <c r="AN968" s="166">
        <f t="shared" si="314"/>
        <v>0</v>
      </c>
      <c r="AO968" s="166">
        <f t="shared" si="314"/>
        <v>0</v>
      </c>
      <c r="AP968" s="166">
        <f t="shared" si="314"/>
        <v>0</v>
      </c>
      <c r="AQ968" s="166">
        <f t="shared" si="314"/>
        <v>0</v>
      </c>
      <c r="AR968" s="166">
        <f t="shared" si="314"/>
        <v>0</v>
      </c>
    </row>
    <row r="969" spans="1:44" s="262" customFormat="1" ht="15.75" hidden="1" outlineLevel="2">
      <c r="A969" s="194"/>
      <c r="B969" s="162" t="s">
        <v>51</v>
      </c>
      <c r="C969" s="160" t="s">
        <v>73</v>
      </c>
      <c r="D969" s="166">
        <f t="shared" si="314"/>
        <v>0</v>
      </c>
      <c r="E969" s="166">
        <f t="shared" si="314"/>
        <v>0</v>
      </c>
      <c r="F969" s="166">
        <f t="shared" si="314"/>
        <v>0</v>
      </c>
      <c r="G969" s="166">
        <f t="shared" si="314"/>
        <v>0</v>
      </c>
      <c r="H969" s="166">
        <f t="shared" si="314"/>
        <v>0</v>
      </c>
      <c r="I969" s="166">
        <f t="shared" si="314"/>
        <v>0</v>
      </c>
      <c r="J969" s="166">
        <f t="shared" si="314"/>
        <v>0</v>
      </c>
      <c r="K969" s="166">
        <f t="shared" si="314"/>
        <v>0</v>
      </c>
      <c r="L969" s="166">
        <f t="shared" si="314"/>
        <v>0</v>
      </c>
      <c r="M969" s="166">
        <f t="shared" si="314"/>
        <v>0</v>
      </c>
      <c r="N969" s="166">
        <f t="shared" si="314"/>
        <v>0</v>
      </c>
      <c r="O969" s="166">
        <f t="shared" si="314"/>
        <v>0</v>
      </c>
      <c r="P969" s="166">
        <f t="shared" si="314"/>
        <v>0</v>
      </c>
      <c r="Q969" s="166">
        <f t="shared" si="314"/>
        <v>0</v>
      </c>
      <c r="R969" s="166">
        <f t="shared" si="314"/>
        <v>0</v>
      </c>
      <c r="S969" s="166">
        <f t="shared" si="314"/>
        <v>0</v>
      </c>
      <c r="T969" s="166">
        <f t="shared" si="314"/>
        <v>0</v>
      </c>
      <c r="U969" s="166">
        <f t="shared" si="314"/>
        <v>0</v>
      </c>
      <c r="V969" s="166">
        <f t="shared" si="314"/>
        <v>0</v>
      </c>
      <c r="W969" s="166">
        <f t="shared" si="314"/>
        <v>0</v>
      </c>
      <c r="X969" s="166">
        <f t="shared" si="314"/>
        <v>0</v>
      </c>
      <c r="Y969" s="166">
        <f t="shared" si="314"/>
        <v>0</v>
      </c>
      <c r="Z969" s="166">
        <f t="shared" si="314"/>
        <v>0</v>
      </c>
      <c r="AA969" s="166">
        <f t="shared" si="314"/>
        <v>0</v>
      </c>
      <c r="AB969" s="166">
        <f t="shared" si="314"/>
        <v>0</v>
      </c>
      <c r="AC969" s="166">
        <f t="shared" si="314"/>
        <v>0</v>
      </c>
      <c r="AD969" s="166">
        <f t="shared" si="314"/>
        <v>0</v>
      </c>
      <c r="AE969" s="166">
        <f t="shared" si="314"/>
        <v>0</v>
      </c>
      <c r="AF969" s="166">
        <f t="shared" si="314"/>
        <v>0</v>
      </c>
      <c r="AG969" s="166">
        <f t="shared" si="314"/>
        <v>0</v>
      </c>
      <c r="AH969" s="166">
        <f t="shared" si="314"/>
        <v>0</v>
      </c>
      <c r="AI969" s="166">
        <f t="shared" si="314"/>
        <v>0</v>
      </c>
      <c r="AJ969" s="166">
        <f t="shared" si="314"/>
        <v>0</v>
      </c>
      <c r="AK969" s="166">
        <f t="shared" si="314"/>
        <v>0</v>
      </c>
      <c r="AL969" s="166">
        <f t="shared" si="314"/>
        <v>0</v>
      </c>
      <c r="AM969" s="166">
        <f t="shared" si="314"/>
        <v>0</v>
      </c>
      <c r="AN969" s="166">
        <f t="shared" si="314"/>
        <v>0</v>
      </c>
      <c r="AO969" s="166">
        <f t="shared" si="314"/>
        <v>0</v>
      </c>
      <c r="AP969" s="166">
        <f t="shared" si="314"/>
        <v>0</v>
      </c>
      <c r="AQ969" s="166">
        <f t="shared" si="314"/>
        <v>0</v>
      </c>
      <c r="AR969" s="166">
        <f t="shared" si="314"/>
        <v>0</v>
      </c>
    </row>
    <row r="970" spans="1:44" s="262" customFormat="1" ht="15.75" hidden="1" outlineLevel="2">
      <c r="A970" s="194"/>
      <c r="B970" s="162" t="s">
        <v>52</v>
      </c>
      <c r="C970" s="160" t="s">
        <v>73</v>
      </c>
      <c r="D970" s="166">
        <f t="shared" si="314"/>
        <v>0</v>
      </c>
      <c r="E970" s="166">
        <f t="shared" si="314"/>
        <v>0</v>
      </c>
      <c r="F970" s="166">
        <f t="shared" si="314"/>
        <v>0</v>
      </c>
      <c r="G970" s="166">
        <f t="shared" si="314"/>
        <v>0</v>
      </c>
      <c r="H970" s="166">
        <f t="shared" si="314"/>
        <v>0</v>
      </c>
      <c r="I970" s="166">
        <f t="shared" si="314"/>
        <v>0</v>
      </c>
      <c r="J970" s="166">
        <f t="shared" si="314"/>
        <v>0</v>
      </c>
      <c r="K970" s="166">
        <f t="shared" si="314"/>
        <v>0</v>
      </c>
      <c r="L970" s="166">
        <f t="shared" si="314"/>
        <v>0</v>
      </c>
      <c r="M970" s="166">
        <f t="shared" si="314"/>
        <v>0</v>
      </c>
      <c r="N970" s="166">
        <f t="shared" si="314"/>
        <v>0</v>
      </c>
      <c r="O970" s="166">
        <f t="shared" si="314"/>
        <v>0</v>
      </c>
      <c r="P970" s="166">
        <f t="shared" si="314"/>
        <v>0</v>
      </c>
      <c r="Q970" s="166">
        <f t="shared" si="314"/>
        <v>0</v>
      </c>
      <c r="R970" s="166">
        <f t="shared" si="314"/>
        <v>0</v>
      </c>
      <c r="S970" s="166">
        <f t="shared" si="314"/>
        <v>0</v>
      </c>
      <c r="T970" s="166">
        <f t="shared" si="314"/>
        <v>0</v>
      </c>
      <c r="U970" s="166">
        <f t="shared" si="314"/>
        <v>0</v>
      </c>
      <c r="V970" s="166">
        <f t="shared" si="314"/>
        <v>0</v>
      </c>
      <c r="W970" s="166">
        <f t="shared" si="314"/>
        <v>0</v>
      </c>
      <c r="X970" s="166">
        <f t="shared" si="314"/>
        <v>0</v>
      </c>
      <c r="Y970" s="166">
        <f t="shared" si="314"/>
        <v>0</v>
      </c>
      <c r="Z970" s="166">
        <f t="shared" si="314"/>
        <v>0</v>
      </c>
      <c r="AA970" s="166">
        <f t="shared" si="314"/>
        <v>0</v>
      </c>
      <c r="AB970" s="166">
        <f t="shared" si="314"/>
        <v>0</v>
      </c>
      <c r="AC970" s="166">
        <f t="shared" si="314"/>
        <v>0</v>
      </c>
      <c r="AD970" s="166">
        <f t="shared" si="314"/>
        <v>0</v>
      </c>
      <c r="AE970" s="166">
        <f t="shared" si="314"/>
        <v>0</v>
      </c>
      <c r="AF970" s="166">
        <f t="shared" si="314"/>
        <v>0</v>
      </c>
      <c r="AG970" s="166">
        <f t="shared" si="314"/>
        <v>0</v>
      </c>
      <c r="AH970" s="166">
        <f t="shared" si="314"/>
        <v>0</v>
      </c>
      <c r="AI970" s="166">
        <f t="shared" si="314"/>
        <v>0</v>
      </c>
      <c r="AJ970" s="166">
        <f t="shared" si="314"/>
        <v>0</v>
      </c>
      <c r="AK970" s="166">
        <f t="shared" si="314"/>
        <v>0</v>
      </c>
      <c r="AL970" s="166">
        <f t="shared" si="314"/>
        <v>0</v>
      </c>
      <c r="AM970" s="166">
        <f t="shared" si="314"/>
        <v>0</v>
      </c>
      <c r="AN970" s="166">
        <f t="shared" si="314"/>
        <v>0</v>
      </c>
      <c r="AO970" s="166">
        <f t="shared" si="314"/>
        <v>0</v>
      </c>
      <c r="AP970" s="166">
        <f t="shared" si="314"/>
        <v>0</v>
      </c>
      <c r="AQ970" s="166">
        <f t="shared" si="314"/>
        <v>0</v>
      </c>
      <c r="AR970" s="166">
        <f t="shared" si="314"/>
        <v>0</v>
      </c>
    </row>
    <row r="971" spans="1:44" s="262" customFormat="1" ht="15.75" hidden="1" outlineLevel="2">
      <c r="A971" s="194"/>
      <c r="B971" s="162" t="s">
        <v>53</v>
      </c>
      <c r="C971" s="160" t="s">
        <v>73</v>
      </c>
      <c r="D971" s="166">
        <f t="shared" si="314"/>
        <v>0</v>
      </c>
      <c r="E971" s="166">
        <f t="shared" si="314"/>
        <v>0</v>
      </c>
      <c r="F971" s="166">
        <f t="shared" si="314"/>
        <v>0</v>
      </c>
      <c r="G971" s="166">
        <f t="shared" si="314"/>
        <v>0</v>
      </c>
      <c r="H971" s="166">
        <f t="shared" si="314"/>
        <v>0</v>
      </c>
      <c r="I971" s="166">
        <f t="shared" si="314"/>
        <v>0</v>
      </c>
      <c r="J971" s="166">
        <f t="shared" si="314"/>
        <v>0</v>
      </c>
      <c r="K971" s="166">
        <f t="shared" si="314"/>
        <v>0</v>
      </c>
      <c r="L971" s="166">
        <f t="shared" si="314"/>
        <v>0</v>
      </c>
      <c r="M971" s="166">
        <f t="shared" si="314"/>
        <v>0</v>
      </c>
      <c r="N971" s="166">
        <f t="shared" si="314"/>
        <v>0</v>
      </c>
      <c r="O971" s="166">
        <f t="shared" si="314"/>
        <v>0</v>
      </c>
      <c r="P971" s="166">
        <f t="shared" si="314"/>
        <v>0</v>
      </c>
      <c r="Q971" s="166">
        <f t="shared" si="314"/>
        <v>0</v>
      </c>
      <c r="R971" s="166">
        <f t="shared" si="314"/>
        <v>0</v>
      </c>
      <c r="S971" s="166">
        <f t="shared" si="314"/>
        <v>0</v>
      </c>
      <c r="T971" s="166">
        <f t="shared" si="314"/>
        <v>0</v>
      </c>
      <c r="U971" s="166">
        <f t="shared" si="314"/>
        <v>0</v>
      </c>
      <c r="V971" s="166">
        <f t="shared" si="314"/>
        <v>0</v>
      </c>
      <c r="W971" s="166">
        <f t="shared" si="314"/>
        <v>0</v>
      </c>
      <c r="X971" s="166">
        <f t="shared" si="314"/>
        <v>0</v>
      </c>
      <c r="Y971" s="166">
        <f t="shared" si="314"/>
        <v>0</v>
      </c>
      <c r="Z971" s="166">
        <f t="shared" si="314"/>
        <v>0</v>
      </c>
      <c r="AA971" s="166">
        <f t="shared" si="314"/>
        <v>0</v>
      </c>
      <c r="AB971" s="166">
        <f t="shared" si="314"/>
        <v>0</v>
      </c>
      <c r="AC971" s="166">
        <f t="shared" si="314"/>
        <v>0</v>
      </c>
      <c r="AD971" s="166">
        <f t="shared" si="314"/>
        <v>0</v>
      </c>
      <c r="AE971" s="166">
        <f t="shared" si="314"/>
        <v>0</v>
      </c>
      <c r="AF971" s="166">
        <f t="shared" si="314"/>
        <v>0</v>
      </c>
      <c r="AG971" s="166">
        <f t="shared" si="314"/>
        <v>0</v>
      </c>
      <c r="AH971" s="166">
        <f t="shared" si="314"/>
        <v>0</v>
      </c>
      <c r="AI971" s="166">
        <f t="shared" si="314"/>
        <v>0</v>
      </c>
      <c r="AJ971" s="166">
        <f t="shared" si="314"/>
        <v>0</v>
      </c>
      <c r="AK971" s="166">
        <f t="shared" si="314"/>
        <v>0</v>
      </c>
      <c r="AL971" s="166">
        <f t="shared" si="314"/>
        <v>0</v>
      </c>
      <c r="AM971" s="166">
        <f t="shared" si="314"/>
        <v>0</v>
      </c>
      <c r="AN971" s="166">
        <f t="shared" si="314"/>
        <v>0</v>
      </c>
      <c r="AO971" s="166">
        <f t="shared" si="314"/>
        <v>0</v>
      </c>
      <c r="AP971" s="166">
        <f t="shared" si="314"/>
        <v>0</v>
      </c>
      <c r="AQ971" s="166">
        <f t="shared" si="314"/>
        <v>0</v>
      </c>
      <c r="AR971" s="166">
        <f t="shared" si="314"/>
        <v>0</v>
      </c>
    </row>
    <row r="972" spans="1:44" s="262" customFormat="1" ht="15.75" hidden="1" outlineLevel="2">
      <c r="A972" s="194"/>
      <c r="B972" s="162" t="s">
        <v>54</v>
      </c>
      <c r="C972" s="160" t="s">
        <v>73</v>
      </c>
      <c r="D972" s="166">
        <f t="shared" si="314"/>
        <v>0</v>
      </c>
      <c r="E972" s="166">
        <f t="shared" si="314"/>
        <v>0</v>
      </c>
      <c r="F972" s="166">
        <f t="shared" si="314"/>
        <v>0</v>
      </c>
      <c r="G972" s="166">
        <f t="shared" si="314"/>
        <v>0</v>
      </c>
      <c r="H972" s="166">
        <f t="shared" si="314"/>
        <v>0</v>
      </c>
      <c r="I972" s="166">
        <f t="shared" si="314"/>
        <v>0</v>
      </c>
      <c r="J972" s="166">
        <f t="shared" si="314"/>
        <v>0</v>
      </c>
      <c r="K972" s="166">
        <f t="shared" si="314"/>
        <v>0</v>
      </c>
      <c r="L972" s="166">
        <f t="shared" si="314"/>
        <v>0</v>
      </c>
      <c r="M972" s="166">
        <f t="shared" si="314"/>
        <v>0</v>
      </c>
      <c r="N972" s="166">
        <f t="shared" si="314"/>
        <v>0</v>
      </c>
      <c r="O972" s="166">
        <f t="shared" si="314"/>
        <v>0</v>
      </c>
      <c r="P972" s="166">
        <f t="shared" si="314"/>
        <v>0</v>
      </c>
      <c r="Q972" s="166">
        <f t="shared" si="314"/>
        <v>0</v>
      </c>
      <c r="R972" s="166">
        <f t="shared" si="314"/>
        <v>0</v>
      </c>
      <c r="S972" s="166">
        <f t="shared" si="314"/>
        <v>0</v>
      </c>
      <c r="T972" s="166">
        <f t="shared" si="314"/>
        <v>0</v>
      </c>
      <c r="U972" s="166">
        <f t="shared" si="314"/>
        <v>0</v>
      </c>
      <c r="V972" s="166">
        <f t="shared" si="314"/>
        <v>0</v>
      </c>
      <c r="W972" s="166">
        <f t="shared" si="314"/>
        <v>0</v>
      </c>
      <c r="X972" s="166">
        <f t="shared" si="314"/>
        <v>0</v>
      </c>
      <c r="Y972" s="166">
        <f t="shared" si="314"/>
        <v>0</v>
      </c>
      <c r="Z972" s="166">
        <f t="shared" si="314"/>
        <v>0</v>
      </c>
      <c r="AA972" s="166">
        <f t="shared" si="314"/>
        <v>0</v>
      </c>
      <c r="AB972" s="166">
        <f t="shared" si="314"/>
        <v>0</v>
      </c>
      <c r="AC972" s="166">
        <f t="shared" si="314"/>
        <v>0</v>
      </c>
      <c r="AD972" s="166">
        <f t="shared" si="314"/>
        <v>0</v>
      </c>
      <c r="AE972" s="166">
        <f t="shared" si="314"/>
        <v>0</v>
      </c>
      <c r="AF972" s="166">
        <f t="shared" si="314"/>
        <v>0</v>
      </c>
      <c r="AG972" s="166">
        <f t="shared" si="314"/>
        <v>0</v>
      </c>
      <c r="AH972" s="166">
        <f t="shared" si="314"/>
        <v>0</v>
      </c>
      <c r="AI972" s="166">
        <f t="shared" si="314"/>
        <v>0</v>
      </c>
      <c r="AJ972" s="166">
        <f t="shared" si="314"/>
        <v>0</v>
      </c>
      <c r="AK972" s="166">
        <f t="shared" si="314"/>
        <v>0</v>
      </c>
      <c r="AL972" s="166">
        <f t="shared" si="314"/>
        <v>0</v>
      </c>
      <c r="AM972" s="166">
        <f t="shared" si="314"/>
        <v>0</v>
      </c>
      <c r="AN972" s="166">
        <f t="shared" si="314"/>
        <v>0</v>
      </c>
      <c r="AO972" s="166">
        <f t="shared" si="314"/>
        <v>0</v>
      </c>
      <c r="AP972" s="166">
        <f t="shared" si="314"/>
        <v>0</v>
      </c>
      <c r="AQ972" s="166">
        <f t="shared" si="314"/>
        <v>0</v>
      </c>
      <c r="AR972" s="166">
        <f t="shared" si="314"/>
        <v>0</v>
      </c>
    </row>
    <row r="973" spans="1:44" s="262" customFormat="1" ht="15.75" hidden="1" outlineLevel="2">
      <c r="A973" s="194"/>
      <c r="B973" s="162" t="s">
        <v>55</v>
      </c>
      <c r="C973" s="160" t="s">
        <v>73</v>
      </c>
      <c r="D973" s="165">
        <f>1-SUM(D960:D972)</f>
        <v>1</v>
      </c>
      <c r="E973" s="165">
        <f t="shared" ref="E973:AR973" si="315">1-SUM(E960:E972)</f>
        <v>1</v>
      </c>
      <c r="F973" s="165">
        <f t="shared" si="315"/>
        <v>1</v>
      </c>
      <c r="G973" s="165">
        <f t="shared" si="315"/>
        <v>1</v>
      </c>
      <c r="H973" s="165">
        <f t="shared" si="315"/>
        <v>1</v>
      </c>
      <c r="I973" s="165">
        <f t="shared" si="315"/>
        <v>1</v>
      </c>
      <c r="J973" s="165">
        <f t="shared" si="315"/>
        <v>1</v>
      </c>
      <c r="K973" s="165">
        <f t="shared" si="315"/>
        <v>1</v>
      </c>
      <c r="L973" s="165">
        <f t="shared" si="315"/>
        <v>1</v>
      </c>
      <c r="M973" s="165">
        <f t="shared" si="315"/>
        <v>1</v>
      </c>
      <c r="N973" s="165">
        <f t="shared" si="315"/>
        <v>1</v>
      </c>
      <c r="O973" s="165">
        <f t="shared" si="315"/>
        <v>1</v>
      </c>
      <c r="P973" s="165">
        <f t="shared" si="315"/>
        <v>1</v>
      </c>
      <c r="Q973" s="165">
        <f t="shared" si="315"/>
        <v>1</v>
      </c>
      <c r="R973" s="165">
        <f t="shared" si="315"/>
        <v>1</v>
      </c>
      <c r="S973" s="165">
        <f t="shared" si="315"/>
        <v>1</v>
      </c>
      <c r="T973" s="165">
        <f t="shared" si="315"/>
        <v>1</v>
      </c>
      <c r="U973" s="165">
        <f t="shared" si="315"/>
        <v>1</v>
      </c>
      <c r="V973" s="165">
        <f t="shared" si="315"/>
        <v>1</v>
      </c>
      <c r="W973" s="165">
        <f t="shared" si="315"/>
        <v>1</v>
      </c>
      <c r="X973" s="165">
        <f t="shared" si="315"/>
        <v>1</v>
      </c>
      <c r="Y973" s="165">
        <f t="shared" si="315"/>
        <v>1</v>
      </c>
      <c r="Z973" s="165">
        <f t="shared" si="315"/>
        <v>1</v>
      </c>
      <c r="AA973" s="165">
        <f t="shared" si="315"/>
        <v>1</v>
      </c>
      <c r="AB973" s="165">
        <f t="shared" si="315"/>
        <v>1</v>
      </c>
      <c r="AC973" s="165">
        <f t="shared" si="315"/>
        <v>1</v>
      </c>
      <c r="AD973" s="165">
        <f t="shared" si="315"/>
        <v>1</v>
      </c>
      <c r="AE973" s="165">
        <f t="shared" si="315"/>
        <v>1</v>
      </c>
      <c r="AF973" s="165">
        <f t="shared" si="315"/>
        <v>1</v>
      </c>
      <c r="AG973" s="165">
        <f t="shared" si="315"/>
        <v>1</v>
      </c>
      <c r="AH973" s="165">
        <f t="shared" si="315"/>
        <v>1</v>
      </c>
      <c r="AI973" s="165">
        <f t="shared" si="315"/>
        <v>1</v>
      </c>
      <c r="AJ973" s="165">
        <f t="shared" si="315"/>
        <v>1</v>
      </c>
      <c r="AK973" s="165">
        <f t="shared" si="315"/>
        <v>1</v>
      </c>
      <c r="AL973" s="165">
        <f t="shared" si="315"/>
        <v>1</v>
      </c>
      <c r="AM973" s="165">
        <f t="shared" si="315"/>
        <v>1</v>
      </c>
      <c r="AN973" s="165">
        <f t="shared" si="315"/>
        <v>1</v>
      </c>
      <c r="AO973" s="165">
        <f t="shared" si="315"/>
        <v>1</v>
      </c>
      <c r="AP973" s="165">
        <f t="shared" si="315"/>
        <v>1</v>
      </c>
      <c r="AQ973" s="165">
        <f t="shared" si="315"/>
        <v>1</v>
      </c>
      <c r="AR973" s="165">
        <f t="shared" si="315"/>
        <v>1</v>
      </c>
    </row>
    <row r="974" spans="1:44" s="262" customFormat="1" ht="15.75" hidden="1" outlineLevel="2">
      <c r="A974" s="194"/>
      <c r="B974" s="162" t="s">
        <v>56</v>
      </c>
      <c r="C974" s="160" t="s">
        <v>73</v>
      </c>
      <c r="D974" s="166">
        <f>SUM(D960:D973)</f>
        <v>1</v>
      </c>
      <c r="E974" s="166">
        <f t="shared" ref="E974:AR974" si="316">SUM(E960:E973)</f>
        <v>1</v>
      </c>
      <c r="F974" s="166">
        <f t="shared" si="316"/>
        <v>1</v>
      </c>
      <c r="G974" s="166">
        <f t="shared" si="316"/>
        <v>1</v>
      </c>
      <c r="H974" s="166">
        <f t="shared" si="316"/>
        <v>1</v>
      </c>
      <c r="I974" s="166">
        <f t="shared" si="316"/>
        <v>1</v>
      </c>
      <c r="J974" s="166">
        <f t="shared" si="316"/>
        <v>1</v>
      </c>
      <c r="K974" s="166">
        <f t="shared" si="316"/>
        <v>1</v>
      </c>
      <c r="L974" s="166">
        <f t="shared" si="316"/>
        <v>1</v>
      </c>
      <c r="M974" s="166">
        <f t="shared" si="316"/>
        <v>1</v>
      </c>
      <c r="N974" s="166">
        <f t="shared" si="316"/>
        <v>1</v>
      </c>
      <c r="O974" s="166">
        <f t="shared" si="316"/>
        <v>1</v>
      </c>
      <c r="P974" s="166">
        <f t="shared" si="316"/>
        <v>1</v>
      </c>
      <c r="Q974" s="166">
        <f t="shared" si="316"/>
        <v>1</v>
      </c>
      <c r="R974" s="166">
        <f t="shared" si="316"/>
        <v>1</v>
      </c>
      <c r="S974" s="166">
        <f t="shared" si="316"/>
        <v>1</v>
      </c>
      <c r="T974" s="166">
        <f t="shared" si="316"/>
        <v>1</v>
      </c>
      <c r="U974" s="166">
        <f t="shared" si="316"/>
        <v>1</v>
      </c>
      <c r="V974" s="166">
        <f t="shared" si="316"/>
        <v>1</v>
      </c>
      <c r="W974" s="166">
        <f t="shared" si="316"/>
        <v>1</v>
      </c>
      <c r="X974" s="166">
        <f t="shared" si="316"/>
        <v>1</v>
      </c>
      <c r="Y974" s="166">
        <f t="shared" si="316"/>
        <v>1</v>
      </c>
      <c r="Z974" s="166">
        <f t="shared" si="316"/>
        <v>1</v>
      </c>
      <c r="AA974" s="166">
        <f t="shared" si="316"/>
        <v>1</v>
      </c>
      <c r="AB974" s="166">
        <f t="shared" si="316"/>
        <v>1</v>
      </c>
      <c r="AC974" s="166">
        <f t="shared" si="316"/>
        <v>1</v>
      </c>
      <c r="AD974" s="166">
        <f t="shared" si="316"/>
        <v>1</v>
      </c>
      <c r="AE974" s="166">
        <f t="shared" si="316"/>
        <v>1</v>
      </c>
      <c r="AF974" s="166">
        <f t="shared" si="316"/>
        <v>1</v>
      </c>
      <c r="AG974" s="166">
        <f t="shared" si="316"/>
        <v>1</v>
      </c>
      <c r="AH974" s="166">
        <f t="shared" si="316"/>
        <v>1</v>
      </c>
      <c r="AI974" s="166">
        <f t="shared" si="316"/>
        <v>1</v>
      </c>
      <c r="AJ974" s="166">
        <f t="shared" si="316"/>
        <v>1</v>
      </c>
      <c r="AK974" s="166">
        <f t="shared" si="316"/>
        <v>1</v>
      </c>
      <c r="AL974" s="166">
        <f t="shared" si="316"/>
        <v>1</v>
      </c>
      <c r="AM974" s="166">
        <f t="shared" si="316"/>
        <v>1</v>
      </c>
      <c r="AN974" s="166">
        <f t="shared" si="316"/>
        <v>1</v>
      </c>
      <c r="AO974" s="166">
        <f t="shared" si="316"/>
        <v>1</v>
      </c>
      <c r="AP974" s="166">
        <f t="shared" si="316"/>
        <v>1</v>
      </c>
      <c r="AQ974" s="166">
        <f t="shared" si="316"/>
        <v>1</v>
      </c>
      <c r="AR974" s="166">
        <f t="shared" si="316"/>
        <v>1</v>
      </c>
    </row>
    <row r="975" spans="1:44" s="260" customFormat="1" ht="15.75" hidden="1" outlineLevel="1">
      <c r="A975" s="195"/>
      <c r="B975" s="84" t="s">
        <v>196</v>
      </c>
      <c r="C975" s="80" t="s">
        <v>129</v>
      </c>
      <c r="D975" s="157">
        <f t="shared" ref="D975:AR975" si="317">IF($A$889="SIM",D567,0)</f>
        <v>0</v>
      </c>
      <c r="E975" s="157">
        <f t="shared" si="317"/>
        <v>0</v>
      </c>
      <c r="F975" s="157">
        <f t="shared" si="317"/>
        <v>0</v>
      </c>
      <c r="G975" s="157">
        <f t="shared" si="317"/>
        <v>0</v>
      </c>
      <c r="H975" s="157">
        <f t="shared" si="317"/>
        <v>0</v>
      </c>
      <c r="I975" s="157">
        <f t="shared" si="317"/>
        <v>0</v>
      </c>
      <c r="J975" s="157">
        <f t="shared" si="317"/>
        <v>0</v>
      </c>
      <c r="K975" s="157">
        <f t="shared" si="317"/>
        <v>0</v>
      </c>
      <c r="L975" s="157">
        <f t="shared" si="317"/>
        <v>0</v>
      </c>
      <c r="M975" s="157">
        <f t="shared" si="317"/>
        <v>0</v>
      </c>
      <c r="N975" s="157">
        <f t="shared" si="317"/>
        <v>0</v>
      </c>
      <c r="O975" s="157">
        <f t="shared" si="317"/>
        <v>0</v>
      </c>
      <c r="P975" s="157">
        <f t="shared" si="317"/>
        <v>0</v>
      </c>
      <c r="Q975" s="157">
        <f t="shared" si="317"/>
        <v>0</v>
      </c>
      <c r="R975" s="157">
        <f t="shared" si="317"/>
        <v>0</v>
      </c>
      <c r="S975" s="157">
        <f t="shared" si="317"/>
        <v>0</v>
      </c>
      <c r="T975" s="157">
        <f t="shared" si="317"/>
        <v>0</v>
      </c>
      <c r="U975" s="157">
        <f t="shared" si="317"/>
        <v>0</v>
      </c>
      <c r="V975" s="157">
        <f t="shared" si="317"/>
        <v>0</v>
      </c>
      <c r="W975" s="157">
        <f t="shared" si="317"/>
        <v>0</v>
      </c>
      <c r="X975" s="157">
        <f t="shared" si="317"/>
        <v>0</v>
      </c>
      <c r="Y975" s="157">
        <f t="shared" si="317"/>
        <v>0</v>
      </c>
      <c r="Z975" s="157">
        <f t="shared" si="317"/>
        <v>0</v>
      </c>
      <c r="AA975" s="157">
        <f t="shared" si="317"/>
        <v>0</v>
      </c>
      <c r="AB975" s="157">
        <f t="shared" si="317"/>
        <v>0</v>
      </c>
      <c r="AC975" s="157">
        <f t="shared" si="317"/>
        <v>0</v>
      </c>
      <c r="AD975" s="157">
        <f t="shared" si="317"/>
        <v>0</v>
      </c>
      <c r="AE975" s="157">
        <f t="shared" si="317"/>
        <v>0</v>
      </c>
      <c r="AF975" s="157">
        <f t="shared" si="317"/>
        <v>0</v>
      </c>
      <c r="AG975" s="157">
        <f t="shared" si="317"/>
        <v>0</v>
      </c>
      <c r="AH975" s="157">
        <f t="shared" si="317"/>
        <v>0</v>
      </c>
      <c r="AI975" s="157">
        <f t="shared" si="317"/>
        <v>0</v>
      </c>
      <c r="AJ975" s="157">
        <f t="shared" si="317"/>
        <v>0</v>
      </c>
      <c r="AK975" s="157">
        <f t="shared" si="317"/>
        <v>0</v>
      </c>
      <c r="AL975" s="157">
        <f t="shared" si="317"/>
        <v>0</v>
      </c>
      <c r="AM975" s="157">
        <f t="shared" si="317"/>
        <v>0</v>
      </c>
      <c r="AN975" s="157">
        <f t="shared" si="317"/>
        <v>0</v>
      </c>
      <c r="AO975" s="157">
        <f t="shared" si="317"/>
        <v>0</v>
      </c>
      <c r="AP975" s="157">
        <f t="shared" si="317"/>
        <v>0</v>
      </c>
      <c r="AQ975" s="157">
        <f t="shared" si="317"/>
        <v>0</v>
      </c>
      <c r="AR975" s="157">
        <f t="shared" si="317"/>
        <v>0</v>
      </c>
    </row>
    <row r="976" spans="1:44" s="262" customFormat="1" ht="15.75" hidden="1" outlineLevel="2">
      <c r="A976" s="194"/>
      <c r="B976" s="162" t="s">
        <v>133</v>
      </c>
      <c r="C976" s="160"/>
      <c r="D976" s="160"/>
      <c r="E976" s="160"/>
      <c r="F976" s="160"/>
      <c r="G976" s="160"/>
      <c r="H976" s="160"/>
      <c r="I976" s="160"/>
      <c r="J976" s="160"/>
      <c r="K976" s="160"/>
      <c r="L976" s="160"/>
      <c r="M976" s="160"/>
      <c r="N976" s="160"/>
      <c r="O976" s="160"/>
      <c r="P976" s="160"/>
      <c r="Q976" s="160"/>
      <c r="R976" s="160"/>
      <c r="S976" s="160"/>
      <c r="T976" s="160"/>
      <c r="U976" s="160"/>
      <c r="V976" s="160"/>
      <c r="W976" s="160"/>
      <c r="X976" s="160"/>
      <c r="Y976" s="160"/>
      <c r="Z976" s="160"/>
      <c r="AA976" s="160"/>
      <c r="AB976" s="160"/>
      <c r="AC976" s="160"/>
      <c r="AD976" s="160"/>
      <c r="AE976" s="160"/>
      <c r="AF976" s="160"/>
      <c r="AG976" s="160"/>
      <c r="AH976" s="160"/>
      <c r="AI976" s="160"/>
      <c r="AJ976" s="160"/>
      <c r="AK976" s="160"/>
      <c r="AL976" s="160"/>
      <c r="AM976" s="160"/>
      <c r="AN976" s="160"/>
      <c r="AO976" s="160"/>
      <c r="AP976" s="160"/>
      <c r="AQ976" s="160"/>
      <c r="AR976" s="160"/>
    </row>
    <row r="977" spans="1:44" s="262" customFormat="1" ht="15.75" hidden="1" outlineLevel="2">
      <c r="A977" s="194"/>
      <c r="B977" s="162" t="s">
        <v>42</v>
      </c>
      <c r="C977" s="160" t="s">
        <v>73</v>
      </c>
      <c r="D977" s="166">
        <f t="shared" ref="D977:AR983" si="318">D569</f>
        <v>0</v>
      </c>
      <c r="E977" s="166">
        <f t="shared" si="318"/>
        <v>0</v>
      </c>
      <c r="F977" s="166">
        <f t="shared" si="318"/>
        <v>0</v>
      </c>
      <c r="G977" s="166">
        <f t="shared" si="318"/>
        <v>0</v>
      </c>
      <c r="H977" s="166">
        <f t="shared" si="318"/>
        <v>0</v>
      </c>
      <c r="I977" s="166">
        <f t="shared" si="318"/>
        <v>0</v>
      </c>
      <c r="J977" s="166">
        <f t="shared" si="318"/>
        <v>0</v>
      </c>
      <c r="K977" s="166">
        <f t="shared" si="318"/>
        <v>0</v>
      </c>
      <c r="L977" s="166">
        <f t="shared" si="318"/>
        <v>0</v>
      </c>
      <c r="M977" s="166">
        <f t="shared" si="318"/>
        <v>0</v>
      </c>
      <c r="N977" s="166">
        <f t="shared" si="318"/>
        <v>0</v>
      </c>
      <c r="O977" s="166">
        <f t="shared" si="318"/>
        <v>0</v>
      </c>
      <c r="P977" s="166">
        <f t="shared" si="318"/>
        <v>0</v>
      </c>
      <c r="Q977" s="166">
        <f t="shared" si="318"/>
        <v>0</v>
      </c>
      <c r="R977" s="166">
        <f t="shared" si="318"/>
        <v>0</v>
      </c>
      <c r="S977" s="166">
        <f t="shared" si="318"/>
        <v>0</v>
      </c>
      <c r="T977" s="166">
        <f t="shared" si="318"/>
        <v>0</v>
      </c>
      <c r="U977" s="166">
        <f t="shared" si="318"/>
        <v>0</v>
      </c>
      <c r="V977" s="166">
        <f t="shared" si="318"/>
        <v>0</v>
      </c>
      <c r="W977" s="166">
        <f t="shared" si="318"/>
        <v>0</v>
      </c>
      <c r="X977" s="166">
        <f t="shared" si="318"/>
        <v>0</v>
      </c>
      <c r="Y977" s="166">
        <f t="shared" si="318"/>
        <v>0</v>
      </c>
      <c r="Z977" s="166">
        <f t="shared" si="318"/>
        <v>0</v>
      </c>
      <c r="AA977" s="166">
        <f t="shared" si="318"/>
        <v>0</v>
      </c>
      <c r="AB977" s="166">
        <f t="shared" si="318"/>
        <v>0</v>
      </c>
      <c r="AC977" s="166">
        <f t="shared" si="318"/>
        <v>0</v>
      </c>
      <c r="AD977" s="166">
        <f t="shared" si="318"/>
        <v>0</v>
      </c>
      <c r="AE977" s="166">
        <f t="shared" si="318"/>
        <v>0</v>
      </c>
      <c r="AF977" s="166">
        <f t="shared" si="318"/>
        <v>0</v>
      </c>
      <c r="AG977" s="166">
        <f t="shared" si="318"/>
        <v>0</v>
      </c>
      <c r="AH977" s="166">
        <f t="shared" si="318"/>
        <v>0</v>
      </c>
      <c r="AI977" s="166">
        <f t="shared" si="318"/>
        <v>0</v>
      </c>
      <c r="AJ977" s="166">
        <f t="shared" si="318"/>
        <v>0</v>
      </c>
      <c r="AK977" s="166">
        <f t="shared" si="318"/>
        <v>0</v>
      </c>
      <c r="AL977" s="166">
        <f t="shared" si="318"/>
        <v>0</v>
      </c>
      <c r="AM977" s="166">
        <f t="shared" si="318"/>
        <v>0</v>
      </c>
      <c r="AN977" s="166">
        <f t="shared" si="318"/>
        <v>0</v>
      </c>
      <c r="AO977" s="166">
        <f t="shared" si="318"/>
        <v>0</v>
      </c>
      <c r="AP977" s="166">
        <f t="shared" si="318"/>
        <v>0</v>
      </c>
      <c r="AQ977" s="166">
        <f t="shared" si="318"/>
        <v>0</v>
      </c>
      <c r="AR977" s="166">
        <f t="shared" si="318"/>
        <v>0</v>
      </c>
    </row>
    <row r="978" spans="1:44" s="262" customFormat="1" ht="15.75" hidden="1" outlineLevel="2">
      <c r="A978" s="194"/>
      <c r="B978" s="162" t="s">
        <v>43</v>
      </c>
      <c r="C978" s="160" t="s">
        <v>73</v>
      </c>
      <c r="D978" s="166">
        <f t="shared" si="318"/>
        <v>0</v>
      </c>
      <c r="E978" s="166">
        <f t="shared" si="318"/>
        <v>0</v>
      </c>
      <c r="F978" s="166">
        <f t="shared" si="318"/>
        <v>0</v>
      </c>
      <c r="G978" s="166">
        <f t="shared" si="318"/>
        <v>0</v>
      </c>
      <c r="H978" s="166">
        <f t="shared" si="318"/>
        <v>0</v>
      </c>
      <c r="I978" s="166">
        <f t="shared" si="318"/>
        <v>0</v>
      </c>
      <c r="J978" s="166">
        <f t="shared" si="318"/>
        <v>0</v>
      </c>
      <c r="K978" s="166">
        <f t="shared" si="318"/>
        <v>0</v>
      </c>
      <c r="L978" s="166">
        <f t="shared" si="318"/>
        <v>0</v>
      </c>
      <c r="M978" s="166">
        <f t="shared" si="318"/>
        <v>0</v>
      </c>
      <c r="N978" s="166">
        <f t="shared" si="318"/>
        <v>0</v>
      </c>
      <c r="O978" s="166">
        <f t="shared" si="318"/>
        <v>0</v>
      </c>
      <c r="P978" s="166">
        <f t="shared" si="318"/>
        <v>0</v>
      </c>
      <c r="Q978" s="166">
        <f t="shared" si="318"/>
        <v>0</v>
      </c>
      <c r="R978" s="166">
        <f t="shared" si="318"/>
        <v>0</v>
      </c>
      <c r="S978" s="166">
        <f t="shared" si="318"/>
        <v>0</v>
      </c>
      <c r="T978" s="166">
        <f t="shared" si="318"/>
        <v>0</v>
      </c>
      <c r="U978" s="166">
        <f t="shared" si="318"/>
        <v>0</v>
      </c>
      <c r="V978" s="166">
        <f t="shared" si="318"/>
        <v>0</v>
      </c>
      <c r="W978" s="166">
        <f t="shared" si="318"/>
        <v>0</v>
      </c>
      <c r="X978" s="166">
        <f t="shared" si="318"/>
        <v>0</v>
      </c>
      <c r="Y978" s="166">
        <f t="shared" si="318"/>
        <v>0</v>
      </c>
      <c r="Z978" s="166">
        <f t="shared" si="318"/>
        <v>0</v>
      </c>
      <c r="AA978" s="166">
        <f t="shared" si="318"/>
        <v>0</v>
      </c>
      <c r="AB978" s="166">
        <f t="shared" si="318"/>
        <v>0</v>
      </c>
      <c r="AC978" s="166">
        <f t="shared" si="318"/>
        <v>0</v>
      </c>
      <c r="AD978" s="166">
        <f t="shared" si="318"/>
        <v>0</v>
      </c>
      <c r="AE978" s="166">
        <f t="shared" si="318"/>
        <v>0</v>
      </c>
      <c r="AF978" s="166">
        <f t="shared" si="318"/>
        <v>0</v>
      </c>
      <c r="AG978" s="166">
        <f t="shared" si="318"/>
        <v>0</v>
      </c>
      <c r="AH978" s="166">
        <f t="shared" si="318"/>
        <v>0</v>
      </c>
      <c r="AI978" s="166">
        <f t="shared" si="318"/>
        <v>0</v>
      </c>
      <c r="AJ978" s="166">
        <f t="shared" si="318"/>
        <v>0</v>
      </c>
      <c r="AK978" s="166">
        <f t="shared" si="318"/>
        <v>0</v>
      </c>
      <c r="AL978" s="166">
        <f t="shared" si="318"/>
        <v>0</v>
      </c>
      <c r="AM978" s="166">
        <f t="shared" si="318"/>
        <v>0</v>
      </c>
      <c r="AN978" s="166">
        <f t="shared" si="318"/>
        <v>0</v>
      </c>
      <c r="AO978" s="166">
        <f t="shared" si="318"/>
        <v>0</v>
      </c>
      <c r="AP978" s="166">
        <f t="shared" si="318"/>
        <v>0</v>
      </c>
      <c r="AQ978" s="166">
        <f t="shared" si="318"/>
        <v>0</v>
      </c>
      <c r="AR978" s="166">
        <f t="shared" si="318"/>
        <v>0</v>
      </c>
    </row>
    <row r="979" spans="1:44" s="262" customFormat="1" ht="15.75" hidden="1" outlineLevel="2">
      <c r="A979" s="194"/>
      <c r="B979" s="162" t="s">
        <v>44</v>
      </c>
      <c r="C979" s="160" t="s">
        <v>73</v>
      </c>
      <c r="D979" s="166">
        <f t="shared" si="318"/>
        <v>0</v>
      </c>
      <c r="E979" s="166">
        <f t="shared" si="318"/>
        <v>0</v>
      </c>
      <c r="F979" s="166">
        <f t="shared" si="318"/>
        <v>0</v>
      </c>
      <c r="G979" s="166">
        <f t="shared" si="318"/>
        <v>0</v>
      </c>
      <c r="H979" s="166">
        <f t="shared" si="318"/>
        <v>0</v>
      </c>
      <c r="I979" s="166">
        <f t="shared" si="318"/>
        <v>0</v>
      </c>
      <c r="J979" s="166">
        <f t="shared" si="318"/>
        <v>0</v>
      </c>
      <c r="K979" s="166">
        <f t="shared" si="318"/>
        <v>0</v>
      </c>
      <c r="L979" s="166">
        <f t="shared" si="318"/>
        <v>0</v>
      </c>
      <c r="M979" s="166">
        <f t="shared" si="318"/>
        <v>0</v>
      </c>
      <c r="N979" s="166">
        <f t="shared" si="318"/>
        <v>0</v>
      </c>
      <c r="O979" s="166">
        <f t="shared" si="318"/>
        <v>0</v>
      </c>
      <c r="P979" s="166">
        <f t="shared" si="318"/>
        <v>0</v>
      </c>
      <c r="Q979" s="166">
        <f t="shared" si="318"/>
        <v>0</v>
      </c>
      <c r="R979" s="166">
        <f t="shared" si="318"/>
        <v>0</v>
      </c>
      <c r="S979" s="166">
        <f t="shared" si="318"/>
        <v>0</v>
      </c>
      <c r="T979" s="166">
        <f t="shared" si="318"/>
        <v>0</v>
      </c>
      <c r="U979" s="166">
        <f t="shared" si="318"/>
        <v>0</v>
      </c>
      <c r="V979" s="166">
        <f t="shared" si="318"/>
        <v>0</v>
      </c>
      <c r="W979" s="166">
        <f t="shared" si="318"/>
        <v>0</v>
      </c>
      <c r="X979" s="166">
        <f t="shared" si="318"/>
        <v>0</v>
      </c>
      <c r="Y979" s="166">
        <f t="shared" si="318"/>
        <v>0</v>
      </c>
      <c r="Z979" s="166">
        <f t="shared" si="318"/>
        <v>0</v>
      </c>
      <c r="AA979" s="166">
        <f t="shared" si="318"/>
        <v>0</v>
      </c>
      <c r="AB979" s="166">
        <f t="shared" si="318"/>
        <v>0</v>
      </c>
      <c r="AC979" s="166">
        <f t="shared" si="318"/>
        <v>0</v>
      </c>
      <c r="AD979" s="166">
        <f t="shared" si="318"/>
        <v>0</v>
      </c>
      <c r="AE979" s="166">
        <f t="shared" si="318"/>
        <v>0</v>
      </c>
      <c r="AF979" s="166">
        <f t="shared" si="318"/>
        <v>0</v>
      </c>
      <c r="AG979" s="166">
        <f t="shared" si="318"/>
        <v>0</v>
      </c>
      <c r="AH979" s="166">
        <f t="shared" si="318"/>
        <v>0</v>
      </c>
      <c r="AI979" s="166">
        <f t="shared" si="318"/>
        <v>0</v>
      </c>
      <c r="AJ979" s="166">
        <f t="shared" si="318"/>
        <v>0</v>
      </c>
      <c r="AK979" s="166">
        <f t="shared" si="318"/>
        <v>0</v>
      </c>
      <c r="AL979" s="166">
        <f t="shared" si="318"/>
        <v>0</v>
      </c>
      <c r="AM979" s="166">
        <f t="shared" si="318"/>
        <v>0</v>
      </c>
      <c r="AN979" s="166">
        <f t="shared" si="318"/>
        <v>0</v>
      </c>
      <c r="AO979" s="166">
        <f t="shared" si="318"/>
        <v>0</v>
      </c>
      <c r="AP979" s="166">
        <f t="shared" si="318"/>
        <v>0</v>
      </c>
      <c r="AQ979" s="166">
        <f t="shared" si="318"/>
        <v>0</v>
      </c>
      <c r="AR979" s="166">
        <f t="shared" si="318"/>
        <v>0</v>
      </c>
    </row>
    <row r="980" spans="1:44" s="262" customFormat="1" ht="15.75" hidden="1" outlineLevel="2">
      <c r="A980" s="194"/>
      <c r="B980" s="162" t="s">
        <v>45</v>
      </c>
      <c r="C980" s="160" t="s">
        <v>73</v>
      </c>
      <c r="D980" s="166">
        <f t="shared" si="318"/>
        <v>0</v>
      </c>
      <c r="E980" s="166">
        <f t="shared" si="318"/>
        <v>0</v>
      </c>
      <c r="F980" s="166">
        <f t="shared" si="318"/>
        <v>0</v>
      </c>
      <c r="G980" s="166">
        <f t="shared" si="318"/>
        <v>0</v>
      </c>
      <c r="H980" s="166">
        <f t="shared" si="318"/>
        <v>0</v>
      </c>
      <c r="I980" s="166">
        <f t="shared" si="318"/>
        <v>0</v>
      </c>
      <c r="J980" s="166">
        <f t="shared" si="318"/>
        <v>0</v>
      </c>
      <c r="K980" s="166">
        <f t="shared" si="318"/>
        <v>0</v>
      </c>
      <c r="L980" s="166">
        <f t="shared" si="318"/>
        <v>0</v>
      </c>
      <c r="M980" s="166">
        <f t="shared" si="318"/>
        <v>0</v>
      </c>
      <c r="N980" s="166">
        <f t="shared" si="318"/>
        <v>0</v>
      </c>
      <c r="O980" s="166">
        <f t="shared" si="318"/>
        <v>0</v>
      </c>
      <c r="P980" s="166">
        <f t="shared" si="318"/>
        <v>0</v>
      </c>
      <c r="Q980" s="166">
        <f t="shared" si="318"/>
        <v>0</v>
      </c>
      <c r="R980" s="166">
        <f t="shared" si="318"/>
        <v>0</v>
      </c>
      <c r="S980" s="166">
        <f t="shared" si="318"/>
        <v>0</v>
      </c>
      <c r="T980" s="166">
        <f t="shared" si="318"/>
        <v>0</v>
      </c>
      <c r="U980" s="166">
        <f t="shared" si="318"/>
        <v>0</v>
      </c>
      <c r="V980" s="166">
        <f t="shared" si="318"/>
        <v>0</v>
      </c>
      <c r="W980" s="166">
        <f t="shared" si="318"/>
        <v>0</v>
      </c>
      <c r="X980" s="166">
        <f t="shared" si="318"/>
        <v>0</v>
      </c>
      <c r="Y980" s="166">
        <f t="shared" si="318"/>
        <v>0</v>
      </c>
      <c r="Z980" s="166">
        <f t="shared" si="318"/>
        <v>0</v>
      </c>
      <c r="AA980" s="166">
        <f t="shared" si="318"/>
        <v>0</v>
      </c>
      <c r="AB980" s="166">
        <f t="shared" si="318"/>
        <v>0</v>
      </c>
      <c r="AC980" s="166">
        <f t="shared" si="318"/>
        <v>0</v>
      </c>
      <c r="AD980" s="166">
        <f t="shared" si="318"/>
        <v>0</v>
      </c>
      <c r="AE980" s="166">
        <f t="shared" si="318"/>
        <v>0</v>
      </c>
      <c r="AF980" s="166">
        <f t="shared" si="318"/>
        <v>0</v>
      </c>
      <c r="AG980" s="166">
        <f t="shared" si="318"/>
        <v>0</v>
      </c>
      <c r="AH980" s="166">
        <f t="shared" si="318"/>
        <v>0</v>
      </c>
      <c r="AI980" s="166">
        <f t="shared" si="318"/>
        <v>0</v>
      </c>
      <c r="AJ980" s="166">
        <f t="shared" si="318"/>
        <v>0</v>
      </c>
      <c r="AK980" s="166">
        <f t="shared" si="318"/>
        <v>0</v>
      </c>
      <c r="AL980" s="166">
        <f t="shared" si="318"/>
        <v>0</v>
      </c>
      <c r="AM980" s="166">
        <f t="shared" si="318"/>
        <v>0</v>
      </c>
      <c r="AN980" s="166">
        <f t="shared" si="318"/>
        <v>0</v>
      </c>
      <c r="AO980" s="166">
        <f t="shared" si="318"/>
        <v>0</v>
      </c>
      <c r="AP980" s="166">
        <f t="shared" si="318"/>
        <v>0</v>
      </c>
      <c r="AQ980" s="166">
        <f t="shared" si="318"/>
        <v>0</v>
      </c>
      <c r="AR980" s="166">
        <f t="shared" si="318"/>
        <v>0</v>
      </c>
    </row>
    <row r="981" spans="1:44" s="262" customFormat="1" ht="15.75" hidden="1" outlineLevel="2">
      <c r="A981" s="194"/>
      <c r="B981" s="162" t="s">
        <v>46</v>
      </c>
      <c r="C981" s="160" t="s">
        <v>73</v>
      </c>
      <c r="D981" s="166">
        <f t="shared" si="318"/>
        <v>0</v>
      </c>
      <c r="E981" s="166">
        <f t="shared" si="318"/>
        <v>0</v>
      </c>
      <c r="F981" s="166">
        <f t="shared" si="318"/>
        <v>0</v>
      </c>
      <c r="G981" s="166">
        <f t="shared" si="318"/>
        <v>0</v>
      </c>
      <c r="H981" s="166">
        <f t="shared" si="318"/>
        <v>0</v>
      </c>
      <c r="I981" s="166">
        <f t="shared" si="318"/>
        <v>0</v>
      </c>
      <c r="J981" s="166">
        <f t="shared" si="318"/>
        <v>0</v>
      </c>
      <c r="K981" s="166">
        <f t="shared" si="318"/>
        <v>0</v>
      </c>
      <c r="L981" s="166">
        <f t="shared" si="318"/>
        <v>0</v>
      </c>
      <c r="M981" s="166">
        <f t="shared" si="318"/>
        <v>0</v>
      </c>
      <c r="N981" s="166">
        <f t="shared" si="318"/>
        <v>0</v>
      </c>
      <c r="O981" s="166">
        <f t="shared" si="318"/>
        <v>0</v>
      </c>
      <c r="P981" s="166">
        <f t="shared" si="318"/>
        <v>0</v>
      </c>
      <c r="Q981" s="166">
        <f t="shared" si="318"/>
        <v>0</v>
      </c>
      <c r="R981" s="166">
        <f t="shared" si="318"/>
        <v>0</v>
      </c>
      <c r="S981" s="166">
        <f t="shared" si="318"/>
        <v>0</v>
      </c>
      <c r="T981" s="166">
        <f t="shared" si="318"/>
        <v>0</v>
      </c>
      <c r="U981" s="166">
        <f t="shared" si="318"/>
        <v>0</v>
      </c>
      <c r="V981" s="166">
        <f t="shared" si="318"/>
        <v>0</v>
      </c>
      <c r="W981" s="166">
        <f t="shared" si="318"/>
        <v>0</v>
      </c>
      <c r="X981" s="166">
        <f t="shared" si="318"/>
        <v>0</v>
      </c>
      <c r="Y981" s="166">
        <f t="shared" si="318"/>
        <v>0</v>
      </c>
      <c r="Z981" s="166">
        <f t="shared" si="318"/>
        <v>0</v>
      </c>
      <c r="AA981" s="166">
        <f t="shared" si="318"/>
        <v>0</v>
      </c>
      <c r="AB981" s="166">
        <f t="shared" si="318"/>
        <v>0</v>
      </c>
      <c r="AC981" s="166">
        <f t="shared" si="318"/>
        <v>0</v>
      </c>
      <c r="AD981" s="166">
        <f t="shared" si="318"/>
        <v>0</v>
      </c>
      <c r="AE981" s="166">
        <f t="shared" si="318"/>
        <v>0</v>
      </c>
      <c r="AF981" s="166">
        <f t="shared" si="318"/>
        <v>0</v>
      </c>
      <c r="AG981" s="166">
        <f t="shared" si="318"/>
        <v>0</v>
      </c>
      <c r="AH981" s="166">
        <f t="shared" si="318"/>
        <v>0</v>
      </c>
      <c r="AI981" s="166">
        <f t="shared" si="318"/>
        <v>0</v>
      </c>
      <c r="AJ981" s="166">
        <f t="shared" si="318"/>
        <v>0</v>
      </c>
      <c r="AK981" s="166">
        <f t="shared" si="318"/>
        <v>0</v>
      </c>
      <c r="AL981" s="166">
        <f t="shared" si="318"/>
        <v>0</v>
      </c>
      <c r="AM981" s="166">
        <f t="shared" si="318"/>
        <v>0</v>
      </c>
      <c r="AN981" s="166">
        <f t="shared" si="318"/>
        <v>0</v>
      </c>
      <c r="AO981" s="166">
        <f t="shared" si="318"/>
        <v>0</v>
      </c>
      <c r="AP981" s="166">
        <f t="shared" si="318"/>
        <v>0</v>
      </c>
      <c r="AQ981" s="166">
        <f t="shared" si="318"/>
        <v>0</v>
      </c>
      <c r="AR981" s="166">
        <f t="shared" si="318"/>
        <v>0</v>
      </c>
    </row>
    <row r="982" spans="1:44" s="262" customFormat="1" ht="15.75" hidden="1" outlineLevel="2">
      <c r="A982" s="194"/>
      <c r="B982" s="162" t="s">
        <v>47</v>
      </c>
      <c r="C982" s="160" t="s">
        <v>73</v>
      </c>
      <c r="D982" s="166">
        <f t="shared" si="318"/>
        <v>0</v>
      </c>
      <c r="E982" s="166">
        <f t="shared" si="318"/>
        <v>0</v>
      </c>
      <c r="F982" s="166">
        <f t="shared" si="318"/>
        <v>0</v>
      </c>
      <c r="G982" s="166">
        <f t="shared" si="318"/>
        <v>0</v>
      </c>
      <c r="H982" s="166">
        <f t="shared" si="318"/>
        <v>0</v>
      </c>
      <c r="I982" s="166">
        <f t="shared" si="318"/>
        <v>0</v>
      </c>
      <c r="J982" s="166">
        <f t="shared" si="318"/>
        <v>0</v>
      </c>
      <c r="K982" s="166">
        <f t="shared" si="318"/>
        <v>0</v>
      </c>
      <c r="L982" s="166">
        <f t="shared" si="318"/>
        <v>0</v>
      </c>
      <c r="M982" s="166">
        <f t="shared" si="318"/>
        <v>0</v>
      </c>
      <c r="N982" s="166">
        <f t="shared" si="318"/>
        <v>0</v>
      </c>
      <c r="O982" s="166">
        <f t="shared" si="318"/>
        <v>0</v>
      </c>
      <c r="P982" s="166">
        <f t="shared" si="318"/>
        <v>0</v>
      </c>
      <c r="Q982" s="166">
        <f t="shared" si="318"/>
        <v>0</v>
      </c>
      <c r="R982" s="166">
        <f t="shared" si="318"/>
        <v>0</v>
      </c>
      <c r="S982" s="166">
        <f t="shared" si="318"/>
        <v>0</v>
      </c>
      <c r="T982" s="166">
        <f t="shared" si="318"/>
        <v>0</v>
      </c>
      <c r="U982" s="166">
        <f t="shared" si="318"/>
        <v>0</v>
      </c>
      <c r="V982" s="166">
        <f t="shared" si="318"/>
        <v>0</v>
      </c>
      <c r="W982" s="166">
        <f t="shared" si="318"/>
        <v>0</v>
      </c>
      <c r="X982" s="166">
        <f t="shared" si="318"/>
        <v>0</v>
      </c>
      <c r="Y982" s="166">
        <f t="shared" si="318"/>
        <v>0</v>
      </c>
      <c r="Z982" s="166">
        <f t="shared" si="318"/>
        <v>0</v>
      </c>
      <c r="AA982" s="166">
        <f t="shared" si="318"/>
        <v>0</v>
      </c>
      <c r="AB982" s="166">
        <f t="shared" si="318"/>
        <v>0</v>
      </c>
      <c r="AC982" s="166">
        <f t="shared" si="318"/>
        <v>0</v>
      </c>
      <c r="AD982" s="166">
        <f t="shared" si="318"/>
        <v>0</v>
      </c>
      <c r="AE982" s="166">
        <f t="shared" si="318"/>
        <v>0</v>
      </c>
      <c r="AF982" s="166">
        <f t="shared" si="318"/>
        <v>0</v>
      </c>
      <c r="AG982" s="166">
        <f t="shared" si="318"/>
        <v>0</v>
      </c>
      <c r="AH982" s="166">
        <f t="shared" si="318"/>
        <v>0</v>
      </c>
      <c r="AI982" s="166">
        <f t="shared" si="318"/>
        <v>0</v>
      </c>
      <c r="AJ982" s="166">
        <f t="shared" si="318"/>
        <v>0</v>
      </c>
      <c r="AK982" s="166">
        <f t="shared" si="318"/>
        <v>0</v>
      </c>
      <c r="AL982" s="166">
        <f t="shared" si="318"/>
        <v>0</v>
      </c>
      <c r="AM982" s="166">
        <f t="shared" si="318"/>
        <v>0</v>
      </c>
      <c r="AN982" s="166">
        <f t="shared" si="318"/>
        <v>0</v>
      </c>
      <c r="AO982" s="166">
        <f t="shared" si="318"/>
        <v>0</v>
      </c>
      <c r="AP982" s="166">
        <f t="shared" si="318"/>
        <v>0</v>
      </c>
      <c r="AQ982" s="166">
        <f t="shared" si="318"/>
        <v>0</v>
      </c>
      <c r="AR982" s="166">
        <f t="shared" si="318"/>
        <v>0</v>
      </c>
    </row>
    <row r="983" spans="1:44" s="262" customFormat="1" ht="15.75" hidden="1" outlineLevel="2">
      <c r="A983" s="194"/>
      <c r="B983" s="162" t="s">
        <v>48</v>
      </c>
      <c r="C983" s="160" t="s">
        <v>73</v>
      </c>
      <c r="D983" s="166">
        <f t="shared" si="318"/>
        <v>0</v>
      </c>
      <c r="E983" s="166">
        <f t="shared" si="318"/>
        <v>0</v>
      </c>
      <c r="F983" s="166">
        <f t="shared" si="318"/>
        <v>0</v>
      </c>
      <c r="G983" s="166">
        <f t="shared" si="318"/>
        <v>0</v>
      </c>
      <c r="H983" s="166">
        <f t="shared" si="318"/>
        <v>0</v>
      </c>
      <c r="I983" s="166">
        <f t="shared" si="318"/>
        <v>0</v>
      </c>
      <c r="J983" s="166">
        <f t="shared" si="318"/>
        <v>0</v>
      </c>
      <c r="K983" s="166">
        <f t="shared" si="318"/>
        <v>0</v>
      </c>
      <c r="L983" s="166">
        <f t="shared" si="318"/>
        <v>0</v>
      </c>
      <c r="M983" s="166">
        <f t="shared" ref="M983:AR983" si="319">M575</f>
        <v>0</v>
      </c>
      <c r="N983" s="166">
        <f t="shared" si="319"/>
        <v>0</v>
      </c>
      <c r="O983" s="166">
        <f t="shared" si="319"/>
        <v>0</v>
      </c>
      <c r="P983" s="166">
        <f t="shared" si="319"/>
        <v>0</v>
      </c>
      <c r="Q983" s="166">
        <f t="shared" si="319"/>
        <v>0</v>
      </c>
      <c r="R983" s="166">
        <f t="shared" si="319"/>
        <v>0</v>
      </c>
      <c r="S983" s="166">
        <f t="shared" si="319"/>
        <v>0</v>
      </c>
      <c r="T983" s="166">
        <f t="shared" si="319"/>
        <v>0</v>
      </c>
      <c r="U983" s="166">
        <f t="shared" si="319"/>
        <v>0</v>
      </c>
      <c r="V983" s="166">
        <f t="shared" si="319"/>
        <v>0</v>
      </c>
      <c r="W983" s="166">
        <f t="shared" si="319"/>
        <v>0</v>
      </c>
      <c r="X983" s="166">
        <f t="shared" si="319"/>
        <v>0</v>
      </c>
      <c r="Y983" s="166">
        <f t="shared" si="319"/>
        <v>0</v>
      </c>
      <c r="Z983" s="166">
        <f t="shared" si="319"/>
        <v>0</v>
      </c>
      <c r="AA983" s="166">
        <f t="shared" si="319"/>
        <v>0</v>
      </c>
      <c r="AB983" s="166">
        <f t="shared" si="319"/>
        <v>0</v>
      </c>
      <c r="AC983" s="166">
        <f t="shared" si="319"/>
        <v>0</v>
      </c>
      <c r="AD983" s="166">
        <f t="shared" si="319"/>
        <v>0</v>
      </c>
      <c r="AE983" s="166">
        <f t="shared" si="319"/>
        <v>0</v>
      </c>
      <c r="AF983" s="166">
        <f t="shared" si="319"/>
        <v>0</v>
      </c>
      <c r="AG983" s="166">
        <f t="shared" si="319"/>
        <v>0</v>
      </c>
      <c r="AH983" s="166">
        <f t="shared" si="319"/>
        <v>0</v>
      </c>
      <c r="AI983" s="166">
        <f t="shared" si="319"/>
        <v>0</v>
      </c>
      <c r="AJ983" s="166">
        <f t="shared" si="319"/>
        <v>0</v>
      </c>
      <c r="AK983" s="166">
        <f t="shared" si="319"/>
        <v>0</v>
      </c>
      <c r="AL983" s="166">
        <f t="shared" si="319"/>
        <v>0</v>
      </c>
      <c r="AM983" s="166">
        <f t="shared" si="319"/>
        <v>0</v>
      </c>
      <c r="AN983" s="166">
        <f t="shared" si="319"/>
        <v>0</v>
      </c>
      <c r="AO983" s="166">
        <f t="shared" si="319"/>
        <v>0</v>
      </c>
      <c r="AP983" s="166">
        <f t="shared" si="319"/>
        <v>0</v>
      </c>
      <c r="AQ983" s="166">
        <f t="shared" si="319"/>
        <v>0</v>
      </c>
      <c r="AR983" s="166">
        <f t="shared" si="319"/>
        <v>0</v>
      </c>
    </row>
    <row r="984" spans="1:44" s="262" customFormat="1" ht="15.75" hidden="1" outlineLevel="2">
      <c r="A984" s="194"/>
      <c r="B984" s="162" t="s">
        <v>49</v>
      </c>
      <c r="C984" s="160" t="s">
        <v>73</v>
      </c>
      <c r="D984" s="166">
        <f t="shared" ref="D984:AR989" si="320">D576</f>
        <v>0</v>
      </c>
      <c r="E984" s="166">
        <f t="shared" si="320"/>
        <v>0</v>
      </c>
      <c r="F984" s="166">
        <f t="shared" si="320"/>
        <v>0</v>
      </c>
      <c r="G984" s="166">
        <f t="shared" si="320"/>
        <v>0</v>
      </c>
      <c r="H984" s="166">
        <f t="shared" si="320"/>
        <v>0</v>
      </c>
      <c r="I984" s="166">
        <f t="shared" si="320"/>
        <v>0</v>
      </c>
      <c r="J984" s="166">
        <f t="shared" si="320"/>
        <v>0</v>
      </c>
      <c r="K984" s="166">
        <f t="shared" si="320"/>
        <v>0</v>
      </c>
      <c r="L984" s="166">
        <f t="shared" si="320"/>
        <v>0</v>
      </c>
      <c r="M984" s="166">
        <f t="shared" si="320"/>
        <v>0</v>
      </c>
      <c r="N984" s="166">
        <f t="shared" si="320"/>
        <v>0</v>
      </c>
      <c r="O984" s="166">
        <f t="shared" si="320"/>
        <v>0</v>
      </c>
      <c r="P984" s="166">
        <f t="shared" si="320"/>
        <v>0</v>
      </c>
      <c r="Q984" s="166">
        <f t="shared" si="320"/>
        <v>0</v>
      </c>
      <c r="R984" s="166">
        <f t="shared" si="320"/>
        <v>0</v>
      </c>
      <c r="S984" s="166">
        <f t="shared" si="320"/>
        <v>0</v>
      </c>
      <c r="T984" s="166">
        <f t="shared" si="320"/>
        <v>0</v>
      </c>
      <c r="U984" s="166">
        <f t="shared" si="320"/>
        <v>0</v>
      </c>
      <c r="V984" s="166">
        <f t="shared" si="320"/>
        <v>0</v>
      </c>
      <c r="W984" s="166">
        <f t="shared" si="320"/>
        <v>0</v>
      </c>
      <c r="X984" s="166">
        <f t="shared" si="320"/>
        <v>0</v>
      </c>
      <c r="Y984" s="166">
        <f t="shared" si="320"/>
        <v>0</v>
      </c>
      <c r="Z984" s="166">
        <f t="shared" si="320"/>
        <v>0</v>
      </c>
      <c r="AA984" s="166">
        <f t="shared" si="320"/>
        <v>0</v>
      </c>
      <c r="AB984" s="166">
        <f t="shared" si="320"/>
        <v>0</v>
      </c>
      <c r="AC984" s="166">
        <f t="shared" si="320"/>
        <v>0</v>
      </c>
      <c r="AD984" s="166">
        <f t="shared" si="320"/>
        <v>0</v>
      </c>
      <c r="AE984" s="166">
        <f t="shared" si="320"/>
        <v>0</v>
      </c>
      <c r="AF984" s="166">
        <f t="shared" si="320"/>
        <v>0</v>
      </c>
      <c r="AG984" s="166">
        <f t="shared" si="320"/>
        <v>0</v>
      </c>
      <c r="AH984" s="166">
        <f t="shared" si="320"/>
        <v>0</v>
      </c>
      <c r="AI984" s="166">
        <f t="shared" si="320"/>
        <v>0</v>
      </c>
      <c r="AJ984" s="166">
        <f t="shared" si="320"/>
        <v>0</v>
      </c>
      <c r="AK984" s="166">
        <f t="shared" si="320"/>
        <v>0</v>
      </c>
      <c r="AL984" s="166">
        <f t="shared" si="320"/>
        <v>0</v>
      </c>
      <c r="AM984" s="166">
        <f t="shared" si="320"/>
        <v>0</v>
      </c>
      <c r="AN984" s="166">
        <f t="shared" si="320"/>
        <v>0</v>
      </c>
      <c r="AO984" s="166">
        <f t="shared" si="320"/>
        <v>0</v>
      </c>
      <c r="AP984" s="166">
        <f t="shared" si="320"/>
        <v>0</v>
      </c>
      <c r="AQ984" s="166">
        <f t="shared" si="320"/>
        <v>0</v>
      </c>
      <c r="AR984" s="166">
        <f t="shared" si="320"/>
        <v>0</v>
      </c>
    </row>
    <row r="985" spans="1:44" s="262" customFormat="1" ht="15.75" hidden="1" outlineLevel="2">
      <c r="A985" s="194"/>
      <c r="B985" s="162" t="s">
        <v>50</v>
      </c>
      <c r="C985" s="160" t="s">
        <v>73</v>
      </c>
      <c r="D985" s="166">
        <f t="shared" si="320"/>
        <v>0</v>
      </c>
      <c r="E985" s="166">
        <f t="shared" si="320"/>
        <v>0</v>
      </c>
      <c r="F985" s="166">
        <f t="shared" si="320"/>
        <v>0</v>
      </c>
      <c r="G985" s="166">
        <f t="shared" si="320"/>
        <v>0</v>
      </c>
      <c r="H985" s="166">
        <f t="shared" si="320"/>
        <v>0</v>
      </c>
      <c r="I985" s="166">
        <f t="shared" si="320"/>
        <v>0</v>
      </c>
      <c r="J985" s="166">
        <f t="shared" si="320"/>
        <v>0</v>
      </c>
      <c r="K985" s="166">
        <f t="shared" si="320"/>
        <v>0</v>
      </c>
      <c r="L985" s="166">
        <f t="shared" si="320"/>
        <v>0</v>
      </c>
      <c r="M985" s="166">
        <f t="shared" si="320"/>
        <v>0</v>
      </c>
      <c r="N985" s="166">
        <f t="shared" si="320"/>
        <v>0</v>
      </c>
      <c r="O985" s="166">
        <f t="shared" si="320"/>
        <v>0</v>
      </c>
      <c r="P985" s="166">
        <f t="shared" si="320"/>
        <v>0</v>
      </c>
      <c r="Q985" s="166">
        <f t="shared" si="320"/>
        <v>0</v>
      </c>
      <c r="R985" s="166">
        <f t="shared" si="320"/>
        <v>0</v>
      </c>
      <c r="S985" s="166">
        <f t="shared" si="320"/>
        <v>0</v>
      </c>
      <c r="T985" s="166">
        <f t="shared" si="320"/>
        <v>0</v>
      </c>
      <c r="U985" s="166">
        <f t="shared" si="320"/>
        <v>0</v>
      </c>
      <c r="V985" s="166">
        <f t="shared" si="320"/>
        <v>0</v>
      </c>
      <c r="W985" s="166">
        <f t="shared" si="320"/>
        <v>0</v>
      </c>
      <c r="X985" s="166">
        <f t="shared" si="320"/>
        <v>0</v>
      </c>
      <c r="Y985" s="166">
        <f t="shared" si="320"/>
        <v>0</v>
      </c>
      <c r="Z985" s="166">
        <f t="shared" si="320"/>
        <v>0</v>
      </c>
      <c r="AA985" s="166">
        <f t="shared" si="320"/>
        <v>0</v>
      </c>
      <c r="AB985" s="166">
        <f t="shared" si="320"/>
        <v>0</v>
      </c>
      <c r="AC985" s="166">
        <f t="shared" si="320"/>
        <v>0</v>
      </c>
      <c r="AD985" s="166">
        <f t="shared" si="320"/>
        <v>0</v>
      </c>
      <c r="AE985" s="166">
        <f t="shared" si="320"/>
        <v>0</v>
      </c>
      <c r="AF985" s="166">
        <f t="shared" si="320"/>
        <v>0</v>
      </c>
      <c r="AG985" s="166">
        <f t="shared" si="320"/>
        <v>0</v>
      </c>
      <c r="AH985" s="166">
        <f t="shared" si="320"/>
        <v>0</v>
      </c>
      <c r="AI985" s="166">
        <f t="shared" si="320"/>
        <v>0</v>
      </c>
      <c r="AJ985" s="166">
        <f t="shared" si="320"/>
        <v>0</v>
      </c>
      <c r="AK985" s="166">
        <f t="shared" si="320"/>
        <v>0</v>
      </c>
      <c r="AL985" s="166">
        <f t="shared" si="320"/>
        <v>0</v>
      </c>
      <c r="AM985" s="166">
        <f t="shared" si="320"/>
        <v>0</v>
      </c>
      <c r="AN985" s="166">
        <f t="shared" si="320"/>
        <v>0</v>
      </c>
      <c r="AO985" s="166">
        <f t="shared" si="320"/>
        <v>0</v>
      </c>
      <c r="AP985" s="166">
        <f t="shared" si="320"/>
        <v>0</v>
      </c>
      <c r="AQ985" s="166">
        <f t="shared" si="320"/>
        <v>0</v>
      </c>
      <c r="AR985" s="166">
        <f t="shared" si="320"/>
        <v>0</v>
      </c>
    </row>
    <row r="986" spans="1:44" s="262" customFormat="1" ht="15.75" hidden="1" outlineLevel="2">
      <c r="A986" s="194"/>
      <c r="B986" s="162" t="s">
        <v>51</v>
      </c>
      <c r="C986" s="160" t="s">
        <v>73</v>
      </c>
      <c r="D986" s="166">
        <f t="shared" si="320"/>
        <v>0</v>
      </c>
      <c r="E986" s="166">
        <f t="shared" si="320"/>
        <v>0</v>
      </c>
      <c r="F986" s="166">
        <f t="shared" si="320"/>
        <v>0</v>
      </c>
      <c r="G986" s="166">
        <f t="shared" si="320"/>
        <v>0</v>
      </c>
      <c r="H986" s="166">
        <f t="shared" si="320"/>
        <v>0</v>
      </c>
      <c r="I986" s="166">
        <f t="shared" si="320"/>
        <v>0</v>
      </c>
      <c r="J986" s="166">
        <f t="shared" si="320"/>
        <v>0</v>
      </c>
      <c r="K986" s="166">
        <f t="shared" si="320"/>
        <v>0</v>
      </c>
      <c r="L986" s="166">
        <f t="shared" si="320"/>
        <v>0</v>
      </c>
      <c r="M986" s="166">
        <f t="shared" si="320"/>
        <v>0</v>
      </c>
      <c r="N986" s="166">
        <f t="shared" si="320"/>
        <v>0</v>
      </c>
      <c r="O986" s="166">
        <f t="shared" si="320"/>
        <v>0</v>
      </c>
      <c r="P986" s="166">
        <f t="shared" si="320"/>
        <v>0</v>
      </c>
      <c r="Q986" s="166">
        <f t="shared" si="320"/>
        <v>0</v>
      </c>
      <c r="R986" s="166">
        <f t="shared" si="320"/>
        <v>0</v>
      </c>
      <c r="S986" s="166">
        <f t="shared" si="320"/>
        <v>0</v>
      </c>
      <c r="T986" s="166">
        <f t="shared" si="320"/>
        <v>0</v>
      </c>
      <c r="U986" s="166">
        <f t="shared" si="320"/>
        <v>0</v>
      </c>
      <c r="V986" s="166">
        <f t="shared" si="320"/>
        <v>0</v>
      </c>
      <c r="W986" s="166">
        <f t="shared" si="320"/>
        <v>0</v>
      </c>
      <c r="X986" s="166">
        <f t="shared" si="320"/>
        <v>0</v>
      </c>
      <c r="Y986" s="166">
        <f t="shared" si="320"/>
        <v>0</v>
      </c>
      <c r="Z986" s="166">
        <f t="shared" si="320"/>
        <v>0</v>
      </c>
      <c r="AA986" s="166">
        <f t="shared" si="320"/>
        <v>0</v>
      </c>
      <c r="AB986" s="166">
        <f t="shared" si="320"/>
        <v>0</v>
      </c>
      <c r="AC986" s="166">
        <f t="shared" si="320"/>
        <v>0</v>
      </c>
      <c r="AD986" s="166">
        <f t="shared" si="320"/>
        <v>0</v>
      </c>
      <c r="AE986" s="166">
        <f t="shared" si="320"/>
        <v>0</v>
      </c>
      <c r="AF986" s="166">
        <f t="shared" si="320"/>
        <v>0</v>
      </c>
      <c r="AG986" s="166">
        <f t="shared" si="320"/>
        <v>0</v>
      </c>
      <c r="AH986" s="166">
        <f t="shared" si="320"/>
        <v>0</v>
      </c>
      <c r="AI986" s="166">
        <f t="shared" si="320"/>
        <v>0</v>
      </c>
      <c r="AJ986" s="166">
        <f t="shared" si="320"/>
        <v>0</v>
      </c>
      <c r="AK986" s="166">
        <f t="shared" si="320"/>
        <v>0</v>
      </c>
      <c r="AL986" s="166">
        <f t="shared" si="320"/>
        <v>0</v>
      </c>
      <c r="AM986" s="166">
        <f t="shared" si="320"/>
        <v>0</v>
      </c>
      <c r="AN986" s="166">
        <f t="shared" si="320"/>
        <v>0</v>
      </c>
      <c r="AO986" s="166">
        <f t="shared" si="320"/>
        <v>0</v>
      </c>
      <c r="AP986" s="166">
        <f t="shared" si="320"/>
        <v>0</v>
      </c>
      <c r="AQ986" s="166">
        <f t="shared" si="320"/>
        <v>0</v>
      </c>
      <c r="AR986" s="166">
        <f t="shared" si="320"/>
        <v>0</v>
      </c>
    </row>
    <row r="987" spans="1:44" s="262" customFormat="1" ht="15.75" hidden="1" outlineLevel="2">
      <c r="A987" s="194"/>
      <c r="B987" s="162" t="s">
        <v>52</v>
      </c>
      <c r="C987" s="160" t="s">
        <v>73</v>
      </c>
      <c r="D987" s="166">
        <f t="shared" si="320"/>
        <v>0</v>
      </c>
      <c r="E987" s="166">
        <f t="shared" si="320"/>
        <v>0</v>
      </c>
      <c r="F987" s="166">
        <f t="shared" si="320"/>
        <v>0</v>
      </c>
      <c r="G987" s="166">
        <f t="shared" si="320"/>
        <v>0</v>
      </c>
      <c r="H987" s="166">
        <f t="shared" si="320"/>
        <v>0</v>
      </c>
      <c r="I987" s="166">
        <f t="shared" si="320"/>
        <v>0</v>
      </c>
      <c r="J987" s="166">
        <f t="shared" si="320"/>
        <v>0</v>
      </c>
      <c r="K987" s="166">
        <f t="shared" si="320"/>
        <v>0</v>
      </c>
      <c r="L987" s="166">
        <f t="shared" si="320"/>
        <v>0</v>
      </c>
      <c r="M987" s="166">
        <f t="shared" si="320"/>
        <v>0</v>
      </c>
      <c r="N987" s="166">
        <f t="shared" si="320"/>
        <v>0</v>
      </c>
      <c r="O987" s="166">
        <f t="shared" si="320"/>
        <v>0</v>
      </c>
      <c r="P987" s="166">
        <f t="shared" si="320"/>
        <v>0</v>
      </c>
      <c r="Q987" s="166">
        <f t="shared" si="320"/>
        <v>0</v>
      </c>
      <c r="R987" s="166">
        <f t="shared" si="320"/>
        <v>0</v>
      </c>
      <c r="S987" s="166">
        <f t="shared" si="320"/>
        <v>0</v>
      </c>
      <c r="T987" s="166">
        <f t="shared" si="320"/>
        <v>0</v>
      </c>
      <c r="U987" s="166">
        <f t="shared" si="320"/>
        <v>0</v>
      </c>
      <c r="V987" s="166">
        <f t="shared" si="320"/>
        <v>0</v>
      </c>
      <c r="W987" s="166">
        <f t="shared" si="320"/>
        <v>0</v>
      </c>
      <c r="X987" s="166">
        <f t="shared" si="320"/>
        <v>0</v>
      </c>
      <c r="Y987" s="166">
        <f t="shared" si="320"/>
        <v>0</v>
      </c>
      <c r="Z987" s="166">
        <f t="shared" si="320"/>
        <v>0</v>
      </c>
      <c r="AA987" s="166">
        <f t="shared" si="320"/>
        <v>0</v>
      </c>
      <c r="AB987" s="166">
        <f t="shared" si="320"/>
        <v>0</v>
      </c>
      <c r="AC987" s="166">
        <f t="shared" si="320"/>
        <v>0</v>
      </c>
      <c r="AD987" s="166">
        <f t="shared" si="320"/>
        <v>0</v>
      </c>
      <c r="AE987" s="166">
        <f t="shared" si="320"/>
        <v>0</v>
      </c>
      <c r="AF987" s="166">
        <f t="shared" si="320"/>
        <v>0</v>
      </c>
      <c r="AG987" s="166">
        <f t="shared" si="320"/>
        <v>0</v>
      </c>
      <c r="AH987" s="166">
        <f t="shared" si="320"/>
        <v>0</v>
      </c>
      <c r="AI987" s="166">
        <f t="shared" si="320"/>
        <v>0</v>
      </c>
      <c r="AJ987" s="166">
        <f t="shared" si="320"/>
        <v>0</v>
      </c>
      <c r="AK987" s="166">
        <f t="shared" si="320"/>
        <v>0</v>
      </c>
      <c r="AL987" s="166">
        <f t="shared" si="320"/>
        <v>0</v>
      </c>
      <c r="AM987" s="166">
        <f t="shared" si="320"/>
        <v>0</v>
      </c>
      <c r="AN987" s="166">
        <f t="shared" si="320"/>
        <v>0</v>
      </c>
      <c r="AO987" s="166">
        <f t="shared" si="320"/>
        <v>0</v>
      </c>
      <c r="AP987" s="166">
        <f t="shared" si="320"/>
        <v>0</v>
      </c>
      <c r="AQ987" s="166">
        <f t="shared" si="320"/>
        <v>0</v>
      </c>
      <c r="AR987" s="166">
        <f t="shared" si="320"/>
        <v>0</v>
      </c>
    </row>
    <row r="988" spans="1:44" s="262" customFormat="1" ht="15.75" hidden="1" outlineLevel="2">
      <c r="A988" s="194"/>
      <c r="B988" s="162" t="s">
        <v>53</v>
      </c>
      <c r="C988" s="160" t="s">
        <v>73</v>
      </c>
      <c r="D988" s="166">
        <f t="shared" si="320"/>
        <v>0</v>
      </c>
      <c r="E988" s="166">
        <f t="shared" si="320"/>
        <v>0</v>
      </c>
      <c r="F988" s="166">
        <f t="shared" si="320"/>
        <v>0</v>
      </c>
      <c r="G988" s="166">
        <f t="shared" si="320"/>
        <v>0</v>
      </c>
      <c r="H988" s="166">
        <f t="shared" si="320"/>
        <v>0</v>
      </c>
      <c r="I988" s="166">
        <f t="shared" si="320"/>
        <v>0</v>
      </c>
      <c r="J988" s="166">
        <f t="shared" si="320"/>
        <v>0</v>
      </c>
      <c r="K988" s="166">
        <f t="shared" si="320"/>
        <v>0</v>
      </c>
      <c r="L988" s="166">
        <f t="shared" si="320"/>
        <v>0</v>
      </c>
      <c r="M988" s="166">
        <f t="shared" si="320"/>
        <v>0</v>
      </c>
      <c r="N988" s="166">
        <f t="shared" si="320"/>
        <v>0</v>
      </c>
      <c r="O988" s="166">
        <f t="shared" si="320"/>
        <v>0</v>
      </c>
      <c r="P988" s="166">
        <f t="shared" si="320"/>
        <v>0</v>
      </c>
      <c r="Q988" s="166">
        <f t="shared" si="320"/>
        <v>0</v>
      </c>
      <c r="R988" s="166">
        <f t="shared" si="320"/>
        <v>0</v>
      </c>
      <c r="S988" s="166">
        <f t="shared" si="320"/>
        <v>0</v>
      </c>
      <c r="T988" s="166">
        <f t="shared" si="320"/>
        <v>0</v>
      </c>
      <c r="U988" s="166">
        <f t="shared" si="320"/>
        <v>0</v>
      </c>
      <c r="V988" s="166">
        <f t="shared" si="320"/>
        <v>0</v>
      </c>
      <c r="W988" s="166">
        <f t="shared" si="320"/>
        <v>0</v>
      </c>
      <c r="X988" s="166">
        <f t="shared" si="320"/>
        <v>0</v>
      </c>
      <c r="Y988" s="166">
        <f t="shared" si="320"/>
        <v>0</v>
      </c>
      <c r="Z988" s="166">
        <f t="shared" si="320"/>
        <v>0</v>
      </c>
      <c r="AA988" s="166">
        <f t="shared" si="320"/>
        <v>0</v>
      </c>
      <c r="AB988" s="166">
        <f t="shared" si="320"/>
        <v>0</v>
      </c>
      <c r="AC988" s="166">
        <f t="shared" si="320"/>
        <v>0</v>
      </c>
      <c r="AD988" s="166">
        <f t="shared" si="320"/>
        <v>0</v>
      </c>
      <c r="AE988" s="166">
        <f t="shared" si="320"/>
        <v>0</v>
      </c>
      <c r="AF988" s="166">
        <f t="shared" si="320"/>
        <v>0</v>
      </c>
      <c r="AG988" s="166">
        <f t="shared" si="320"/>
        <v>0</v>
      </c>
      <c r="AH988" s="166">
        <f t="shared" si="320"/>
        <v>0</v>
      </c>
      <c r="AI988" s="166">
        <f t="shared" si="320"/>
        <v>0</v>
      </c>
      <c r="AJ988" s="166">
        <f t="shared" si="320"/>
        <v>0</v>
      </c>
      <c r="AK988" s="166">
        <f t="shared" si="320"/>
        <v>0</v>
      </c>
      <c r="AL988" s="166">
        <f t="shared" si="320"/>
        <v>0</v>
      </c>
      <c r="AM988" s="166">
        <f t="shared" si="320"/>
        <v>0</v>
      </c>
      <c r="AN988" s="166">
        <f t="shared" si="320"/>
        <v>0</v>
      </c>
      <c r="AO988" s="166">
        <f t="shared" si="320"/>
        <v>0</v>
      </c>
      <c r="AP988" s="166">
        <f t="shared" si="320"/>
        <v>0</v>
      </c>
      <c r="AQ988" s="166">
        <f t="shared" si="320"/>
        <v>0</v>
      </c>
      <c r="AR988" s="166">
        <f t="shared" si="320"/>
        <v>0</v>
      </c>
    </row>
    <row r="989" spans="1:44" s="262" customFormat="1" ht="15.75" hidden="1" outlineLevel="2">
      <c r="A989" s="194"/>
      <c r="B989" s="162" t="s">
        <v>54</v>
      </c>
      <c r="C989" s="160" t="s">
        <v>73</v>
      </c>
      <c r="D989" s="166">
        <f t="shared" si="320"/>
        <v>0</v>
      </c>
      <c r="E989" s="166">
        <f t="shared" si="320"/>
        <v>0</v>
      </c>
      <c r="F989" s="166">
        <f t="shared" si="320"/>
        <v>0</v>
      </c>
      <c r="G989" s="166">
        <f t="shared" si="320"/>
        <v>0</v>
      </c>
      <c r="H989" s="166">
        <f t="shared" si="320"/>
        <v>0</v>
      </c>
      <c r="I989" s="166">
        <f t="shared" si="320"/>
        <v>0</v>
      </c>
      <c r="J989" s="166">
        <f t="shared" si="320"/>
        <v>0</v>
      </c>
      <c r="K989" s="166">
        <f t="shared" si="320"/>
        <v>0</v>
      </c>
      <c r="L989" s="166">
        <f t="shared" si="320"/>
        <v>0</v>
      </c>
      <c r="M989" s="166">
        <f t="shared" si="320"/>
        <v>0</v>
      </c>
      <c r="N989" s="166">
        <f t="shared" si="320"/>
        <v>0</v>
      </c>
      <c r="O989" s="166">
        <f t="shared" si="320"/>
        <v>0</v>
      </c>
      <c r="P989" s="166">
        <f t="shared" si="320"/>
        <v>0</v>
      </c>
      <c r="Q989" s="166">
        <f t="shared" si="320"/>
        <v>0</v>
      </c>
      <c r="R989" s="166">
        <f t="shared" si="320"/>
        <v>0</v>
      </c>
      <c r="S989" s="166">
        <f t="shared" si="320"/>
        <v>0</v>
      </c>
      <c r="T989" s="166">
        <f t="shared" si="320"/>
        <v>0</v>
      </c>
      <c r="U989" s="166">
        <f t="shared" si="320"/>
        <v>0</v>
      </c>
      <c r="V989" s="166">
        <f t="shared" si="320"/>
        <v>0</v>
      </c>
      <c r="W989" s="166">
        <f t="shared" si="320"/>
        <v>0</v>
      </c>
      <c r="X989" s="166">
        <f t="shared" si="320"/>
        <v>0</v>
      </c>
      <c r="Y989" s="166">
        <f t="shared" si="320"/>
        <v>0</v>
      </c>
      <c r="Z989" s="166">
        <f t="shared" si="320"/>
        <v>0</v>
      </c>
      <c r="AA989" s="166">
        <f t="shared" si="320"/>
        <v>0</v>
      </c>
      <c r="AB989" s="166">
        <f t="shared" si="320"/>
        <v>0</v>
      </c>
      <c r="AC989" s="166">
        <f t="shared" si="320"/>
        <v>0</v>
      </c>
      <c r="AD989" s="166">
        <f t="shared" si="320"/>
        <v>0</v>
      </c>
      <c r="AE989" s="166">
        <f t="shared" si="320"/>
        <v>0</v>
      </c>
      <c r="AF989" s="166">
        <f t="shared" si="320"/>
        <v>0</v>
      </c>
      <c r="AG989" s="166">
        <f t="shared" si="320"/>
        <v>0</v>
      </c>
      <c r="AH989" s="166">
        <f t="shared" si="320"/>
        <v>0</v>
      </c>
      <c r="AI989" s="166">
        <f t="shared" si="320"/>
        <v>0</v>
      </c>
      <c r="AJ989" s="166">
        <f t="shared" si="320"/>
        <v>0</v>
      </c>
      <c r="AK989" s="166">
        <f t="shared" si="320"/>
        <v>0</v>
      </c>
      <c r="AL989" s="166">
        <f t="shared" si="320"/>
        <v>0</v>
      </c>
      <c r="AM989" s="166">
        <f t="shared" si="320"/>
        <v>0</v>
      </c>
      <c r="AN989" s="166">
        <f t="shared" si="320"/>
        <v>0</v>
      </c>
      <c r="AO989" s="166">
        <f t="shared" si="320"/>
        <v>0</v>
      </c>
      <c r="AP989" s="166">
        <f t="shared" si="320"/>
        <v>0</v>
      </c>
      <c r="AQ989" s="166">
        <f t="shared" si="320"/>
        <v>0</v>
      </c>
      <c r="AR989" s="166">
        <f t="shared" si="320"/>
        <v>0</v>
      </c>
    </row>
    <row r="990" spans="1:44" s="262" customFormat="1" ht="15.75" hidden="1" outlineLevel="2">
      <c r="A990" s="194"/>
      <c r="B990" s="162" t="s">
        <v>55</v>
      </c>
      <c r="C990" s="160" t="s">
        <v>73</v>
      </c>
      <c r="D990" s="165">
        <f>1-SUM(D977:D989)</f>
        <v>1</v>
      </c>
      <c r="E990" s="165">
        <f t="shared" ref="E990:AR990" si="321">1-SUM(E977:E989)</f>
        <v>1</v>
      </c>
      <c r="F990" s="165">
        <f t="shared" si="321"/>
        <v>1</v>
      </c>
      <c r="G990" s="165">
        <f t="shared" si="321"/>
        <v>1</v>
      </c>
      <c r="H990" s="165">
        <f t="shared" si="321"/>
        <v>1</v>
      </c>
      <c r="I990" s="165">
        <f t="shared" si="321"/>
        <v>1</v>
      </c>
      <c r="J990" s="165">
        <f t="shared" si="321"/>
        <v>1</v>
      </c>
      <c r="K990" s="165">
        <f t="shared" si="321"/>
        <v>1</v>
      </c>
      <c r="L990" s="165">
        <f t="shared" si="321"/>
        <v>1</v>
      </c>
      <c r="M990" s="165">
        <f t="shared" si="321"/>
        <v>1</v>
      </c>
      <c r="N990" s="165">
        <f t="shared" si="321"/>
        <v>1</v>
      </c>
      <c r="O990" s="165">
        <f t="shared" si="321"/>
        <v>1</v>
      </c>
      <c r="P990" s="165">
        <f t="shared" si="321"/>
        <v>1</v>
      </c>
      <c r="Q990" s="165">
        <f t="shared" si="321"/>
        <v>1</v>
      </c>
      <c r="R990" s="165">
        <f t="shared" si="321"/>
        <v>1</v>
      </c>
      <c r="S990" s="165">
        <f t="shared" si="321"/>
        <v>1</v>
      </c>
      <c r="T990" s="165">
        <f t="shared" si="321"/>
        <v>1</v>
      </c>
      <c r="U990" s="165">
        <f t="shared" si="321"/>
        <v>1</v>
      </c>
      <c r="V990" s="165">
        <f t="shared" si="321"/>
        <v>1</v>
      </c>
      <c r="W990" s="165">
        <f t="shared" si="321"/>
        <v>1</v>
      </c>
      <c r="X990" s="165">
        <f t="shared" si="321"/>
        <v>1</v>
      </c>
      <c r="Y990" s="165">
        <f t="shared" si="321"/>
        <v>1</v>
      </c>
      <c r="Z990" s="165">
        <f t="shared" si="321"/>
        <v>1</v>
      </c>
      <c r="AA990" s="165">
        <f t="shared" si="321"/>
        <v>1</v>
      </c>
      <c r="AB990" s="165">
        <f t="shared" si="321"/>
        <v>1</v>
      </c>
      <c r="AC990" s="165">
        <f t="shared" si="321"/>
        <v>1</v>
      </c>
      <c r="AD990" s="165">
        <f t="shared" si="321"/>
        <v>1</v>
      </c>
      <c r="AE990" s="165">
        <f t="shared" si="321"/>
        <v>1</v>
      </c>
      <c r="AF990" s="165">
        <f t="shared" si="321"/>
        <v>1</v>
      </c>
      <c r="AG990" s="165">
        <f t="shared" si="321"/>
        <v>1</v>
      </c>
      <c r="AH990" s="165">
        <f t="shared" si="321"/>
        <v>1</v>
      </c>
      <c r="AI990" s="165">
        <f t="shared" si="321"/>
        <v>1</v>
      </c>
      <c r="AJ990" s="165">
        <f t="shared" si="321"/>
        <v>1</v>
      </c>
      <c r="AK990" s="165">
        <f t="shared" si="321"/>
        <v>1</v>
      </c>
      <c r="AL990" s="165">
        <f t="shared" si="321"/>
        <v>1</v>
      </c>
      <c r="AM990" s="165">
        <f t="shared" si="321"/>
        <v>1</v>
      </c>
      <c r="AN990" s="165">
        <f t="shared" si="321"/>
        <v>1</v>
      </c>
      <c r="AO990" s="165">
        <f t="shared" si="321"/>
        <v>1</v>
      </c>
      <c r="AP990" s="165">
        <f t="shared" si="321"/>
        <v>1</v>
      </c>
      <c r="AQ990" s="165">
        <f t="shared" si="321"/>
        <v>1</v>
      </c>
      <c r="AR990" s="165">
        <f t="shared" si="321"/>
        <v>1</v>
      </c>
    </row>
    <row r="991" spans="1:44" s="262" customFormat="1" ht="15.75" hidden="1" outlineLevel="2">
      <c r="A991" s="194"/>
      <c r="B991" s="162" t="s">
        <v>56</v>
      </c>
      <c r="C991" s="160" t="s">
        <v>73</v>
      </c>
      <c r="D991" s="166">
        <f>SUM(D977:D990)</f>
        <v>1</v>
      </c>
      <c r="E991" s="166">
        <f t="shared" ref="E991:AR991" si="322">SUM(E977:E990)</f>
        <v>1</v>
      </c>
      <c r="F991" s="166">
        <f t="shared" si="322"/>
        <v>1</v>
      </c>
      <c r="G991" s="166">
        <f t="shared" si="322"/>
        <v>1</v>
      </c>
      <c r="H991" s="166">
        <f t="shared" si="322"/>
        <v>1</v>
      </c>
      <c r="I991" s="166">
        <f t="shared" si="322"/>
        <v>1</v>
      </c>
      <c r="J991" s="166">
        <f t="shared" si="322"/>
        <v>1</v>
      </c>
      <c r="K991" s="166">
        <f t="shared" si="322"/>
        <v>1</v>
      </c>
      <c r="L991" s="166">
        <f t="shared" si="322"/>
        <v>1</v>
      </c>
      <c r="M991" s="166">
        <f t="shared" si="322"/>
        <v>1</v>
      </c>
      <c r="N991" s="166">
        <f t="shared" si="322"/>
        <v>1</v>
      </c>
      <c r="O991" s="166">
        <f t="shared" si="322"/>
        <v>1</v>
      </c>
      <c r="P991" s="166">
        <f t="shared" si="322"/>
        <v>1</v>
      </c>
      <c r="Q991" s="166">
        <f t="shared" si="322"/>
        <v>1</v>
      </c>
      <c r="R991" s="166">
        <f t="shared" si="322"/>
        <v>1</v>
      </c>
      <c r="S991" s="166">
        <f t="shared" si="322"/>
        <v>1</v>
      </c>
      <c r="T991" s="166">
        <f t="shared" si="322"/>
        <v>1</v>
      </c>
      <c r="U991" s="166">
        <f t="shared" si="322"/>
        <v>1</v>
      </c>
      <c r="V991" s="166">
        <f t="shared" si="322"/>
        <v>1</v>
      </c>
      <c r="W991" s="166">
        <f t="shared" si="322"/>
        <v>1</v>
      </c>
      <c r="X991" s="166">
        <f t="shared" si="322"/>
        <v>1</v>
      </c>
      <c r="Y991" s="166">
        <f t="shared" si="322"/>
        <v>1</v>
      </c>
      <c r="Z991" s="166">
        <f t="shared" si="322"/>
        <v>1</v>
      </c>
      <c r="AA991" s="166">
        <f t="shared" si="322"/>
        <v>1</v>
      </c>
      <c r="AB991" s="166">
        <f t="shared" si="322"/>
        <v>1</v>
      </c>
      <c r="AC991" s="166">
        <f t="shared" si="322"/>
        <v>1</v>
      </c>
      <c r="AD991" s="166">
        <f t="shared" si="322"/>
        <v>1</v>
      </c>
      <c r="AE991" s="166">
        <f t="shared" si="322"/>
        <v>1</v>
      </c>
      <c r="AF991" s="166">
        <f t="shared" si="322"/>
        <v>1</v>
      </c>
      <c r="AG991" s="166">
        <f t="shared" si="322"/>
        <v>1</v>
      </c>
      <c r="AH991" s="166">
        <f t="shared" si="322"/>
        <v>1</v>
      </c>
      <c r="AI991" s="166">
        <f t="shared" si="322"/>
        <v>1</v>
      </c>
      <c r="AJ991" s="166">
        <f t="shared" si="322"/>
        <v>1</v>
      </c>
      <c r="AK991" s="166">
        <f t="shared" si="322"/>
        <v>1</v>
      </c>
      <c r="AL991" s="166">
        <f t="shared" si="322"/>
        <v>1</v>
      </c>
      <c r="AM991" s="166">
        <f t="shared" si="322"/>
        <v>1</v>
      </c>
      <c r="AN991" s="166">
        <f t="shared" si="322"/>
        <v>1</v>
      </c>
      <c r="AO991" s="166">
        <f t="shared" si="322"/>
        <v>1</v>
      </c>
      <c r="AP991" s="166">
        <f t="shared" si="322"/>
        <v>1</v>
      </c>
      <c r="AQ991" s="166">
        <f t="shared" si="322"/>
        <v>1</v>
      </c>
      <c r="AR991" s="166">
        <f t="shared" si="322"/>
        <v>1</v>
      </c>
    </row>
    <row r="992" spans="1:44" s="260" customFormat="1" ht="15.75" hidden="1" outlineLevel="1">
      <c r="A992" s="195"/>
      <c r="B992" s="84" t="s">
        <v>197</v>
      </c>
      <c r="C992" s="80" t="s">
        <v>129</v>
      </c>
      <c r="D992" s="157">
        <f>IF($A$889="SIM",D625,0)</f>
        <v>0</v>
      </c>
      <c r="E992" s="157">
        <f t="shared" ref="E992:AR992" si="323">IF($A$889="SIM",E625,0)</f>
        <v>0</v>
      </c>
      <c r="F992" s="157">
        <f t="shared" si="323"/>
        <v>0</v>
      </c>
      <c r="G992" s="157">
        <f t="shared" si="323"/>
        <v>0</v>
      </c>
      <c r="H992" s="157">
        <f t="shared" si="323"/>
        <v>0</v>
      </c>
      <c r="I992" s="157">
        <f t="shared" si="323"/>
        <v>0</v>
      </c>
      <c r="J992" s="157">
        <f t="shared" si="323"/>
        <v>0</v>
      </c>
      <c r="K992" s="157">
        <f t="shared" si="323"/>
        <v>0</v>
      </c>
      <c r="L992" s="157">
        <f t="shared" si="323"/>
        <v>0</v>
      </c>
      <c r="M992" s="157">
        <f t="shared" si="323"/>
        <v>0</v>
      </c>
      <c r="N992" s="157">
        <f t="shared" si="323"/>
        <v>0</v>
      </c>
      <c r="O992" s="157">
        <f t="shared" si="323"/>
        <v>0</v>
      </c>
      <c r="P992" s="157">
        <f t="shared" si="323"/>
        <v>0</v>
      </c>
      <c r="Q992" s="157">
        <f t="shared" si="323"/>
        <v>0</v>
      </c>
      <c r="R992" s="157">
        <f t="shared" si="323"/>
        <v>0</v>
      </c>
      <c r="S992" s="157">
        <f t="shared" si="323"/>
        <v>0</v>
      </c>
      <c r="T992" s="157">
        <f t="shared" si="323"/>
        <v>0</v>
      </c>
      <c r="U992" s="157">
        <f t="shared" si="323"/>
        <v>0</v>
      </c>
      <c r="V992" s="157">
        <f t="shared" si="323"/>
        <v>0</v>
      </c>
      <c r="W992" s="157">
        <f t="shared" si="323"/>
        <v>0</v>
      </c>
      <c r="X992" s="157">
        <f t="shared" si="323"/>
        <v>0</v>
      </c>
      <c r="Y992" s="157">
        <f t="shared" si="323"/>
        <v>0</v>
      </c>
      <c r="Z992" s="157">
        <f t="shared" si="323"/>
        <v>0</v>
      </c>
      <c r="AA992" s="157">
        <f t="shared" si="323"/>
        <v>0</v>
      </c>
      <c r="AB992" s="157">
        <f t="shared" si="323"/>
        <v>0</v>
      </c>
      <c r="AC992" s="157">
        <f t="shared" si="323"/>
        <v>0</v>
      </c>
      <c r="AD992" s="157">
        <f t="shared" si="323"/>
        <v>0</v>
      </c>
      <c r="AE992" s="157">
        <f t="shared" si="323"/>
        <v>0</v>
      </c>
      <c r="AF992" s="157">
        <f t="shared" si="323"/>
        <v>0</v>
      </c>
      <c r="AG992" s="157">
        <f t="shared" si="323"/>
        <v>0</v>
      </c>
      <c r="AH992" s="157">
        <f t="shared" si="323"/>
        <v>0</v>
      </c>
      <c r="AI992" s="157">
        <f t="shared" si="323"/>
        <v>0</v>
      </c>
      <c r="AJ992" s="157">
        <f t="shared" si="323"/>
        <v>0</v>
      </c>
      <c r="AK992" s="157">
        <f t="shared" si="323"/>
        <v>0</v>
      </c>
      <c r="AL992" s="157">
        <f t="shared" si="323"/>
        <v>0</v>
      </c>
      <c r="AM992" s="157">
        <f t="shared" si="323"/>
        <v>0</v>
      </c>
      <c r="AN992" s="157">
        <f t="shared" si="323"/>
        <v>0</v>
      </c>
      <c r="AO992" s="157">
        <f t="shared" si="323"/>
        <v>0</v>
      </c>
      <c r="AP992" s="157">
        <f t="shared" si="323"/>
        <v>0</v>
      </c>
      <c r="AQ992" s="157">
        <f t="shared" si="323"/>
        <v>0</v>
      </c>
      <c r="AR992" s="157">
        <f t="shared" si="323"/>
        <v>0</v>
      </c>
    </row>
    <row r="993" spans="1:44" s="262" customFormat="1" ht="15.75" hidden="1" outlineLevel="2">
      <c r="A993" s="194"/>
      <c r="B993" s="162" t="s">
        <v>133</v>
      </c>
      <c r="C993" s="160"/>
      <c r="D993" s="160"/>
      <c r="E993" s="160"/>
      <c r="F993" s="160"/>
      <c r="G993" s="160"/>
      <c r="H993" s="160"/>
      <c r="I993" s="160"/>
      <c r="J993" s="160"/>
      <c r="K993" s="160"/>
      <c r="L993" s="160"/>
      <c r="M993" s="160"/>
      <c r="N993" s="160"/>
      <c r="O993" s="160"/>
      <c r="P993" s="160"/>
      <c r="Q993" s="160"/>
      <c r="R993" s="160"/>
      <c r="S993" s="160"/>
      <c r="T993" s="160"/>
      <c r="U993" s="160"/>
      <c r="V993" s="160"/>
      <c r="W993" s="160"/>
      <c r="X993" s="160"/>
      <c r="Y993" s="160"/>
      <c r="Z993" s="160"/>
      <c r="AA993" s="160"/>
      <c r="AB993" s="160"/>
      <c r="AC993" s="160"/>
      <c r="AD993" s="160"/>
      <c r="AE993" s="160"/>
      <c r="AF993" s="160"/>
      <c r="AG993" s="160"/>
      <c r="AH993" s="160"/>
      <c r="AI993" s="160"/>
      <c r="AJ993" s="160"/>
      <c r="AK993" s="160"/>
      <c r="AL993" s="160"/>
      <c r="AM993" s="160"/>
      <c r="AN993" s="160"/>
      <c r="AO993" s="160"/>
      <c r="AP993" s="160"/>
      <c r="AQ993" s="160"/>
      <c r="AR993" s="160"/>
    </row>
    <row r="994" spans="1:44" s="262" customFormat="1" ht="15.75" hidden="1" outlineLevel="2">
      <c r="A994" s="194"/>
      <c r="B994" s="162" t="s">
        <v>42</v>
      </c>
      <c r="C994" s="160" t="s">
        <v>73</v>
      </c>
      <c r="D994" s="166">
        <f>D627</f>
        <v>0</v>
      </c>
      <c r="E994" s="166">
        <f t="shared" ref="E994:AR1000" si="324">E627</f>
        <v>0</v>
      </c>
      <c r="F994" s="166">
        <f t="shared" si="324"/>
        <v>0</v>
      </c>
      <c r="G994" s="166">
        <f t="shared" si="324"/>
        <v>0</v>
      </c>
      <c r="H994" s="166">
        <f t="shared" si="324"/>
        <v>0</v>
      </c>
      <c r="I994" s="166">
        <f t="shared" si="324"/>
        <v>0</v>
      </c>
      <c r="J994" s="166">
        <f t="shared" si="324"/>
        <v>0</v>
      </c>
      <c r="K994" s="166">
        <f t="shared" si="324"/>
        <v>0</v>
      </c>
      <c r="L994" s="166">
        <f t="shared" si="324"/>
        <v>0</v>
      </c>
      <c r="M994" s="166">
        <f t="shared" si="324"/>
        <v>0</v>
      </c>
      <c r="N994" s="166">
        <f t="shared" si="324"/>
        <v>0</v>
      </c>
      <c r="O994" s="166">
        <f t="shared" si="324"/>
        <v>0</v>
      </c>
      <c r="P994" s="166">
        <f t="shared" si="324"/>
        <v>0</v>
      </c>
      <c r="Q994" s="166">
        <f t="shared" si="324"/>
        <v>0</v>
      </c>
      <c r="R994" s="166">
        <f t="shared" si="324"/>
        <v>0</v>
      </c>
      <c r="S994" s="166">
        <f t="shared" si="324"/>
        <v>0</v>
      </c>
      <c r="T994" s="166">
        <f t="shared" si="324"/>
        <v>0</v>
      </c>
      <c r="U994" s="166">
        <f t="shared" si="324"/>
        <v>0</v>
      </c>
      <c r="V994" s="166">
        <f t="shared" si="324"/>
        <v>0</v>
      </c>
      <c r="W994" s="166">
        <f t="shared" si="324"/>
        <v>0</v>
      </c>
      <c r="X994" s="166">
        <f t="shared" si="324"/>
        <v>0</v>
      </c>
      <c r="Y994" s="166">
        <f t="shared" si="324"/>
        <v>0</v>
      </c>
      <c r="Z994" s="166">
        <f t="shared" si="324"/>
        <v>0</v>
      </c>
      <c r="AA994" s="166">
        <f t="shared" si="324"/>
        <v>0</v>
      </c>
      <c r="AB994" s="166">
        <f t="shared" si="324"/>
        <v>0</v>
      </c>
      <c r="AC994" s="166">
        <f t="shared" si="324"/>
        <v>0</v>
      </c>
      <c r="AD994" s="166">
        <f t="shared" si="324"/>
        <v>0</v>
      </c>
      <c r="AE994" s="166">
        <f t="shared" si="324"/>
        <v>0</v>
      </c>
      <c r="AF994" s="166">
        <f t="shared" si="324"/>
        <v>0</v>
      </c>
      <c r="AG994" s="166">
        <f t="shared" si="324"/>
        <v>0</v>
      </c>
      <c r="AH994" s="166">
        <f t="shared" si="324"/>
        <v>0</v>
      </c>
      <c r="AI994" s="166">
        <f t="shared" si="324"/>
        <v>0</v>
      </c>
      <c r="AJ994" s="166">
        <f t="shared" si="324"/>
        <v>0</v>
      </c>
      <c r="AK994" s="166">
        <f t="shared" si="324"/>
        <v>0</v>
      </c>
      <c r="AL994" s="166">
        <f t="shared" si="324"/>
        <v>0</v>
      </c>
      <c r="AM994" s="166">
        <f t="shared" si="324"/>
        <v>0</v>
      </c>
      <c r="AN994" s="166">
        <f t="shared" si="324"/>
        <v>0</v>
      </c>
      <c r="AO994" s="166">
        <f t="shared" si="324"/>
        <v>0</v>
      </c>
      <c r="AP994" s="166">
        <f t="shared" si="324"/>
        <v>0</v>
      </c>
      <c r="AQ994" s="166">
        <f t="shared" si="324"/>
        <v>0</v>
      </c>
      <c r="AR994" s="166">
        <f t="shared" si="324"/>
        <v>0</v>
      </c>
    </row>
    <row r="995" spans="1:44" s="262" customFormat="1" ht="15.75" hidden="1" outlineLevel="2">
      <c r="A995" s="194"/>
      <c r="B995" s="162" t="s">
        <v>43</v>
      </c>
      <c r="C995" s="160" t="s">
        <v>73</v>
      </c>
      <c r="D995" s="166">
        <f t="shared" ref="D995:S1006" si="325">D628</f>
        <v>0</v>
      </c>
      <c r="E995" s="166">
        <f t="shared" si="325"/>
        <v>0</v>
      </c>
      <c r="F995" s="166">
        <f t="shared" si="325"/>
        <v>0</v>
      </c>
      <c r="G995" s="166">
        <f t="shared" si="325"/>
        <v>0</v>
      </c>
      <c r="H995" s="166">
        <f t="shared" si="325"/>
        <v>0</v>
      </c>
      <c r="I995" s="166">
        <f t="shared" si="325"/>
        <v>0</v>
      </c>
      <c r="J995" s="166">
        <f t="shared" si="325"/>
        <v>0</v>
      </c>
      <c r="K995" s="166">
        <f t="shared" si="325"/>
        <v>0</v>
      </c>
      <c r="L995" s="166">
        <f t="shared" si="325"/>
        <v>0</v>
      </c>
      <c r="M995" s="166">
        <f t="shared" si="325"/>
        <v>0</v>
      </c>
      <c r="N995" s="166">
        <f t="shared" si="325"/>
        <v>0</v>
      </c>
      <c r="O995" s="166">
        <f t="shared" si="325"/>
        <v>0</v>
      </c>
      <c r="P995" s="166">
        <f t="shared" si="325"/>
        <v>0</v>
      </c>
      <c r="Q995" s="166">
        <f t="shared" si="325"/>
        <v>0</v>
      </c>
      <c r="R995" s="166">
        <f t="shared" si="325"/>
        <v>0</v>
      </c>
      <c r="S995" s="166">
        <f t="shared" si="325"/>
        <v>0</v>
      </c>
      <c r="T995" s="166">
        <f t="shared" si="324"/>
        <v>0</v>
      </c>
      <c r="U995" s="166">
        <f t="shared" si="324"/>
        <v>0</v>
      </c>
      <c r="V995" s="166">
        <f t="shared" si="324"/>
        <v>0</v>
      </c>
      <c r="W995" s="166">
        <f t="shared" si="324"/>
        <v>0</v>
      </c>
      <c r="X995" s="166">
        <f t="shared" si="324"/>
        <v>0</v>
      </c>
      <c r="Y995" s="166">
        <f t="shared" si="324"/>
        <v>0</v>
      </c>
      <c r="Z995" s="166">
        <f t="shared" si="324"/>
        <v>0</v>
      </c>
      <c r="AA995" s="166">
        <f t="shared" si="324"/>
        <v>0</v>
      </c>
      <c r="AB995" s="166">
        <f t="shared" si="324"/>
        <v>0</v>
      </c>
      <c r="AC995" s="166">
        <f t="shared" si="324"/>
        <v>0</v>
      </c>
      <c r="AD995" s="166">
        <f t="shared" si="324"/>
        <v>0</v>
      </c>
      <c r="AE995" s="166">
        <f t="shared" si="324"/>
        <v>0</v>
      </c>
      <c r="AF995" s="166">
        <f t="shared" si="324"/>
        <v>0</v>
      </c>
      <c r="AG995" s="166">
        <f t="shared" si="324"/>
        <v>0</v>
      </c>
      <c r="AH995" s="166">
        <f t="shared" si="324"/>
        <v>0</v>
      </c>
      <c r="AI995" s="166">
        <f t="shared" si="324"/>
        <v>0</v>
      </c>
      <c r="AJ995" s="166">
        <f t="shared" si="324"/>
        <v>0</v>
      </c>
      <c r="AK995" s="166">
        <f t="shared" si="324"/>
        <v>0</v>
      </c>
      <c r="AL995" s="166">
        <f t="shared" si="324"/>
        <v>0</v>
      </c>
      <c r="AM995" s="166">
        <f t="shared" si="324"/>
        <v>0</v>
      </c>
      <c r="AN995" s="166">
        <f t="shared" si="324"/>
        <v>0</v>
      </c>
      <c r="AO995" s="166">
        <f t="shared" si="324"/>
        <v>0</v>
      </c>
      <c r="AP995" s="166">
        <f t="shared" si="324"/>
        <v>0</v>
      </c>
      <c r="AQ995" s="166">
        <f t="shared" si="324"/>
        <v>0</v>
      </c>
      <c r="AR995" s="166">
        <f t="shared" si="324"/>
        <v>0</v>
      </c>
    </row>
    <row r="996" spans="1:44" s="262" customFormat="1" ht="15.75" hidden="1" outlineLevel="2">
      <c r="A996" s="194"/>
      <c r="B996" s="162" t="s">
        <v>44</v>
      </c>
      <c r="C996" s="160" t="s">
        <v>73</v>
      </c>
      <c r="D996" s="166">
        <f t="shared" si="325"/>
        <v>0</v>
      </c>
      <c r="E996" s="166">
        <f t="shared" si="324"/>
        <v>0</v>
      </c>
      <c r="F996" s="166">
        <f t="shared" si="324"/>
        <v>0</v>
      </c>
      <c r="G996" s="166">
        <f t="shared" si="324"/>
        <v>0</v>
      </c>
      <c r="H996" s="166">
        <f t="shared" si="324"/>
        <v>0</v>
      </c>
      <c r="I996" s="166">
        <f t="shared" si="324"/>
        <v>0</v>
      </c>
      <c r="J996" s="166">
        <f t="shared" si="324"/>
        <v>0</v>
      </c>
      <c r="K996" s="166">
        <f t="shared" si="324"/>
        <v>0</v>
      </c>
      <c r="L996" s="166">
        <f t="shared" si="324"/>
        <v>0</v>
      </c>
      <c r="M996" s="166">
        <f t="shared" si="324"/>
        <v>0</v>
      </c>
      <c r="N996" s="166">
        <f t="shared" si="324"/>
        <v>0</v>
      </c>
      <c r="O996" s="166">
        <f t="shared" si="324"/>
        <v>0</v>
      </c>
      <c r="P996" s="166">
        <f t="shared" si="324"/>
        <v>0</v>
      </c>
      <c r="Q996" s="166">
        <f t="shared" si="324"/>
        <v>0</v>
      </c>
      <c r="R996" s="166">
        <f t="shared" si="324"/>
        <v>0</v>
      </c>
      <c r="S996" s="166">
        <f t="shared" si="324"/>
        <v>0</v>
      </c>
      <c r="T996" s="166">
        <f t="shared" si="324"/>
        <v>0</v>
      </c>
      <c r="U996" s="166">
        <f t="shared" si="324"/>
        <v>0</v>
      </c>
      <c r="V996" s="166">
        <f t="shared" si="324"/>
        <v>0</v>
      </c>
      <c r="W996" s="166">
        <f t="shared" si="324"/>
        <v>0</v>
      </c>
      <c r="X996" s="166">
        <f t="shared" si="324"/>
        <v>0</v>
      </c>
      <c r="Y996" s="166">
        <f t="shared" si="324"/>
        <v>0</v>
      </c>
      <c r="Z996" s="166">
        <f t="shared" si="324"/>
        <v>0</v>
      </c>
      <c r="AA996" s="166">
        <f t="shared" si="324"/>
        <v>0</v>
      </c>
      <c r="AB996" s="166">
        <f t="shared" si="324"/>
        <v>0</v>
      </c>
      <c r="AC996" s="166">
        <f t="shared" si="324"/>
        <v>0</v>
      </c>
      <c r="AD996" s="166">
        <f t="shared" si="324"/>
        <v>0</v>
      </c>
      <c r="AE996" s="166">
        <f t="shared" si="324"/>
        <v>0</v>
      </c>
      <c r="AF996" s="166">
        <f t="shared" si="324"/>
        <v>0</v>
      </c>
      <c r="AG996" s="166">
        <f t="shared" si="324"/>
        <v>0</v>
      </c>
      <c r="AH996" s="166">
        <f t="shared" si="324"/>
        <v>0</v>
      </c>
      <c r="AI996" s="166">
        <f t="shared" si="324"/>
        <v>0</v>
      </c>
      <c r="AJ996" s="166">
        <f t="shared" si="324"/>
        <v>0</v>
      </c>
      <c r="AK996" s="166">
        <f t="shared" si="324"/>
        <v>0</v>
      </c>
      <c r="AL996" s="166">
        <f t="shared" si="324"/>
        <v>0</v>
      </c>
      <c r="AM996" s="166">
        <f t="shared" si="324"/>
        <v>0</v>
      </c>
      <c r="AN996" s="166">
        <f t="shared" si="324"/>
        <v>0</v>
      </c>
      <c r="AO996" s="166">
        <f t="shared" si="324"/>
        <v>0</v>
      </c>
      <c r="AP996" s="166">
        <f t="shared" si="324"/>
        <v>0</v>
      </c>
      <c r="AQ996" s="166">
        <f t="shared" si="324"/>
        <v>0</v>
      </c>
      <c r="AR996" s="166">
        <f t="shared" si="324"/>
        <v>0</v>
      </c>
    </row>
    <row r="997" spans="1:44" s="262" customFormat="1" ht="15.75" hidden="1" outlineLevel="2">
      <c r="A997" s="194"/>
      <c r="B997" s="162" t="s">
        <v>45</v>
      </c>
      <c r="C997" s="160" t="s">
        <v>73</v>
      </c>
      <c r="D997" s="166">
        <f t="shared" si="325"/>
        <v>0</v>
      </c>
      <c r="E997" s="166">
        <f t="shared" si="324"/>
        <v>0</v>
      </c>
      <c r="F997" s="166">
        <f t="shared" si="324"/>
        <v>0</v>
      </c>
      <c r="G997" s="166">
        <f t="shared" si="324"/>
        <v>0</v>
      </c>
      <c r="H997" s="166">
        <f t="shared" si="324"/>
        <v>0</v>
      </c>
      <c r="I997" s="166">
        <f t="shared" si="324"/>
        <v>0</v>
      </c>
      <c r="J997" s="166">
        <f t="shared" si="324"/>
        <v>0</v>
      </c>
      <c r="K997" s="166">
        <f t="shared" si="324"/>
        <v>0</v>
      </c>
      <c r="L997" s="166">
        <f t="shared" si="324"/>
        <v>0</v>
      </c>
      <c r="M997" s="166">
        <f t="shared" si="324"/>
        <v>0</v>
      </c>
      <c r="N997" s="166">
        <f t="shared" si="324"/>
        <v>0</v>
      </c>
      <c r="O997" s="166">
        <f t="shared" si="324"/>
        <v>0</v>
      </c>
      <c r="P997" s="166">
        <f t="shared" si="324"/>
        <v>0</v>
      </c>
      <c r="Q997" s="166">
        <f t="shared" si="324"/>
        <v>0</v>
      </c>
      <c r="R997" s="166">
        <f t="shared" si="324"/>
        <v>0</v>
      </c>
      <c r="S997" s="166">
        <f t="shared" si="324"/>
        <v>0</v>
      </c>
      <c r="T997" s="166">
        <f t="shared" si="324"/>
        <v>0</v>
      </c>
      <c r="U997" s="166">
        <f t="shared" si="324"/>
        <v>0</v>
      </c>
      <c r="V997" s="166">
        <f t="shared" si="324"/>
        <v>0</v>
      </c>
      <c r="W997" s="166">
        <f t="shared" si="324"/>
        <v>0</v>
      </c>
      <c r="X997" s="166">
        <f t="shared" si="324"/>
        <v>0</v>
      </c>
      <c r="Y997" s="166">
        <f t="shared" si="324"/>
        <v>0</v>
      </c>
      <c r="Z997" s="166">
        <f t="shared" si="324"/>
        <v>0</v>
      </c>
      <c r="AA997" s="166">
        <f t="shared" si="324"/>
        <v>0</v>
      </c>
      <c r="AB997" s="166">
        <f t="shared" si="324"/>
        <v>0</v>
      </c>
      <c r="AC997" s="166">
        <f t="shared" si="324"/>
        <v>0</v>
      </c>
      <c r="AD997" s="166">
        <f t="shared" si="324"/>
        <v>0</v>
      </c>
      <c r="AE997" s="166">
        <f t="shared" si="324"/>
        <v>0</v>
      </c>
      <c r="AF997" s="166">
        <f t="shared" si="324"/>
        <v>0</v>
      </c>
      <c r="AG997" s="166">
        <f t="shared" si="324"/>
        <v>0</v>
      </c>
      <c r="AH997" s="166">
        <f t="shared" si="324"/>
        <v>0</v>
      </c>
      <c r="AI997" s="166">
        <f t="shared" si="324"/>
        <v>0</v>
      </c>
      <c r="AJ997" s="166">
        <f t="shared" si="324"/>
        <v>0</v>
      </c>
      <c r="AK997" s="166">
        <f t="shared" si="324"/>
        <v>0</v>
      </c>
      <c r="AL997" s="166">
        <f t="shared" si="324"/>
        <v>0</v>
      </c>
      <c r="AM997" s="166">
        <f t="shared" si="324"/>
        <v>0</v>
      </c>
      <c r="AN997" s="166">
        <f t="shared" si="324"/>
        <v>0</v>
      </c>
      <c r="AO997" s="166">
        <f t="shared" si="324"/>
        <v>0</v>
      </c>
      <c r="AP997" s="166">
        <f t="shared" si="324"/>
        <v>0</v>
      </c>
      <c r="AQ997" s="166">
        <f t="shared" si="324"/>
        <v>0</v>
      </c>
      <c r="AR997" s="166">
        <f t="shared" si="324"/>
        <v>0</v>
      </c>
    </row>
    <row r="998" spans="1:44" s="262" customFormat="1" ht="15.75" hidden="1" outlineLevel="2">
      <c r="A998" s="194"/>
      <c r="B998" s="162" t="s">
        <v>46</v>
      </c>
      <c r="C998" s="160" t="s">
        <v>73</v>
      </c>
      <c r="D998" s="166">
        <f t="shared" si="325"/>
        <v>0</v>
      </c>
      <c r="E998" s="166">
        <f t="shared" si="324"/>
        <v>0</v>
      </c>
      <c r="F998" s="166">
        <f t="shared" si="324"/>
        <v>0</v>
      </c>
      <c r="G998" s="166">
        <f t="shared" si="324"/>
        <v>0</v>
      </c>
      <c r="H998" s="166">
        <f t="shared" si="324"/>
        <v>0</v>
      </c>
      <c r="I998" s="166">
        <f t="shared" si="324"/>
        <v>0</v>
      </c>
      <c r="J998" s="166">
        <f t="shared" si="324"/>
        <v>0</v>
      </c>
      <c r="K998" s="166">
        <f t="shared" si="324"/>
        <v>0</v>
      </c>
      <c r="L998" s="166">
        <f t="shared" si="324"/>
        <v>0</v>
      </c>
      <c r="M998" s="166">
        <f t="shared" si="324"/>
        <v>0</v>
      </c>
      <c r="N998" s="166">
        <f t="shared" si="324"/>
        <v>0</v>
      </c>
      <c r="O998" s="166">
        <f t="shared" si="324"/>
        <v>0</v>
      </c>
      <c r="P998" s="166">
        <f t="shared" si="324"/>
        <v>0</v>
      </c>
      <c r="Q998" s="166">
        <f t="shared" si="324"/>
        <v>0</v>
      </c>
      <c r="R998" s="166">
        <f t="shared" si="324"/>
        <v>0</v>
      </c>
      <c r="S998" s="166">
        <f t="shared" si="324"/>
        <v>0</v>
      </c>
      <c r="T998" s="166">
        <f t="shared" si="324"/>
        <v>0</v>
      </c>
      <c r="U998" s="166">
        <f t="shared" si="324"/>
        <v>0</v>
      </c>
      <c r="V998" s="166">
        <f t="shared" si="324"/>
        <v>0</v>
      </c>
      <c r="W998" s="166">
        <f t="shared" si="324"/>
        <v>0</v>
      </c>
      <c r="X998" s="166">
        <f t="shared" si="324"/>
        <v>0</v>
      </c>
      <c r="Y998" s="166">
        <f t="shared" si="324"/>
        <v>0</v>
      </c>
      <c r="Z998" s="166">
        <f t="shared" si="324"/>
        <v>0</v>
      </c>
      <c r="AA998" s="166">
        <f t="shared" si="324"/>
        <v>0</v>
      </c>
      <c r="AB998" s="166">
        <f t="shared" si="324"/>
        <v>0</v>
      </c>
      <c r="AC998" s="166">
        <f t="shared" si="324"/>
        <v>0</v>
      </c>
      <c r="AD998" s="166">
        <f t="shared" si="324"/>
        <v>0</v>
      </c>
      <c r="AE998" s="166">
        <f t="shared" si="324"/>
        <v>0</v>
      </c>
      <c r="AF998" s="166">
        <f t="shared" si="324"/>
        <v>0</v>
      </c>
      <c r="AG998" s="166">
        <f t="shared" si="324"/>
        <v>0</v>
      </c>
      <c r="AH998" s="166">
        <f t="shared" si="324"/>
        <v>0</v>
      </c>
      <c r="AI998" s="166">
        <f t="shared" si="324"/>
        <v>0</v>
      </c>
      <c r="AJ998" s="166">
        <f t="shared" si="324"/>
        <v>0</v>
      </c>
      <c r="AK998" s="166">
        <f t="shared" si="324"/>
        <v>0</v>
      </c>
      <c r="AL998" s="166">
        <f t="shared" si="324"/>
        <v>0</v>
      </c>
      <c r="AM998" s="166">
        <f t="shared" si="324"/>
        <v>0</v>
      </c>
      <c r="AN998" s="166">
        <f t="shared" si="324"/>
        <v>0</v>
      </c>
      <c r="AO998" s="166">
        <f t="shared" si="324"/>
        <v>0</v>
      </c>
      <c r="AP998" s="166">
        <f t="shared" si="324"/>
        <v>0</v>
      </c>
      <c r="AQ998" s="166">
        <f t="shared" si="324"/>
        <v>0</v>
      </c>
      <c r="AR998" s="166">
        <f t="shared" si="324"/>
        <v>0</v>
      </c>
    </row>
    <row r="999" spans="1:44" s="262" customFormat="1" ht="15.75" hidden="1" outlineLevel="2">
      <c r="A999" s="194"/>
      <c r="B999" s="162" t="s">
        <v>47</v>
      </c>
      <c r="C999" s="160" t="s">
        <v>73</v>
      </c>
      <c r="D999" s="166">
        <f t="shared" si="325"/>
        <v>0</v>
      </c>
      <c r="E999" s="166">
        <f t="shared" si="324"/>
        <v>0</v>
      </c>
      <c r="F999" s="166">
        <f t="shared" si="324"/>
        <v>0</v>
      </c>
      <c r="G999" s="166">
        <f t="shared" si="324"/>
        <v>0</v>
      </c>
      <c r="H999" s="166">
        <f t="shared" si="324"/>
        <v>0</v>
      </c>
      <c r="I999" s="166">
        <f t="shared" si="324"/>
        <v>0</v>
      </c>
      <c r="J999" s="166">
        <f t="shared" si="324"/>
        <v>0</v>
      </c>
      <c r="K999" s="166">
        <f t="shared" si="324"/>
        <v>0</v>
      </c>
      <c r="L999" s="166">
        <f t="shared" si="324"/>
        <v>0</v>
      </c>
      <c r="M999" s="166">
        <f t="shared" si="324"/>
        <v>0</v>
      </c>
      <c r="N999" s="166">
        <f t="shared" si="324"/>
        <v>0</v>
      </c>
      <c r="O999" s="166">
        <f t="shared" si="324"/>
        <v>0</v>
      </c>
      <c r="P999" s="166">
        <f t="shared" si="324"/>
        <v>0</v>
      </c>
      <c r="Q999" s="166">
        <f t="shared" si="324"/>
        <v>0</v>
      </c>
      <c r="R999" s="166">
        <f t="shared" si="324"/>
        <v>0</v>
      </c>
      <c r="S999" s="166">
        <f t="shared" si="324"/>
        <v>0</v>
      </c>
      <c r="T999" s="166">
        <f t="shared" si="324"/>
        <v>0</v>
      </c>
      <c r="U999" s="166">
        <f t="shared" si="324"/>
        <v>0</v>
      </c>
      <c r="V999" s="166">
        <f t="shared" si="324"/>
        <v>0</v>
      </c>
      <c r="W999" s="166">
        <f t="shared" si="324"/>
        <v>0</v>
      </c>
      <c r="X999" s="166">
        <f t="shared" si="324"/>
        <v>0</v>
      </c>
      <c r="Y999" s="166">
        <f t="shared" si="324"/>
        <v>0</v>
      </c>
      <c r="Z999" s="166">
        <f t="shared" si="324"/>
        <v>0</v>
      </c>
      <c r="AA999" s="166">
        <f t="shared" si="324"/>
        <v>0</v>
      </c>
      <c r="AB999" s="166">
        <f t="shared" si="324"/>
        <v>0</v>
      </c>
      <c r="AC999" s="166">
        <f t="shared" si="324"/>
        <v>0</v>
      </c>
      <c r="AD999" s="166">
        <f t="shared" si="324"/>
        <v>0</v>
      </c>
      <c r="AE999" s="166">
        <f t="shared" si="324"/>
        <v>0</v>
      </c>
      <c r="AF999" s="166">
        <f t="shared" si="324"/>
        <v>0</v>
      </c>
      <c r="AG999" s="166">
        <f t="shared" si="324"/>
        <v>0</v>
      </c>
      <c r="AH999" s="166">
        <f t="shared" si="324"/>
        <v>0</v>
      </c>
      <c r="AI999" s="166">
        <f t="shared" si="324"/>
        <v>0</v>
      </c>
      <c r="AJ999" s="166">
        <f t="shared" si="324"/>
        <v>0</v>
      </c>
      <c r="AK999" s="166">
        <f t="shared" si="324"/>
        <v>0</v>
      </c>
      <c r="AL999" s="166">
        <f t="shared" si="324"/>
        <v>0</v>
      </c>
      <c r="AM999" s="166">
        <f t="shared" si="324"/>
        <v>0</v>
      </c>
      <c r="AN999" s="166">
        <f t="shared" si="324"/>
        <v>0</v>
      </c>
      <c r="AO999" s="166">
        <f t="shared" si="324"/>
        <v>0</v>
      </c>
      <c r="AP999" s="166">
        <f t="shared" si="324"/>
        <v>0</v>
      </c>
      <c r="AQ999" s="166">
        <f t="shared" si="324"/>
        <v>0</v>
      </c>
      <c r="AR999" s="166">
        <f t="shared" si="324"/>
        <v>0</v>
      </c>
    </row>
    <row r="1000" spans="1:44" s="262" customFormat="1" ht="15.75" hidden="1" outlineLevel="2">
      <c r="A1000" s="194"/>
      <c r="B1000" s="162" t="s">
        <v>48</v>
      </c>
      <c r="C1000" s="160" t="s">
        <v>73</v>
      </c>
      <c r="D1000" s="166">
        <f t="shared" si="325"/>
        <v>0</v>
      </c>
      <c r="E1000" s="166">
        <f t="shared" si="324"/>
        <v>0</v>
      </c>
      <c r="F1000" s="166">
        <f t="shared" si="324"/>
        <v>0</v>
      </c>
      <c r="G1000" s="166">
        <f t="shared" si="324"/>
        <v>0</v>
      </c>
      <c r="H1000" s="166">
        <f t="shared" si="324"/>
        <v>0</v>
      </c>
      <c r="I1000" s="166">
        <f t="shared" si="324"/>
        <v>0</v>
      </c>
      <c r="J1000" s="166">
        <f t="shared" si="324"/>
        <v>0</v>
      </c>
      <c r="K1000" s="166">
        <f t="shared" si="324"/>
        <v>0</v>
      </c>
      <c r="L1000" s="166">
        <f t="shared" si="324"/>
        <v>0</v>
      </c>
      <c r="M1000" s="166">
        <f t="shared" si="324"/>
        <v>0</v>
      </c>
      <c r="N1000" s="166">
        <f t="shared" si="324"/>
        <v>0</v>
      </c>
      <c r="O1000" s="166">
        <f t="shared" si="324"/>
        <v>0</v>
      </c>
      <c r="P1000" s="166">
        <f t="shared" si="324"/>
        <v>0</v>
      </c>
      <c r="Q1000" s="166">
        <f t="shared" si="324"/>
        <v>0</v>
      </c>
      <c r="R1000" s="166">
        <f t="shared" si="324"/>
        <v>0</v>
      </c>
      <c r="S1000" s="166">
        <f t="shared" si="324"/>
        <v>0</v>
      </c>
      <c r="T1000" s="166">
        <f t="shared" si="324"/>
        <v>0</v>
      </c>
      <c r="U1000" s="166">
        <f t="shared" si="324"/>
        <v>0</v>
      </c>
      <c r="V1000" s="166">
        <f t="shared" si="324"/>
        <v>0</v>
      </c>
      <c r="W1000" s="166">
        <f t="shared" si="324"/>
        <v>0</v>
      </c>
      <c r="X1000" s="166">
        <f t="shared" si="324"/>
        <v>0</v>
      </c>
      <c r="Y1000" s="166">
        <f t="shared" si="324"/>
        <v>0</v>
      </c>
      <c r="Z1000" s="166">
        <f t="shared" si="324"/>
        <v>0</v>
      </c>
      <c r="AA1000" s="166">
        <f t="shared" si="324"/>
        <v>0</v>
      </c>
      <c r="AB1000" s="166">
        <f t="shared" si="324"/>
        <v>0</v>
      </c>
      <c r="AC1000" s="166">
        <f t="shared" si="324"/>
        <v>0</v>
      </c>
      <c r="AD1000" s="166">
        <f t="shared" si="324"/>
        <v>0</v>
      </c>
      <c r="AE1000" s="166">
        <f t="shared" si="324"/>
        <v>0</v>
      </c>
      <c r="AF1000" s="166">
        <f t="shared" si="324"/>
        <v>0</v>
      </c>
      <c r="AG1000" s="166">
        <f t="shared" si="324"/>
        <v>0</v>
      </c>
      <c r="AH1000" s="166">
        <f t="shared" si="324"/>
        <v>0</v>
      </c>
      <c r="AI1000" s="166">
        <f t="shared" ref="AI1000:AR1000" si="326">AI633</f>
        <v>0</v>
      </c>
      <c r="AJ1000" s="166">
        <f t="shared" si="326"/>
        <v>0</v>
      </c>
      <c r="AK1000" s="166">
        <f t="shared" si="326"/>
        <v>0</v>
      </c>
      <c r="AL1000" s="166">
        <f t="shared" si="326"/>
        <v>0</v>
      </c>
      <c r="AM1000" s="166">
        <f t="shared" si="326"/>
        <v>0</v>
      </c>
      <c r="AN1000" s="166">
        <f t="shared" si="326"/>
        <v>0</v>
      </c>
      <c r="AO1000" s="166">
        <f t="shared" si="326"/>
        <v>0</v>
      </c>
      <c r="AP1000" s="166">
        <f t="shared" si="326"/>
        <v>0</v>
      </c>
      <c r="AQ1000" s="166">
        <f t="shared" si="326"/>
        <v>0</v>
      </c>
      <c r="AR1000" s="166">
        <f t="shared" si="326"/>
        <v>0</v>
      </c>
    </row>
    <row r="1001" spans="1:44" s="262" customFormat="1" ht="15.75" hidden="1" outlineLevel="2">
      <c r="A1001" s="194"/>
      <c r="B1001" s="162" t="s">
        <v>49</v>
      </c>
      <c r="C1001" s="160" t="s">
        <v>73</v>
      </c>
      <c r="D1001" s="166">
        <f t="shared" si="325"/>
        <v>0</v>
      </c>
      <c r="E1001" s="166">
        <f t="shared" si="325"/>
        <v>0</v>
      </c>
      <c r="F1001" s="166">
        <f t="shared" si="325"/>
        <v>0</v>
      </c>
      <c r="G1001" s="166">
        <f t="shared" si="325"/>
        <v>0</v>
      </c>
      <c r="H1001" s="166">
        <f t="shared" si="325"/>
        <v>0</v>
      </c>
      <c r="I1001" s="166">
        <f t="shared" si="325"/>
        <v>0</v>
      </c>
      <c r="J1001" s="166">
        <f t="shared" si="325"/>
        <v>0</v>
      </c>
      <c r="K1001" s="166">
        <f t="shared" si="325"/>
        <v>0</v>
      </c>
      <c r="L1001" s="166">
        <f t="shared" si="325"/>
        <v>0</v>
      </c>
      <c r="M1001" s="166">
        <f t="shared" si="325"/>
        <v>0</v>
      </c>
      <c r="N1001" s="166">
        <f t="shared" si="325"/>
        <v>0</v>
      </c>
      <c r="O1001" s="166">
        <f t="shared" si="325"/>
        <v>0</v>
      </c>
      <c r="P1001" s="166">
        <f t="shared" si="325"/>
        <v>0</v>
      </c>
      <c r="Q1001" s="166">
        <f t="shared" si="325"/>
        <v>0</v>
      </c>
      <c r="R1001" s="166">
        <f t="shared" si="325"/>
        <v>0</v>
      </c>
      <c r="S1001" s="166">
        <f t="shared" si="325"/>
        <v>0</v>
      </c>
      <c r="T1001" s="166">
        <f t="shared" ref="E1001:AR1006" si="327">T634</f>
        <v>0</v>
      </c>
      <c r="U1001" s="166">
        <f t="shared" si="327"/>
        <v>0</v>
      </c>
      <c r="V1001" s="166">
        <f t="shared" si="327"/>
        <v>0</v>
      </c>
      <c r="W1001" s="166">
        <f t="shared" si="327"/>
        <v>0</v>
      </c>
      <c r="X1001" s="166">
        <f t="shared" si="327"/>
        <v>0</v>
      </c>
      <c r="Y1001" s="166">
        <f t="shared" si="327"/>
        <v>0</v>
      </c>
      <c r="Z1001" s="166">
        <f t="shared" si="327"/>
        <v>0</v>
      </c>
      <c r="AA1001" s="166">
        <f t="shared" si="327"/>
        <v>0</v>
      </c>
      <c r="AB1001" s="166">
        <f t="shared" si="327"/>
        <v>0</v>
      </c>
      <c r="AC1001" s="166">
        <f t="shared" si="327"/>
        <v>0</v>
      </c>
      <c r="AD1001" s="166">
        <f t="shared" si="327"/>
        <v>0</v>
      </c>
      <c r="AE1001" s="166">
        <f t="shared" si="327"/>
        <v>0</v>
      </c>
      <c r="AF1001" s="166">
        <f t="shared" si="327"/>
        <v>0</v>
      </c>
      <c r="AG1001" s="166">
        <f t="shared" si="327"/>
        <v>0</v>
      </c>
      <c r="AH1001" s="166">
        <f t="shared" si="327"/>
        <v>0</v>
      </c>
      <c r="AI1001" s="166">
        <f t="shared" si="327"/>
        <v>0</v>
      </c>
      <c r="AJ1001" s="166">
        <f t="shared" si="327"/>
        <v>0</v>
      </c>
      <c r="AK1001" s="166">
        <f t="shared" si="327"/>
        <v>0</v>
      </c>
      <c r="AL1001" s="166">
        <f t="shared" si="327"/>
        <v>0</v>
      </c>
      <c r="AM1001" s="166">
        <f t="shared" si="327"/>
        <v>0</v>
      </c>
      <c r="AN1001" s="166">
        <f t="shared" si="327"/>
        <v>0</v>
      </c>
      <c r="AO1001" s="166">
        <f t="shared" si="327"/>
        <v>0</v>
      </c>
      <c r="AP1001" s="166">
        <f t="shared" si="327"/>
        <v>0</v>
      </c>
      <c r="AQ1001" s="166">
        <f t="shared" si="327"/>
        <v>0</v>
      </c>
      <c r="AR1001" s="166">
        <f t="shared" si="327"/>
        <v>0</v>
      </c>
    </row>
    <row r="1002" spans="1:44" s="262" customFormat="1" ht="15.75" hidden="1" outlineLevel="2">
      <c r="A1002" s="194"/>
      <c r="B1002" s="162" t="s">
        <v>50</v>
      </c>
      <c r="C1002" s="160" t="s">
        <v>73</v>
      </c>
      <c r="D1002" s="166">
        <f t="shared" si="325"/>
        <v>0</v>
      </c>
      <c r="E1002" s="166">
        <f t="shared" si="327"/>
        <v>0</v>
      </c>
      <c r="F1002" s="166">
        <f t="shared" si="327"/>
        <v>0</v>
      </c>
      <c r="G1002" s="166">
        <f t="shared" si="327"/>
        <v>0</v>
      </c>
      <c r="H1002" s="166">
        <f t="shared" si="327"/>
        <v>0</v>
      </c>
      <c r="I1002" s="166">
        <f t="shared" si="327"/>
        <v>0</v>
      </c>
      <c r="J1002" s="166">
        <f t="shared" si="327"/>
        <v>0</v>
      </c>
      <c r="K1002" s="166">
        <f t="shared" si="327"/>
        <v>0</v>
      </c>
      <c r="L1002" s="166">
        <f t="shared" si="327"/>
        <v>0</v>
      </c>
      <c r="M1002" s="166">
        <f t="shared" si="327"/>
        <v>0</v>
      </c>
      <c r="N1002" s="166">
        <f t="shared" si="327"/>
        <v>0</v>
      </c>
      <c r="O1002" s="166">
        <f t="shared" si="327"/>
        <v>0</v>
      </c>
      <c r="P1002" s="166">
        <f t="shared" si="327"/>
        <v>0</v>
      </c>
      <c r="Q1002" s="166">
        <f t="shared" si="327"/>
        <v>0</v>
      </c>
      <c r="R1002" s="166">
        <f t="shared" si="327"/>
        <v>0</v>
      </c>
      <c r="S1002" s="166">
        <f t="shared" si="327"/>
        <v>0</v>
      </c>
      <c r="T1002" s="166">
        <f t="shared" si="327"/>
        <v>0</v>
      </c>
      <c r="U1002" s="166">
        <f t="shared" si="327"/>
        <v>0</v>
      </c>
      <c r="V1002" s="166">
        <f t="shared" si="327"/>
        <v>0</v>
      </c>
      <c r="W1002" s="166">
        <f t="shared" si="327"/>
        <v>0</v>
      </c>
      <c r="X1002" s="166">
        <f t="shared" si="327"/>
        <v>0</v>
      </c>
      <c r="Y1002" s="166">
        <f t="shared" si="327"/>
        <v>0</v>
      </c>
      <c r="Z1002" s="166">
        <f t="shared" si="327"/>
        <v>0</v>
      </c>
      <c r="AA1002" s="166">
        <f t="shared" si="327"/>
        <v>0</v>
      </c>
      <c r="AB1002" s="166">
        <f t="shared" si="327"/>
        <v>0</v>
      </c>
      <c r="AC1002" s="166">
        <f t="shared" si="327"/>
        <v>0</v>
      </c>
      <c r="AD1002" s="166">
        <f t="shared" si="327"/>
        <v>0</v>
      </c>
      <c r="AE1002" s="166">
        <f t="shared" si="327"/>
        <v>0</v>
      </c>
      <c r="AF1002" s="166">
        <f t="shared" si="327"/>
        <v>0</v>
      </c>
      <c r="AG1002" s="166">
        <f t="shared" si="327"/>
        <v>0</v>
      </c>
      <c r="AH1002" s="166">
        <f t="shared" si="327"/>
        <v>0</v>
      </c>
      <c r="AI1002" s="166">
        <f t="shared" si="327"/>
        <v>0</v>
      </c>
      <c r="AJ1002" s="166">
        <f t="shared" si="327"/>
        <v>0</v>
      </c>
      <c r="AK1002" s="166">
        <f t="shared" si="327"/>
        <v>0</v>
      </c>
      <c r="AL1002" s="166">
        <f t="shared" si="327"/>
        <v>0</v>
      </c>
      <c r="AM1002" s="166">
        <f t="shared" si="327"/>
        <v>0</v>
      </c>
      <c r="AN1002" s="166">
        <f t="shared" si="327"/>
        <v>0</v>
      </c>
      <c r="AO1002" s="166">
        <f t="shared" si="327"/>
        <v>0</v>
      </c>
      <c r="AP1002" s="166">
        <f t="shared" si="327"/>
        <v>0</v>
      </c>
      <c r="AQ1002" s="166">
        <f t="shared" si="327"/>
        <v>0</v>
      </c>
      <c r="AR1002" s="166">
        <f t="shared" si="327"/>
        <v>0</v>
      </c>
    </row>
    <row r="1003" spans="1:44" s="262" customFormat="1" ht="15.75" hidden="1" outlineLevel="2">
      <c r="A1003" s="194"/>
      <c r="B1003" s="162" t="s">
        <v>51</v>
      </c>
      <c r="C1003" s="160" t="s">
        <v>73</v>
      </c>
      <c r="D1003" s="166">
        <f t="shared" si="325"/>
        <v>0</v>
      </c>
      <c r="E1003" s="166">
        <f t="shared" si="327"/>
        <v>0</v>
      </c>
      <c r="F1003" s="166">
        <f t="shared" si="327"/>
        <v>0</v>
      </c>
      <c r="G1003" s="166">
        <f t="shared" si="327"/>
        <v>0</v>
      </c>
      <c r="H1003" s="166">
        <f t="shared" si="327"/>
        <v>0</v>
      </c>
      <c r="I1003" s="166">
        <f t="shared" si="327"/>
        <v>0</v>
      </c>
      <c r="J1003" s="166">
        <f t="shared" si="327"/>
        <v>0</v>
      </c>
      <c r="K1003" s="166">
        <f t="shared" si="327"/>
        <v>0</v>
      </c>
      <c r="L1003" s="166">
        <f t="shared" si="327"/>
        <v>0</v>
      </c>
      <c r="M1003" s="166">
        <f t="shared" si="327"/>
        <v>0</v>
      </c>
      <c r="N1003" s="166">
        <f t="shared" si="327"/>
        <v>0</v>
      </c>
      <c r="O1003" s="166">
        <f t="shared" si="327"/>
        <v>0</v>
      </c>
      <c r="P1003" s="166">
        <f t="shared" si="327"/>
        <v>0</v>
      </c>
      <c r="Q1003" s="166">
        <f t="shared" si="327"/>
        <v>0</v>
      </c>
      <c r="R1003" s="166">
        <f t="shared" si="327"/>
        <v>0</v>
      </c>
      <c r="S1003" s="166">
        <f t="shared" si="327"/>
        <v>0</v>
      </c>
      <c r="T1003" s="166">
        <f t="shared" si="327"/>
        <v>0</v>
      </c>
      <c r="U1003" s="166">
        <f t="shared" si="327"/>
        <v>0</v>
      </c>
      <c r="V1003" s="166">
        <f t="shared" si="327"/>
        <v>0</v>
      </c>
      <c r="W1003" s="166">
        <f t="shared" si="327"/>
        <v>0</v>
      </c>
      <c r="X1003" s="166">
        <f t="shared" si="327"/>
        <v>0</v>
      </c>
      <c r="Y1003" s="166">
        <f t="shared" si="327"/>
        <v>0</v>
      </c>
      <c r="Z1003" s="166">
        <f t="shared" si="327"/>
        <v>0</v>
      </c>
      <c r="AA1003" s="166">
        <f t="shared" si="327"/>
        <v>0</v>
      </c>
      <c r="AB1003" s="166">
        <f t="shared" si="327"/>
        <v>0</v>
      </c>
      <c r="AC1003" s="166">
        <f t="shared" si="327"/>
        <v>0</v>
      </c>
      <c r="AD1003" s="166">
        <f t="shared" si="327"/>
        <v>0</v>
      </c>
      <c r="AE1003" s="166">
        <f t="shared" si="327"/>
        <v>0</v>
      </c>
      <c r="AF1003" s="166">
        <f t="shared" si="327"/>
        <v>0</v>
      </c>
      <c r="AG1003" s="166">
        <f t="shared" si="327"/>
        <v>0</v>
      </c>
      <c r="AH1003" s="166">
        <f t="shared" si="327"/>
        <v>0</v>
      </c>
      <c r="AI1003" s="166">
        <f t="shared" si="327"/>
        <v>0</v>
      </c>
      <c r="AJ1003" s="166">
        <f t="shared" si="327"/>
        <v>0</v>
      </c>
      <c r="AK1003" s="166">
        <f t="shared" si="327"/>
        <v>0</v>
      </c>
      <c r="AL1003" s="166">
        <f t="shared" si="327"/>
        <v>0</v>
      </c>
      <c r="AM1003" s="166">
        <f t="shared" si="327"/>
        <v>0</v>
      </c>
      <c r="AN1003" s="166">
        <f t="shared" si="327"/>
        <v>0</v>
      </c>
      <c r="AO1003" s="166">
        <f t="shared" si="327"/>
        <v>0</v>
      </c>
      <c r="AP1003" s="166">
        <f t="shared" si="327"/>
        <v>0</v>
      </c>
      <c r="AQ1003" s="166">
        <f t="shared" si="327"/>
        <v>0</v>
      </c>
      <c r="AR1003" s="166">
        <f t="shared" si="327"/>
        <v>0</v>
      </c>
    </row>
    <row r="1004" spans="1:44" s="262" customFormat="1" ht="15.75" hidden="1" outlineLevel="2">
      <c r="A1004" s="194"/>
      <c r="B1004" s="162" t="s">
        <v>52</v>
      </c>
      <c r="C1004" s="160" t="s">
        <v>73</v>
      </c>
      <c r="D1004" s="166">
        <f t="shared" si="325"/>
        <v>0</v>
      </c>
      <c r="E1004" s="166">
        <f t="shared" si="327"/>
        <v>0</v>
      </c>
      <c r="F1004" s="166">
        <f t="shared" si="327"/>
        <v>0</v>
      </c>
      <c r="G1004" s="166">
        <f t="shared" si="327"/>
        <v>0</v>
      </c>
      <c r="H1004" s="166">
        <f t="shared" si="327"/>
        <v>0</v>
      </c>
      <c r="I1004" s="166">
        <f t="shared" si="327"/>
        <v>0</v>
      </c>
      <c r="J1004" s="166">
        <f t="shared" si="327"/>
        <v>0</v>
      </c>
      <c r="K1004" s="166">
        <f t="shared" si="327"/>
        <v>0</v>
      </c>
      <c r="L1004" s="166">
        <f t="shared" si="327"/>
        <v>0</v>
      </c>
      <c r="M1004" s="166">
        <f t="shared" si="327"/>
        <v>0</v>
      </c>
      <c r="N1004" s="166">
        <f t="shared" si="327"/>
        <v>0</v>
      </c>
      <c r="O1004" s="166">
        <f t="shared" si="327"/>
        <v>0</v>
      </c>
      <c r="P1004" s="166">
        <f t="shared" si="327"/>
        <v>0</v>
      </c>
      <c r="Q1004" s="166">
        <f t="shared" si="327"/>
        <v>0</v>
      </c>
      <c r="R1004" s="166">
        <f t="shared" si="327"/>
        <v>0</v>
      </c>
      <c r="S1004" s="166">
        <f t="shared" si="327"/>
        <v>0</v>
      </c>
      <c r="T1004" s="166">
        <f t="shared" si="327"/>
        <v>0</v>
      </c>
      <c r="U1004" s="166">
        <f t="shared" si="327"/>
        <v>0</v>
      </c>
      <c r="V1004" s="166">
        <f t="shared" si="327"/>
        <v>0</v>
      </c>
      <c r="W1004" s="166">
        <f t="shared" si="327"/>
        <v>0</v>
      </c>
      <c r="X1004" s="166">
        <f t="shared" si="327"/>
        <v>0</v>
      </c>
      <c r="Y1004" s="166">
        <f t="shared" si="327"/>
        <v>0</v>
      </c>
      <c r="Z1004" s="166">
        <f t="shared" si="327"/>
        <v>0</v>
      </c>
      <c r="AA1004" s="166">
        <f t="shared" si="327"/>
        <v>0</v>
      </c>
      <c r="AB1004" s="166">
        <f t="shared" si="327"/>
        <v>0</v>
      </c>
      <c r="AC1004" s="166">
        <f t="shared" si="327"/>
        <v>0</v>
      </c>
      <c r="AD1004" s="166">
        <f t="shared" si="327"/>
        <v>0</v>
      </c>
      <c r="AE1004" s="166">
        <f t="shared" si="327"/>
        <v>0</v>
      </c>
      <c r="AF1004" s="166">
        <f t="shared" si="327"/>
        <v>0</v>
      </c>
      <c r="AG1004" s="166">
        <f t="shared" si="327"/>
        <v>0</v>
      </c>
      <c r="AH1004" s="166">
        <f t="shared" si="327"/>
        <v>0</v>
      </c>
      <c r="AI1004" s="166">
        <f t="shared" si="327"/>
        <v>0</v>
      </c>
      <c r="AJ1004" s="166">
        <f t="shared" si="327"/>
        <v>0</v>
      </c>
      <c r="AK1004" s="166">
        <f t="shared" si="327"/>
        <v>0</v>
      </c>
      <c r="AL1004" s="166">
        <f t="shared" si="327"/>
        <v>0</v>
      </c>
      <c r="AM1004" s="166">
        <f t="shared" si="327"/>
        <v>0</v>
      </c>
      <c r="AN1004" s="166">
        <f t="shared" si="327"/>
        <v>0</v>
      </c>
      <c r="AO1004" s="166">
        <f t="shared" si="327"/>
        <v>0</v>
      </c>
      <c r="AP1004" s="166">
        <f t="shared" si="327"/>
        <v>0</v>
      </c>
      <c r="AQ1004" s="166">
        <f t="shared" si="327"/>
        <v>0</v>
      </c>
      <c r="AR1004" s="166">
        <f t="shared" si="327"/>
        <v>0</v>
      </c>
    </row>
    <row r="1005" spans="1:44" s="262" customFormat="1" ht="15.75" hidden="1" outlineLevel="2">
      <c r="A1005" s="194"/>
      <c r="B1005" s="162" t="s">
        <v>53</v>
      </c>
      <c r="C1005" s="160" t="s">
        <v>73</v>
      </c>
      <c r="D1005" s="166">
        <f t="shared" si="325"/>
        <v>0</v>
      </c>
      <c r="E1005" s="166">
        <f t="shared" si="327"/>
        <v>0</v>
      </c>
      <c r="F1005" s="166">
        <f t="shared" si="327"/>
        <v>0</v>
      </c>
      <c r="G1005" s="166">
        <f t="shared" si="327"/>
        <v>0</v>
      </c>
      <c r="H1005" s="166">
        <f t="shared" si="327"/>
        <v>0</v>
      </c>
      <c r="I1005" s="166">
        <f t="shared" si="327"/>
        <v>0</v>
      </c>
      <c r="J1005" s="166">
        <f t="shared" si="327"/>
        <v>0</v>
      </c>
      <c r="K1005" s="166">
        <f t="shared" si="327"/>
        <v>0</v>
      </c>
      <c r="L1005" s="166">
        <f t="shared" si="327"/>
        <v>0</v>
      </c>
      <c r="M1005" s="166">
        <f t="shared" si="327"/>
        <v>0</v>
      </c>
      <c r="N1005" s="166">
        <f t="shared" si="327"/>
        <v>0</v>
      </c>
      <c r="O1005" s="166">
        <f t="shared" si="327"/>
        <v>0</v>
      </c>
      <c r="P1005" s="166">
        <f t="shared" si="327"/>
        <v>0</v>
      </c>
      <c r="Q1005" s="166">
        <f t="shared" si="327"/>
        <v>0</v>
      </c>
      <c r="R1005" s="166">
        <f t="shared" si="327"/>
        <v>0</v>
      </c>
      <c r="S1005" s="166">
        <f t="shared" si="327"/>
        <v>0</v>
      </c>
      <c r="T1005" s="166">
        <f t="shared" si="327"/>
        <v>0</v>
      </c>
      <c r="U1005" s="166">
        <f t="shared" si="327"/>
        <v>0</v>
      </c>
      <c r="V1005" s="166">
        <f t="shared" si="327"/>
        <v>0</v>
      </c>
      <c r="W1005" s="166">
        <f t="shared" si="327"/>
        <v>0</v>
      </c>
      <c r="X1005" s="166">
        <f t="shared" si="327"/>
        <v>0</v>
      </c>
      <c r="Y1005" s="166">
        <f t="shared" si="327"/>
        <v>0</v>
      </c>
      <c r="Z1005" s="166">
        <f t="shared" si="327"/>
        <v>0</v>
      </c>
      <c r="AA1005" s="166">
        <f t="shared" si="327"/>
        <v>0</v>
      </c>
      <c r="AB1005" s="166">
        <f t="shared" si="327"/>
        <v>0</v>
      </c>
      <c r="AC1005" s="166">
        <f t="shared" si="327"/>
        <v>0</v>
      </c>
      <c r="AD1005" s="166">
        <f t="shared" si="327"/>
        <v>0</v>
      </c>
      <c r="AE1005" s="166">
        <f t="shared" si="327"/>
        <v>0</v>
      </c>
      <c r="AF1005" s="166">
        <f t="shared" si="327"/>
        <v>0</v>
      </c>
      <c r="AG1005" s="166">
        <f t="shared" si="327"/>
        <v>0</v>
      </c>
      <c r="AH1005" s="166">
        <f t="shared" si="327"/>
        <v>0</v>
      </c>
      <c r="AI1005" s="166">
        <f t="shared" si="327"/>
        <v>0</v>
      </c>
      <c r="AJ1005" s="166">
        <f t="shared" si="327"/>
        <v>0</v>
      </c>
      <c r="AK1005" s="166">
        <f t="shared" si="327"/>
        <v>0</v>
      </c>
      <c r="AL1005" s="166">
        <f t="shared" si="327"/>
        <v>0</v>
      </c>
      <c r="AM1005" s="166">
        <f t="shared" si="327"/>
        <v>0</v>
      </c>
      <c r="AN1005" s="166">
        <f t="shared" si="327"/>
        <v>0</v>
      </c>
      <c r="AO1005" s="166">
        <f t="shared" si="327"/>
        <v>0</v>
      </c>
      <c r="AP1005" s="166">
        <f t="shared" si="327"/>
        <v>0</v>
      </c>
      <c r="AQ1005" s="166">
        <f t="shared" si="327"/>
        <v>0</v>
      </c>
      <c r="AR1005" s="166">
        <f t="shared" si="327"/>
        <v>0</v>
      </c>
    </row>
    <row r="1006" spans="1:44" s="262" customFormat="1" ht="15.75" hidden="1" outlineLevel="2">
      <c r="A1006" s="194"/>
      <c r="B1006" s="162" t="s">
        <v>54</v>
      </c>
      <c r="C1006" s="160" t="s">
        <v>73</v>
      </c>
      <c r="D1006" s="166">
        <f t="shared" si="325"/>
        <v>0</v>
      </c>
      <c r="E1006" s="166">
        <f t="shared" si="327"/>
        <v>0</v>
      </c>
      <c r="F1006" s="166">
        <f t="shared" si="327"/>
        <v>0</v>
      </c>
      <c r="G1006" s="166">
        <f t="shared" si="327"/>
        <v>0</v>
      </c>
      <c r="H1006" s="166">
        <f t="shared" si="327"/>
        <v>0</v>
      </c>
      <c r="I1006" s="166">
        <f t="shared" si="327"/>
        <v>0</v>
      </c>
      <c r="J1006" s="166">
        <f t="shared" si="327"/>
        <v>0</v>
      </c>
      <c r="K1006" s="166">
        <f t="shared" si="327"/>
        <v>0</v>
      </c>
      <c r="L1006" s="166">
        <f t="shared" si="327"/>
        <v>0</v>
      </c>
      <c r="M1006" s="166">
        <f t="shared" si="327"/>
        <v>0</v>
      </c>
      <c r="N1006" s="166">
        <f t="shared" si="327"/>
        <v>0</v>
      </c>
      <c r="O1006" s="166">
        <f t="shared" si="327"/>
        <v>0</v>
      </c>
      <c r="P1006" s="166">
        <f t="shared" si="327"/>
        <v>0</v>
      </c>
      <c r="Q1006" s="166">
        <f t="shared" si="327"/>
        <v>0</v>
      </c>
      <c r="R1006" s="166">
        <f t="shared" si="327"/>
        <v>0</v>
      </c>
      <c r="S1006" s="166">
        <f t="shared" si="327"/>
        <v>0</v>
      </c>
      <c r="T1006" s="166">
        <f t="shared" si="327"/>
        <v>0</v>
      </c>
      <c r="U1006" s="166">
        <f t="shared" si="327"/>
        <v>0</v>
      </c>
      <c r="V1006" s="166">
        <f t="shared" si="327"/>
        <v>0</v>
      </c>
      <c r="W1006" s="166">
        <f t="shared" si="327"/>
        <v>0</v>
      </c>
      <c r="X1006" s="166">
        <f t="shared" si="327"/>
        <v>0</v>
      </c>
      <c r="Y1006" s="166">
        <f t="shared" si="327"/>
        <v>0</v>
      </c>
      <c r="Z1006" s="166">
        <f t="shared" si="327"/>
        <v>0</v>
      </c>
      <c r="AA1006" s="166">
        <f t="shared" si="327"/>
        <v>0</v>
      </c>
      <c r="AB1006" s="166">
        <f t="shared" si="327"/>
        <v>0</v>
      </c>
      <c r="AC1006" s="166">
        <f t="shared" si="327"/>
        <v>0</v>
      </c>
      <c r="AD1006" s="166">
        <f t="shared" si="327"/>
        <v>0</v>
      </c>
      <c r="AE1006" s="166">
        <f t="shared" si="327"/>
        <v>0</v>
      </c>
      <c r="AF1006" s="166">
        <f t="shared" si="327"/>
        <v>0</v>
      </c>
      <c r="AG1006" s="166">
        <f t="shared" si="327"/>
        <v>0</v>
      </c>
      <c r="AH1006" s="166">
        <f t="shared" si="327"/>
        <v>0</v>
      </c>
      <c r="AI1006" s="166">
        <f t="shared" si="327"/>
        <v>0</v>
      </c>
      <c r="AJ1006" s="166">
        <f t="shared" si="327"/>
        <v>0</v>
      </c>
      <c r="AK1006" s="166">
        <f t="shared" si="327"/>
        <v>0</v>
      </c>
      <c r="AL1006" s="166">
        <f t="shared" si="327"/>
        <v>0</v>
      </c>
      <c r="AM1006" s="166">
        <f t="shared" si="327"/>
        <v>0</v>
      </c>
      <c r="AN1006" s="166">
        <f t="shared" si="327"/>
        <v>0</v>
      </c>
      <c r="AO1006" s="166">
        <f t="shared" si="327"/>
        <v>0</v>
      </c>
      <c r="AP1006" s="166">
        <f t="shared" si="327"/>
        <v>0</v>
      </c>
      <c r="AQ1006" s="166">
        <f t="shared" si="327"/>
        <v>0</v>
      </c>
      <c r="AR1006" s="166">
        <f t="shared" si="327"/>
        <v>0</v>
      </c>
    </row>
    <row r="1007" spans="1:44" s="262" customFormat="1" ht="15.75" hidden="1" outlineLevel="2">
      <c r="A1007" s="194"/>
      <c r="B1007" s="162" t="s">
        <v>55</v>
      </c>
      <c r="C1007" s="160" t="s">
        <v>73</v>
      </c>
      <c r="D1007" s="165">
        <f>1-SUM(D994:D1006)</f>
        <v>1</v>
      </c>
      <c r="E1007" s="165">
        <f t="shared" ref="E1007:AR1007" si="328">1-SUM(E994:E1006)</f>
        <v>1</v>
      </c>
      <c r="F1007" s="165">
        <f t="shared" si="328"/>
        <v>1</v>
      </c>
      <c r="G1007" s="165">
        <f t="shared" si="328"/>
        <v>1</v>
      </c>
      <c r="H1007" s="165">
        <f t="shared" si="328"/>
        <v>1</v>
      </c>
      <c r="I1007" s="165">
        <f t="shared" si="328"/>
        <v>1</v>
      </c>
      <c r="J1007" s="165">
        <f t="shared" si="328"/>
        <v>1</v>
      </c>
      <c r="K1007" s="165">
        <f t="shared" si="328"/>
        <v>1</v>
      </c>
      <c r="L1007" s="165">
        <f t="shared" si="328"/>
        <v>1</v>
      </c>
      <c r="M1007" s="165">
        <f t="shared" si="328"/>
        <v>1</v>
      </c>
      <c r="N1007" s="165">
        <f t="shared" si="328"/>
        <v>1</v>
      </c>
      <c r="O1007" s="165">
        <f t="shared" si="328"/>
        <v>1</v>
      </c>
      <c r="P1007" s="165">
        <f t="shared" si="328"/>
        <v>1</v>
      </c>
      <c r="Q1007" s="165">
        <f t="shared" si="328"/>
        <v>1</v>
      </c>
      <c r="R1007" s="165">
        <f t="shared" si="328"/>
        <v>1</v>
      </c>
      <c r="S1007" s="165">
        <f t="shared" si="328"/>
        <v>1</v>
      </c>
      <c r="T1007" s="165">
        <f t="shared" si="328"/>
        <v>1</v>
      </c>
      <c r="U1007" s="165">
        <f t="shared" si="328"/>
        <v>1</v>
      </c>
      <c r="V1007" s="165">
        <f t="shared" si="328"/>
        <v>1</v>
      </c>
      <c r="W1007" s="165">
        <f t="shared" si="328"/>
        <v>1</v>
      </c>
      <c r="X1007" s="165">
        <f t="shared" si="328"/>
        <v>1</v>
      </c>
      <c r="Y1007" s="165">
        <f t="shared" si="328"/>
        <v>1</v>
      </c>
      <c r="Z1007" s="165">
        <f t="shared" si="328"/>
        <v>1</v>
      </c>
      <c r="AA1007" s="165">
        <f t="shared" si="328"/>
        <v>1</v>
      </c>
      <c r="AB1007" s="165">
        <f t="shared" si="328"/>
        <v>1</v>
      </c>
      <c r="AC1007" s="165">
        <f t="shared" si="328"/>
        <v>1</v>
      </c>
      <c r="AD1007" s="165">
        <f t="shared" si="328"/>
        <v>1</v>
      </c>
      <c r="AE1007" s="165">
        <f t="shared" si="328"/>
        <v>1</v>
      </c>
      <c r="AF1007" s="165">
        <f t="shared" si="328"/>
        <v>1</v>
      </c>
      <c r="AG1007" s="165">
        <f t="shared" si="328"/>
        <v>1</v>
      </c>
      <c r="AH1007" s="165">
        <f t="shared" si="328"/>
        <v>1</v>
      </c>
      <c r="AI1007" s="165">
        <f t="shared" si="328"/>
        <v>1</v>
      </c>
      <c r="AJ1007" s="165">
        <f t="shared" si="328"/>
        <v>1</v>
      </c>
      <c r="AK1007" s="165">
        <f t="shared" si="328"/>
        <v>1</v>
      </c>
      <c r="AL1007" s="165">
        <f t="shared" si="328"/>
        <v>1</v>
      </c>
      <c r="AM1007" s="165">
        <f t="shared" si="328"/>
        <v>1</v>
      </c>
      <c r="AN1007" s="165">
        <f t="shared" si="328"/>
        <v>1</v>
      </c>
      <c r="AO1007" s="165">
        <f t="shared" si="328"/>
        <v>1</v>
      </c>
      <c r="AP1007" s="165">
        <f t="shared" si="328"/>
        <v>1</v>
      </c>
      <c r="AQ1007" s="165">
        <f t="shared" si="328"/>
        <v>1</v>
      </c>
      <c r="AR1007" s="165">
        <f t="shared" si="328"/>
        <v>1</v>
      </c>
    </row>
    <row r="1008" spans="1:44" s="262" customFormat="1" ht="15.75" hidden="1" outlineLevel="2">
      <c r="A1008" s="194"/>
      <c r="B1008" s="162" t="s">
        <v>56</v>
      </c>
      <c r="C1008" s="160" t="s">
        <v>73</v>
      </c>
      <c r="D1008" s="166">
        <f>SUM(D994:D1007)</f>
        <v>1</v>
      </c>
      <c r="E1008" s="166">
        <f t="shared" ref="E1008:AR1008" si="329">SUM(E994:E1007)</f>
        <v>1</v>
      </c>
      <c r="F1008" s="166">
        <f t="shared" si="329"/>
        <v>1</v>
      </c>
      <c r="G1008" s="166">
        <f t="shared" si="329"/>
        <v>1</v>
      </c>
      <c r="H1008" s="166">
        <f t="shared" si="329"/>
        <v>1</v>
      </c>
      <c r="I1008" s="166">
        <f t="shared" si="329"/>
        <v>1</v>
      </c>
      <c r="J1008" s="166">
        <f t="shared" si="329"/>
        <v>1</v>
      </c>
      <c r="K1008" s="166">
        <f t="shared" si="329"/>
        <v>1</v>
      </c>
      <c r="L1008" s="166">
        <f t="shared" si="329"/>
        <v>1</v>
      </c>
      <c r="M1008" s="166">
        <f t="shared" si="329"/>
        <v>1</v>
      </c>
      <c r="N1008" s="166">
        <f t="shared" si="329"/>
        <v>1</v>
      </c>
      <c r="O1008" s="166">
        <f t="shared" si="329"/>
        <v>1</v>
      </c>
      <c r="P1008" s="166">
        <f t="shared" si="329"/>
        <v>1</v>
      </c>
      <c r="Q1008" s="166">
        <f t="shared" si="329"/>
        <v>1</v>
      </c>
      <c r="R1008" s="166">
        <f t="shared" si="329"/>
        <v>1</v>
      </c>
      <c r="S1008" s="166">
        <f t="shared" si="329"/>
        <v>1</v>
      </c>
      <c r="T1008" s="166">
        <f t="shared" si="329"/>
        <v>1</v>
      </c>
      <c r="U1008" s="166">
        <f t="shared" si="329"/>
        <v>1</v>
      </c>
      <c r="V1008" s="166">
        <f t="shared" si="329"/>
        <v>1</v>
      </c>
      <c r="W1008" s="166">
        <f t="shared" si="329"/>
        <v>1</v>
      </c>
      <c r="X1008" s="166">
        <f t="shared" si="329"/>
        <v>1</v>
      </c>
      <c r="Y1008" s="166">
        <f t="shared" si="329"/>
        <v>1</v>
      </c>
      <c r="Z1008" s="166">
        <f t="shared" si="329"/>
        <v>1</v>
      </c>
      <c r="AA1008" s="166">
        <f t="shared" si="329"/>
        <v>1</v>
      </c>
      <c r="AB1008" s="166">
        <f t="shared" si="329"/>
        <v>1</v>
      </c>
      <c r="AC1008" s="166">
        <f t="shared" si="329"/>
        <v>1</v>
      </c>
      <c r="AD1008" s="166">
        <f t="shared" si="329"/>
        <v>1</v>
      </c>
      <c r="AE1008" s="166">
        <f t="shared" si="329"/>
        <v>1</v>
      </c>
      <c r="AF1008" s="166">
        <f t="shared" si="329"/>
        <v>1</v>
      </c>
      <c r="AG1008" s="166">
        <f t="shared" si="329"/>
        <v>1</v>
      </c>
      <c r="AH1008" s="166">
        <f t="shared" si="329"/>
        <v>1</v>
      </c>
      <c r="AI1008" s="166">
        <f t="shared" si="329"/>
        <v>1</v>
      </c>
      <c r="AJ1008" s="166">
        <f t="shared" si="329"/>
        <v>1</v>
      </c>
      <c r="AK1008" s="166">
        <f t="shared" si="329"/>
        <v>1</v>
      </c>
      <c r="AL1008" s="166">
        <f t="shared" si="329"/>
        <v>1</v>
      </c>
      <c r="AM1008" s="166">
        <f t="shared" si="329"/>
        <v>1</v>
      </c>
      <c r="AN1008" s="166">
        <f t="shared" si="329"/>
        <v>1</v>
      </c>
      <c r="AO1008" s="166">
        <f t="shared" si="329"/>
        <v>1</v>
      </c>
      <c r="AP1008" s="166">
        <f t="shared" si="329"/>
        <v>1</v>
      </c>
      <c r="AQ1008" s="166">
        <f t="shared" si="329"/>
        <v>1</v>
      </c>
      <c r="AR1008" s="166">
        <f t="shared" si="329"/>
        <v>1</v>
      </c>
    </row>
    <row r="1009" spans="1:44" s="260" customFormat="1" ht="15.75" hidden="1" outlineLevel="1">
      <c r="A1009" s="195"/>
      <c r="B1009" s="84" t="s">
        <v>198</v>
      </c>
      <c r="C1009" s="80" t="s">
        <v>129</v>
      </c>
      <c r="D1009" s="192">
        <f t="shared" ref="D1009:AR1009" si="330">IF($A$889="SIM",D679,0)</f>
        <v>0</v>
      </c>
      <c r="E1009" s="192">
        <f t="shared" si="330"/>
        <v>0</v>
      </c>
      <c r="F1009" s="192">
        <f t="shared" si="330"/>
        <v>0</v>
      </c>
      <c r="G1009" s="192">
        <f t="shared" si="330"/>
        <v>0</v>
      </c>
      <c r="H1009" s="192">
        <f t="shared" si="330"/>
        <v>0</v>
      </c>
      <c r="I1009" s="192">
        <f t="shared" si="330"/>
        <v>0</v>
      </c>
      <c r="J1009" s="192">
        <f t="shared" si="330"/>
        <v>0</v>
      </c>
      <c r="K1009" s="192">
        <f t="shared" si="330"/>
        <v>0</v>
      </c>
      <c r="L1009" s="192">
        <f t="shared" si="330"/>
        <v>0</v>
      </c>
      <c r="M1009" s="192">
        <f t="shared" si="330"/>
        <v>0</v>
      </c>
      <c r="N1009" s="192">
        <f t="shared" si="330"/>
        <v>0</v>
      </c>
      <c r="O1009" s="192">
        <f t="shared" si="330"/>
        <v>0</v>
      </c>
      <c r="P1009" s="192">
        <f t="shared" si="330"/>
        <v>0</v>
      </c>
      <c r="Q1009" s="192">
        <f t="shared" si="330"/>
        <v>0</v>
      </c>
      <c r="R1009" s="192">
        <f t="shared" si="330"/>
        <v>0</v>
      </c>
      <c r="S1009" s="192">
        <f t="shared" si="330"/>
        <v>0</v>
      </c>
      <c r="T1009" s="192">
        <f t="shared" si="330"/>
        <v>0</v>
      </c>
      <c r="U1009" s="192">
        <f t="shared" si="330"/>
        <v>0</v>
      </c>
      <c r="V1009" s="192">
        <f t="shared" si="330"/>
        <v>0</v>
      </c>
      <c r="W1009" s="192">
        <f t="shared" si="330"/>
        <v>0</v>
      </c>
      <c r="X1009" s="192">
        <f t="shared" si="330"/>
        <v>0</v>
      </c>
      <c r="Y1009" s="192">
        <f t="shared" si="330"/>
        <v>0</v>
      </c>
      <c r="Z1009" s="192">
        <f t="shared" si="330"/>
        <v>0</v>
      </c>
      <c r="AA1009" s="192">
        <f t="shared" si="330"/>
        <v>0</v>
      </c>
      <c r="AB1009" s="192">
        <f t="shared" si="330"/>
        <v>0</v>
      </c>
      <c r="AC1009" s="192">
        <f t="shared" si="330"/>
        <v>0</v>
      </c>
      <c r="AD1009" s="192">
        <f t="shared" si="330"/>
        <v>0</v>
      </c>
      <c r="AE1009" s="192">
        <f t="shared" si="330"/>
        <v>0</v>
      </c>
      <c r="AF1009" s="192">
        <f t="shared" si="330"/>
        <v>0</v>
      </c>
      <c r="AG1009" s="192">
        <f t="shared" si="330"/>
        <v>0</v>
      </c>
      <c r="AH1009" s="192">
        <f t="shared" si="330"/>
        <v>0</v>
      </c>
      <c r="AI1009" s="192">
        <f t="shared" si="330"/>
        <v>0</v>
      </c>
      <c r="AJ1009" s="192">
        <f t="shared" si="330"/>
        <v>0</v>
      </c>
      <c r="AK1009" s="192">
        <f t="shared" si="330"/>
        <v>0</v>
      </c>
      <c r="AL1009" s="192">
        <f t="shared" si="330"/>
        <v>0</v>
      </c>
      <c r="AM1009" s="192">
        <f t="shared" si="330"/>
        <v>0</v>
      </c>
      <c r="AN1009" s="192">
        <f t="shared" si="330"/>
        <v>0</v>
      </c>
      <c r="AO1009" s="192">
        <f t="shared" si="330"/>
        <v>0</v>
      </c>
      <c r="AP1009" s="192">
        <f t="shared" si="330"/>
        <v>0</v>
      </c>
      <c r="AQ1009" s="192">
        <f t="shared" si="330"/>
        <v>0</v>
      </c>
      <c r="AR1009" s="192">
        <f t="shared" si="330"/>
        <v>0</v>
      </c>
    </row>
    <row r="1010" spans="1:44" s="262" customFormat="1" ht="15.75" hidden="1" outlineLevel="2">
      <c r="A1010" s="194"/>
      <c r="B1010" s="162" t="s">
        <v>133</v>
      </c>
      <c r="C1010" s="160"/>
      <c r="D1010" s="160"/>
      <c r="E1010" s="160"/>
      <c r="F1010" s="160"/>
      <c r="G1010" s="160"/>
      <c r="H1010" s="160"/>
      <c r="I1010" s="160"/>
      <c r="J1010" s="160"/>
      <c r="K1010" s="160"/>
      <c r="L1010" s="160"/>
      <c r="M1010" s="160"/>
      <c r="N1010" s="160"/>
      <c r="O1010" s="160"/>
      <c r="P1010" s="160"/>
      <c r="Q1010" s="160"/>
      <c r="R1010" s="160"/>
      <c r="S1010" s="160"/>
      <c r="T1010" s="160"/>
      <c r="U1010" s="160"/>
      <c r="V1010" s="160"/>
      <c r="W1010" s="160"/>
      <c r="X1010" s="160"/>
      <c r="Y1010" s="160"/>
      <c r="Z1010" s="160"/>
      <c r="AA1010" s="160"/>
      <c r="AB1010" s="160"/>
      <c r="AC1010" s="160"/>
      <c r="AD1010" s="160"/>
      <c r="AE1010" s="160"/>
      <c r="AF1010" s="160"/>
      <c r="AG1010" s="160"/>
      <c r="AH1010" s="160"/>
      <c r="AI1010" s="160"/>
      <c r="AJ1010" s="160"/>
      <c r="AK1010" s="160"/>
      <c r="AL1010" s="160"/>
      <c r="AM1010" s="160"/>
      <c r="AN1010" s="160"/>
      <c r="AO1010" s="160"/>
      <c r="AP1010" s="160"/>
      <c r="AQ1010" s="160"/>
      <c r="AR1010" s="160"/>
    </row>
    <row r="1011" spans="1:44" s="262" customFormat="1" ht="15.75" hidden="1" outlineLevel="2">
      <c r="A1011" s="194"/>
      <c r="B1011" s="162" t="s">
        <v>42</v>
      </c>
      <c r="C1011" s="160" t="s">
        <v>73</v>
      </c>
      <c r="D1011" s="166">
        <f t="shared" ref="D1011:AR1017" si="331">D681</f>
        <v>0</v>
      </c>
      <c r="E1011" s="166">
        <f t="shared" si="331"/>
        <v>0</v>
      </c>
      <c r="F1011" s="166">
        <f t="shared" si="331"/>
        <v>0</v>
      </c>
      <c r="G1011" s="166">
        <f t="shared" si="331"/>
        <v>0</v>
      </c>
      <c r="H1011" s="166">
        <f t="shared" si="331"/>
        <v>0</v>
      </c>
      <c r="I1011" s="166">
        <f t="shared" si="331"/>
        <v>0</v>
      </c>
      <c r="J1011" s="166">
        <f t="shared" si="331"/>
        <v>0</v>
      </c>
      <c r="K1011" s="166">
        <f t="shared" si="331"/>
        <v>0</v>
      </c>
      <c r="L1011" s="166">
        <f t="shared" si="331"/>
        <v>0</v>
      </c>
      <c r="M1011" s="166">
        <f t="shared" si="331"/>
        <v>0</v>
      </c>
      <c r="N1011" s="166">
        <f t="shared" si="331"/>
        <v>0</v>
      </c>
      <c r="O1011" s="166">
        <f t="shared" si="331"/>
        <v>0</v>
      </c>
      <c r="P1011" s="166">
        <f t="shared" si="331"/>
        <v>0</v>
      </c>
      <c r="Q1011" s="166">
        <f t="shared" si="331"/>
        <v>0</v>
      </c>
      <c r="R1011" s="166">
        <f t="shared" si="331"/>
        <v>0</v>
      </c>
      <c r="S1011" s="166">
        <f t="shared" si="331"/>
        <v>0</v>
      </c>
      <c r="T1011" s="166">
        <f t="shared" si="331"/>
        <v>0</v>
      </c>
      <c r="U1011" s="166">
        <f t="shared" si="331"/>
        <v>0</v>
      </c>
      <c r="V1011" s="166">
        <f t="shared" si="331"/>
        <v>0</v>
      </c>
      <c r="W1011" s="166">
        <f t="shared" si="331"/>
        <v>0</v>
      </c>
      <c r="X1011" s="166">
        <f t="shared" si="331"/>
        <v>0</v>
      </c>
      <c r="Y1011" s="166">
        <f t="shared" si="331"/>
        <v>0</v>
      </c>
      <c r="Z1011" s="166">
        <f t="shared" si="331"/>
        <v>0</v>
      </c>
      <c r="AA1011" s="166">
        <f t="shared" si="331"/>
        <v>0</v>
      </c>
      <c r="AB1011" s="166">
        <f t="shared" si="331"/>
        <v>0</v>
      </c>
      <c r="AC1011" s="166">
        <f t="shared" si="331"/>
        <v>0</v>
      </c>
      <c r="AD1011" s="166">
        <f t="shared" si="331"/>
        <v>0</v>
      </c>
      <c r="AE1011" s="166">
        <f t="shared" si="331"/>
        <v>0</v>
      </c>
      <c r="AF1011" s="166">
        <f t="shared" si="331"/>
        <v>0</v>
      </c>
      <c r="AG1011" s="166">
        <f t="shared" si="331"/>
        <v>0</v>
      </c>
      <c r="AH1011" s="166">
        <f t="shared" si="331"/>
        <v>0</v>
      </c>
      <c r="AI1011" s="166">
        <f t="shared" si="331"/>
        <v>0</v>
      </c>
      <c r="AJ1011" s="166">
        <f t="shared" si="331"/>
        <v>0</v>
      </c>
      <c r="AK1011" s="166">
        <f t="shared" si="331"/>
        <v>0</v>
      </c>
      <c r="AL1011" s="166">
        <f t="shared" si="331"/>
        <v>0</v>
      </c>
      <c r="AM1011" s="166">
        <f t="shared" si="331"/>
        <v>0</v>
      </c>
      <c r="AN1011" s="166">
        <f t="shared" si="331"/>
        <v>0</v>
      </c>
      <c r="AO1011" s="166">
        <f t="shared" si="331"/>
        <v>0</v>
      </c>
      <c r="AP1011" s="166">
        <f t="shared" si="331"/>
        <v>0</v>
      </c>
      <c r="AQ1011" s="166">
        <f t="shared" si="331"/>
        <v>0</v>
      </c>
      <c r="AR1011" s="166">
        <f t="shared" si="331"/>
        <v>0</v>
      </c>
    </row>
    <row r="1012" spans="1:44" s="262" customFormat="1" ht="15.75" hidden="1" outlineLevel="2">
      <c r="A1012" s="194"/>
      <c r="B1012" s="162" t="s">
        <v>43</v>
      </c>
      <c r="C1012" s="160" t="s">
        <v>73</v>
      </c>
      <c r="D1012" s="166">
        <f t="shared" si="331"/>
        <v>0</v>
      </c>
      <c r="E1012" s="166">
        <f t="shared" si="331"/>
        <v>0</v>
      </c>
      <c r="F1012" s="166">
        <f t="shared" si="331"/>
        <v>0</v>
      </c>
      <c r="G1012" s="166">
        <f t="shared" si="331"/>
        <v>0</v>
      </c>
      <c r="H1012" s="166">
        <f t="shared" si="331"/>
        <v>0</v>
      </c>
      <c r="I1012" s="166">
        <f t="shared" si="331"/>
        <v>0</v>
      </c>
      <c r="J1012" s="166">
        <f t="shared" si="331"/>
        <v>0</v>
      </c>
      <c r="K1012" s="166">
        <f t="shared" si="331"/>
        <v>0</v>
      </c>
      <c r="L1012" s="166">
        <f t="shared" si="331"/>
        <v>0</v>
      </c>
      <c r="M1012" s="166">
        <f t="shared" si="331"/>
        <v>0</v>
      </c>
      <c r="N1012" s="166">
        <f t="shared" si="331"/>
        <v>0</v>
      </c>
      <c r="O1012" s="166">
        <f t="shared" si="331"/>
        <v>0</v>
      </c>
      <c r="P1012" s="166">
        <f t="shared" si="331"/>
        <v>0</v>
      </c>
      <c r="Q1012" s="166">
        <f t="shared" si="331"/>
        <v>0</v>
      </c>
      <c r="R1012" s="166">
        <f t="shared" si="331"/>
        <v>0</v>
      </c>
      <c r="S1012" s="166">
        <f t="shared" si="331"/>
        <v>0</v>
      </c>
      <c r="T1012" s="166">
        <f t="shared" si="331"/>
        <v>0</v>
      </c>
      <c r="U1012" s="166">
        <f t="shared" si="331"/>
        <v>0</v>
      </c>
      <c r="V1012" s="166">
        <f t="shared" si="331"/>
        <v>0</v>
      </c>
      <c r="W1012" s="166">
        <f t="shared" si="331"/>
        <v>0</v>
      </c>
      <c r="X1012" s="166">
        <f t="shared" si="331"/>
        <v>0</v>
      </c>
      <c r="Y1012" s="166">
        <f t="shared" si="331"/>
        <v>0</v>
      </c>
      <c r="Z1012" s="166">
        <f t="shared" si="331"/>
        <v>0</v>
      </c>
      <c r="AA1012" s="166">
        <f t="shared" si="331"/>
        <v>0</v>
      </c>
      <c r="AB1012" s="166">
        <f t="shared" si="331"/>
        <v>0</v>
      </c>
      <c r="AC1012" s="166">
        <f t="shared" si="331"/>
        <v>0</v>
      </c>
      <c r="AD1012" s="166">
        <f t="shared" si="331"/>
        <v>0</v>
      </c>
      <c r="AE1012" s="166">
        <f t="shared" si="331"/>
        <v>0</v>
      </c>
      <c r="AF1012" s="166">
        <f t="shared" si="331"/>
        <v>0</v>
      </c>
      <c r="AG1012" s="166">
        <f t="shared" si="331"/>
        <v>0</v>
      </c>
      <c r="AH1012" s="166">
        <f t="shared" si="331"/>
        <v>0</v>
      </c>
      <c r="AI1012" s="166">
        <f t="shared" si="331"/>
        <v>0</v>
      </c>
      <c r="AJ1012" s="166">
        <f t="shared" si="331"/>
        <v>0</v>
      </c>
      <c r="AK1012" s="166">
        <f t="shared" si="331"/>
        <v>0</v>
      </c>
      <c r="AL1012" s="166">
        <f t="shared" si="331"/>
        <v>0</v>
      </c>
      <c r="AM1012" s="166">
        <f t="shared" si="331"/>
        <v>0</v>
      </c>
      <c r="AN1012" s="166">
        <f t="shared" si="331"/>
        <v>0</v>
      </c>
      <c r="AO1012" s="166">
        <f t="shared" si="331"/>
        <v>0</v>
      </c>
      <c r="AP1012" s="166">
        <f t="shared" si="331"/>
        <v>0</v>
      </c>
      <c r="AQ1012" s="166">
        <f t="shared" si="331"/>
        <v>0</v>
      </c>
      <c r="AR1012" s="166">
        <f t="shared" si="331"/>
        <v>0</v>
      </c>
    </row>
    <row r="1013" spans="1:44" s="262" customFormat="1" ht="15.75" hidden="1" outlineLevel="2">
      <c r="A1013" s="194"/>
      <c r="B1013" s="162" t="s">
        <v>44</v>
      </c>
      <c r="C1013" s="160" t="s">
        <v>73</v>
      </c>
      <c r="D1013" s="166">
        <f t="shared" si="331"/>
        <v>0</v>
      </c>
      <c r="E1013" s="166">
        <f t="shared" si="331"/>
        <v>0</v>
      </c>
      <c r="F1013" s="166">
        <f t="shared" si="331"/>
        <v>0</v>
      </c>
      <c r="G1013" s="166">
        <f t="shared" si="331"/>
        <v>0</v>
      </c>
      <c r="H1013" s="166">
        <f t="shared" si="331"/>
        <v>0</v>
      </c>
      <c r="I1013" s="166">
        <f t="shared" si="331"/>
        <v>0</v>
      </c>
      <c r="J1013" s="166">
        <f t="shared" si="331"/>
        <v>0</v>
      </c>
      <c r="K1013" s="166">
        <f t="shared" si="331"/>
        <v>0</v>
      </c>
      <c r="L1013" s="166">
        <f t="shared" si="331"/>
        <v>0</v>
      </c>
      <c r="M1013" s="166">
        <f t="shared" si="331"/>
        <v>0</v>
      </c>
      <c r="N1013" s="166">
        <f t="shared" si="331"/>
        <v>0</v>
      </c>
      <c r="O1013" s="166">
        <f t="shared" si="331"/>
        <v>0</v>
      </c>
      <c r="P1013" s="166">
        <f t="shared" si="331"/>
        <v>0</v>
      </c>
      <c r="Q1013" s="166">
        <f t="shared" si="331"/>
        <v>0</v>
      </c>
      <c r="R1013" s="166">
        <f t="shared" si="331"/>
        <v>0</v>
      </c>
      <c r="S1013" s="166">
        <f t="shared" si="331"/>
        <v>0</v>
      </c>
      <c r="T1013" s="166">
        <f t="shared" si="331"/>
        <v>0</v>
      </c>
      <c r="U1013" s="166">
        <f t="shared" si="331"/>
        <v>0</v>
      </c>
      <c r="V1013" s="166">
        <f t="shared" si="331"/>
        <v>0</v>
      </c>
      <c r="W1013" s="166">
        <f t="shared" si="331"/>
        <v>0</v>
      </c>
      <c r="X1013" s="166">
        <f t="shared" si="331"/>
        <v>0</v>
      </c>
      <c r="Y1013" s="166">
        <f t="shared" si="331"/>
        <v>0</v>
      </c>
      <c r="Z1013" s="166">
        <f t="shared" si="331"/>
        <v>0</v>
      </c>
      <c r="AA1013" s="166">
        <f t="shared" si="331"/>
        <v>0</v>
      </c>
      <c r="AB1013" s="166">
        <f t="shared" si="331"/>
        <v>0</v>
      </c>
      <c r="AC1013" s="166">
        <f t="shared" si="331"/>
        <v>0</v>
      </c>
      <c r="AD1013" s="166">
        <f t="shared" si="331"/>
        <v>0</v>
      </c>
      <c r="AE1013" s="166">
        <f t="shared" si="331"/>
        <v>0</v>
      </c>
      <c r="AF1013" s="166">
        <f t="shared" si="331"/>
        <v>0</v>
      </c>
      <c r="AG1013" s="166">
        <f t="shared" si="331"/>
        <v>0</v>
      </c>
      <c r="AH1013" s="166">
        <f t="shared" si="331"/>
        <v>0</v>
      </c>
      <c r="AI1013" s="166">
        <f t="shared" si="331"/>
        <v>0</v>
      </c>
      <c r="AJ1013" s="166">
        <f t="shared" si="331"/>
        <v>0</v>
      </c>
      <c r="AK1013" s="166">
        <f t="shared" si="331"/>
        <v>0</v>
      </c>
      <c r="AL1013" s="166">
        <f t="shared" si="331"/>
        <v>0</v>
      </c>
      <c r="AM1013" s="166">
        <f t="shared" si="331"/>
        <v>0</v>
      </c>
      <c r="AN1013" s="166">
        <f t="shared" si="331"/>
        <v>0</v>
      </c>
      <c r="AO1013" s="166">
        <f t="shared" si="331"/>
        <v>0</v>
      </c>
      <c r="AP1013" s="166">
        <f t="shared" si="331"/>
        <v>0</v>
      </c>
      <c r="AQ1013" s="166">
        <f t="shared" si="331"/>
        <v>0</v>
      </c>
      <c r="AR1013" s="166">
        <f t="shared" si="331"/>
        <v>0</v>
      </c>
    </row>
    <row r="1014" spans="1:44" s="262" customFormat="1" ht="15.75" hidden="1" outlineLevel="2">
      <c r="A1014" s="194"/>
      <c r="B1014" s="162" t="s">
        <v>45</v>
      </c>
      <c r="C1014" s="160" t="s">
        <v>73</v>
      </c>
      <c r="D1014" s="166">
        <f t="shared" si="331"/>
        <v>0</v>
      </c>
      <c r="E1014" s="166">
        <f t="shared" si="331"/>
        <v>0</v>
      </c>
      <c r="F1014" s="166">
        <f t="shared" si="331"/>
        <v>0</v>
      </c>
      <c r="G1014" s="166">
        <f t="shared" si="331"/>
        <v>0</v>
      </c>
      <c r="H1014" s="166">
        <f t="shared" si="331"/>
        <v>0</v>
      </c>
      <c r="I1014" s="166">
        <f t="shared" si="331"/>
        <v>0</v>
      </c>
      <c r="J1014" s="166">
        <f t="shared" si="331"/>
        <v>0</v>
      </c>
      <c r="K1014" s="166">
        <f t="shared" si="331"/>
        <v>0</v>
      </c>
      <c r="L1014" s="166">
        <f t="shared" si="331"/>
        <v>0</v>
      </c>
      <c r="M1014" s="166">
        <f t="shared" si="331"/>
        <v>0</v>
      </c>
      <c r="N1014" s="166">
        <f t="shared" si="331"/>
        <v>0</v>
      </c>
      <c r="O1014" s="166">
        <f t="shared" si="331"/>
        <v>0</v>
      </c>
      <c r="P1014" s="166">
        <f t="shared" si="331"/>
        <v>0</v>
      </c>
      <c r="Q1014" s="166">
        <f t="shared" si="331"/>
        <v>0</v>
      </c>
      <c r="R1014" s="166">
        <f t="shared" si="331"/>
        <v>0</v>
      </c>
      <c r="S1014" s="166">
        <f t="shared" si="331"/>
        <v>0</v>
      </c>
      <c r="T1014" s="166">
        <f t="shared" si="331"/>
        <v>0</v>
      </c>
      <c r="U1014" s="166">
        <f t="shared" si="331"/>
        <v>0</v>
      </c>
      <c r="V1014" s="166">
        <f t="shared" si="331"/>
        <v>0</v>
      </c>
      <c r="W1014" s="166">
        <f t="shared" si="331"/>
        <v>0</v>
      </c>
      <c r="X1014" s="166">
        <f t="shared" si="331"/>
        <v>0</v>
      </c>
      <c r="Y1014" s="166">
        <f t="shared" si="331"/>
        <v>0</v>
      </c>
      <c r="Z1014" s="166">
        <f t="shared" si="331"/>
        <v>0</v>
      </c>
      <c r="AA1014" s="166">
        <f t="shared" si="331"/>
        <v>0</v>
      </c>
      <c r="AB1014" s="166">
        <f t="shared" si="331"/>
        <v>0</v>
      </c>
      <c r="AC1014" s="166">
        <f t="shared" si="331"/>
        <v>0</v>
      </c>
      <c r="AD1014" s="166">
        <f t="shared" si="331"/>
        <v>0</v>
      </c>
      <c r="AE1014" s="166">
        <f t="shared" si="331"/>
        <v>0</v>
      </c>
      <c r="AF1014" s="166">
        <f t="shared" si="331"/>
        <v>0</v>
      </c>
      <c r="AG1014" s="166">
        <f t="shared" si="331"/>
        <v>0</v>
      </c>
      <c r="AH1014" s="166">
        <f t="shared" si="331"/>
        <v>0</v>
      </c>
      <c r="AI1014" s="166">
        <f t="shared" si="331"/>
        <v>0</v>
      </c>
      <c r="AJ1014" s="166">
        <f t="shared" si="331"/>
        <v>0</v>
      </c>
      <c r="AK1014" s="166">
        <f t="shared" si="331"/>
        <v>0</v>
      </c>
      <c r="AL1014" s="166">
        <f t="shared" si="331"/>
        <v>0</v>
      </c>
      <c r="AM1014" s="166">
        <f t="shared" si="331"/>
        <v>0</v>
      </c>
      <c r="AN1014" s="166">
        <f t="shared" si="331"/>
        <v>0</v>
      </c>
      <c r="AO1014" s="166">
        <f t="shared" si="331"/>
        <v>0</v>
      </c>
      <c r="AP1014" s="166">
        <f t="shared" si="331"/>
        <v>0</v>
      </c>
      <c r="AQ1014" s="166">
        <f t="shared" si="331"/>
        <v>0</v>
      </c>
      <c r="AR1014" s="166">
        <f t="shared" si="331"/>
        <v>0</v>
      </c>
    </row>
    <row r="1015" spans="1:44" s="262" customFormat="1" ht="15.75" hidden="1" outlineLevel="2">
      <c r="A1015" s="194"/>
      <c r="B1015" s="162" t="s">
        <v>46</v>
      </c>
      <c r="C1015" s="160" t="s">
        <v>73</v>
      </c>
      <c r="D1015" s="166">
        <f t="shared" si="331"/>
        <v>0</v>
      </c>
      <c r="E1015" s="166">
        <f t="shared" si="331"/>
        <v>0</v>
      </c>
      <c r="F1015" s="166">
        <f t="shared" si="331"/>
        <v>0</v>
      </c>
      <c r="G1015" s="166">
        <f t="shared" si="331"/>
        <v>0</v>
      </c>
      <c r="H1015" s="166">
        <f t="shared" si="331"/>
        <v>0</v>
      </c>
      <c r="I1015" s="166">
        <f t="shared" si="331"/>
        <v>0</v>
      </c>
      <c r="J1015" s="166">
        <f t="shared" si="331"/>
        <v>0</v>
      </c>
      <c r="K1015" s="166">
        <f t="shared" si="331"/>
        <v>0</v>
      </c>
      <c r="L1015" s="166">
        <f t="shared" si="331"/>
        <v>0</v>
      </c>
      <c r="M1015" s="166">
        <f t="shared" si="331"/>
        <v>0</v>
      </c>
      <c r="N1015" s="166">
        <f t="shared" si="331"/>
        <v>0</v>
      </c>
      <c r="O1015" s="166">
        <f t="shared" si="331"/>
        <v>0</v>
      </c>
      <c r="P1015" s="166">
        <f t="shared" si="331"/>
        <v>0</v>
      </c>
      <c r="Q1015" s="166">
        <f t="shared" si="331"/>
        <v>0</v>
      </c>
      <c r="R1015" s="166">
        <f t="shared" si="331"/>
        <v>0</v>
      </c>
      <c r="S1015" s="166">
        <f t="shared" si="331"/>
        <v>0</v>
      </c>
      <c r="T1015" s="166">
        <f t="shared" si="331"/>
        <v>0</v>
      </c>
      <c r="U1015" s="166">
        <f t="shared" si="331"/>
        <v>0</v>
      </c>
      <c r="V1015" s="166">
        <f t="shared" si="331"/>
        <v>0</v>
      </c>
      <c r="W1015" s="166">
        <f t="shared" si="331"/>
        <v>0</v>
      </c>
      <c r="X1015" s="166">
        <f t="shared" si="331"/>
        <v>0</v>
      </c>
      <c r="Y1015" s="166">
        <f t="shared" si="331"/>
        <v>0</v>
      </c>
      <c r="Z1015" s="166">
        <f t="shared" si="331"/>
        <v>0</v>
      </c>
      <c r="AA1015" s="166">
        <f t="shared" si="331"/>
        <v>0</v>
      </c>
      <c r="AB1015" s="166">
        <f t="shared" si="331"/>
        <v>0</v>
      </c>
      <c r="AC1015" s="166">
        <f t="shared" si="331"/>
        <v>0</v>
      </c>
      <c r="AD1015" s="166">
        <f t="shared" si="331"/>
        <v>0</v>
      </c>
      <c r="AE1015" s="166">
        <f t="shared" si="331"/>
        <v>0</v>
      </c>
      <c r="AF1015" s="166">
        <f t="shared" si="331"/>
        <v>0</v>
      </c>
      <c r="AG1015" s="166">
        <f t="shared" si="331"/>
        <v>0</v>
      </c>
      <c r="AH1015" s="166">
        <f t="shared" si="331"/>
        <v>0</v>
      </c>
      <c r="AI1015" s="166">
        <f t="shared" si="331"/>
        <v>0</v>
      </c>
      <c r="AJ1015" s="166">
        <f t="shared" si="331"/>
        <v>0</v>
      </c>
      <c r="AK1015" s="166">
        <f t="shared" si="331"/>
        <v>0</v>
      </c>
      <c r="AL1015" s="166">
        <f t="shared" si="331"/>
        <v>0</v>
      </c>
      <c r="AM1015" s="166">
        <f t="shared" si="331"/>
        <v>0</v>
      </c>
      <c r="AN1015" s="166">
        <f t="shared" si="331"/>
        <v>0</v>
      </c>
      <c r="AO1015" s="166">
        <f t="shared" si="331"/>
        <v>0</v>
      </c>
      <c r="AP1015" s="166">
        <f t="shared" si="331"/>
        <v>0</v>
      </c>
      <c r="AQ1015" s="166">
        <f t="shared" si="331"/>
        <v>0</v>
      </c>
      <c r="AR1015" s="166">
        <f t="shared" si="331"/>
        <v>0</v>
      </c>
    </row>
    <row r="1016" spans="1:44" s="262" customFormat="1" ht="15.75" hidden="1" outlineLevel="2">
      <c r="A1016" s="194"/>
      <c r="B1016" s="162" t="s">
        <v>47</v>
      </c>
      <c r="C1016" s="160" t="s">
        <v>73</v>
      </c>
      <c r="D1016" s="166">
        <f t="shared" si="331"/>
        <v>0</v>
      </c>
      <c r="E1016" s="166">
        <f t="shared" si="331"/>
        <v>0</v>
      </c>
      <c r="F1016" s="166">
        <f t="shared" si="331"/>
        <v>0</v>
      </c>
      <c r="G1016" s="166">
        <f t="shared" si="331"/>
        <v>0</v>
      </c>
      <c r="H1016" s="166">
        <f t="shared" si="331"/>
        <v>0</v>
      </c>
      <c r="I1016" s="166">
        <f t="shared" si="331"/>
        <v>0</v>
      </c>
      <c r="J1016" s="166">
        <f t="shared" si="331"/>
        <v>0</v>
      </c>
      <c r="K1016" s="166">
        <f t="shared" si="331"/>
        <v>0</v>
      </c>
      <c r="L1016" s="166">
        <f t="shared" si="331"/>
        <v>0</v>
      </c>
      <c r="M1016" s="166">
        <f t="shared" si="331"/>
        <v>0</v>
      </c>
      <c r="N1016" s="166">
        <f t="shared" si="331"/>
        <v>0</v>
      </c>
      <c r="O1016" s="166">
        <f t="shared" si="331"/>
        <v>0</v>
      </c>
      <c r="P1016" s="166">
        <f t="shared" si="331"/>
        <v>0</v>
      </c>
      <c r="Q1016" s="166">
        <f t="shared" si="331"/>
        <v>0</v>
      </c>
      <c r="R1016" s="166">
        <f t="shared" si="331"/>
        <v>0</v>
      </c>
      <c r="S1016" s="166">
        <f t="shared" si="331"/>
        <v>0</v>
      </c>
      <c r="T1016" s="166">
        <f t="shared" si="331"/>
        <v>0</v>
      </c>
      <c r="U1016" s="166">
        <f t="shared" si="331"/>
        <v>0</v>
      </c>
      <c r="V1016" s="166">
        <f t="shared" si="331"/>
        <v>0</v>
      </c>
      <c r="W1016" s="166">
        <f t="shared" si="331"/>
        <v>0</v>
      </c>
      <c r="X1016" s="166">
        <f t="shared" si="331"/>
        <v>0</v>
      </c>
      <c r="Y1016" s="166">
        <f t="shared" si="331"/>
        <v>0</v>
      </c>
      <c r="Z1016" s="166">
        <f t="shared" si="331"/>
        <v>0</v>
      </c>
      <c r="AA1016" s="166">
        <f t="shared" si="331"/>
        <v>0</v>
      </c>
      <c r="AB1016" s="166">
        <f t="shared" si="331"/>
        <v>0</v>
      </c>
      <c r="AC1016" s="166">
        <f t="shared" si="331"/>
        <v>0</v>
      </c>
      <c r="AD1016" s="166">
        <f t="shared" si="331"/>
        <v>0</v>
      </c>
      <c r="AE1016" s="166">
        <f t="shared" si="331"/>
        <v>0</v>
      </c>
      <c r="AF1016" s="166">
        <f t="shared" si="331"/>
        <v>0</v>
      </c>
      <c r="AG1016" s="166">
        <f t="shared" si="331"/>
        <v>0</v>
      </c>
      <c r="AH1016" s="166">
        <f t="shared" si="331"/>
        <v>0</v>
      </c>
      <c r="AI1016" s="166">
        <f t="shared" si="331"/>
        <v>0</v>
      </c>
      <c r="AJ1016" s="166">
        <f t="shared" si="331"/>
        <v>0</v>
      </c>
      <c r="AK1016" s="166">
        <f t="shared" si="331"/>
        <v>0</v>
      </c>
      <c r="AL1016" s="166">
        <f t="shared" si="331"/>
        <v>0</v>
      </c>
      <c r="AM1016" s="166">
        <f t="shared" si="331"/>
        <v>0</v>
      </c>
      <c r="AN1016" s="166">
        <f t="shared" si="331"/>
        <v>0</v>
      </c>
      <c r="AO1016" s="166">
        <f t="shared" si="331"/>
        <v>0</v>
      </c>
      <c r="AP1016" s="166">
        <f t="shared" si="331"/>
        <v>0</v>
      </c>
      <c r="AQ1016" s="166">
        <f t="shared" si="331"/>
        <v>0</v>
      </c>
      <c r="AR1016" s="166">
        <f t="shared" si="331"/>
        <v>0</v>
      </c>
    </row>
    <row r="1017" spans="1:44" s="262" customFormat="1" ht="15.75" hidden="1" outlineLevel="2">
      <c r="A1017" s="194"/>
      <c r="B1017" s="162" t="s">
        <v>48</v>
      </c>
      <c r="C1017" s="160" t="s">
        <v>73</v>
      </c>
      <c r="D1017" s="166">
        <f t="shared" si="331"/>
        <v>0</v>
      </c>
      <c r="E1017" s="166">
        <f t="shared" si="331"/>
        <v>0</v>
      </c>
      <c r="F1017" s="166">
        <f t="shared" si="331"/>
        <v>0</v>
      </c>
      <c r="G1017" s="166">
        <f t="shared" si="331"/>
        <v>0</v>
      </c>
      <c r="H1017" s="166">
        <f t="shared" si="331"/>
        <v>0</v>
      </c>
      <c r="I1017" s="166">
        <f t="shared" si="331"/>
        <v>0</v>
      </c>
      <c r="J1017" s="166">
        <f t="shared" si="331"/>
        <v>0</v>
      </c>
      <c r="K1017" s="166">
        <f t="shared" si="331"/>
        <v>0</v>
      </c>
      <c r="L1017" s="166">
        <f t="shared" si="331"/>
        <v>0</v>
      </c>
      <c r="M1017" s="166">
        <f t="shared" ref="M1017:AR1017" si="332">M687</f>
        <v>0</v>
      </c>
      <c r="N1017" s="166">
        <f t="shared" si="332"/>
        <v>0</v>
      </c>
      <c r="O1017" s="166">
        <f t="shared" si="332"/>
        <v>0</v>
      </c>
      <c r="P1017" s="166">
        <f t="shared" si="332"/>
        <v>0</v>
      </c>
      <c r="Q1017" s="166">
        <f t="shared" si="332"/>
        <v>0</v>
      </c>
      <c r="R1017" s="166">
        <f t="shared" si="332"/>
        <v>0</v>
      </c>
      <c r="S1017" s="166">
        <f t="shared" si="332"/>
        <v>0</v>
      </c>
      <c r="T1017" s="166">
        <f t="shared" si="332"/>
        <v>0</v>
      </c>
      <c r="U1017" s="166">
        <f t="shared" si="332"/>
        <v>0</v>
      </c>
      <c r="V1017" s="166">
        <f t="shared" si="332"/>
        <v>0</v>
      </c>
      <c r="W1017" s="166">
        <f t="shared" si="332"/>
        <v>0</v>
      </c>
      <c r="X1017" s="166">
        <f t="shared" si="332"/>
        <v>0</v>
      </c>
      <c r="Y1017" s="166">
        <f t="shared" si="332"/>
        <v>0</v>
      </c>
      <c r="Z1017" s="166">
        <f t="shared" si="332"/>
        <v>0</v>
      </c>
      <c r="AA1017" s="166">
        <f t="shared" si="332"/>
        <v>0</v>
      </c>
      <c r="AB1017" s="166">
        <f t="shared" si="332"/>
        <v>0</v>
      </c>
      <c r="AC1017" s="166">
        <f t="shared" si="332"/>
        <v>0</v>
      </c>
      <c r="AD1017" s="166">
        <f t="shared" si="332"/>
        <v>0</v>
      </c>
      <c r="AE1017" s="166">
        <f t="shared" si="332"/>
        <v>0</v>
      </c>
      <c r="AF1017" s="166">
        <f t="shared" si="332"/>
        <v>0</v>
      </c>
      <c r="AG1017" s="166">
        <f t="shared" si="332"/>
        <v>0</v>
      </c>
      <c r="AH1017" s="166">
        <f t="shared" si="332"/>
        <v>0</v>
      </c>
      <c r="AI1017" s="166">
        <f t="shared" si="332"/>
        <v>0</v>
      </c>
      <c r="AJ1017" s="166">
        <f t="shared" si="332"/>
        <v>0</v>
      </c>
      <c r="AK1017" s="166">
        <f t="shared" si="332"/>
        <v>0</v>
      </c>
      <c r="AL1017" s="166">
        <f t="shared" si="332"/>
        <v>0</v>
      </c>
      <c r="AM1017" s="166">
        <f t="shared" si="332"/>
        <v>0</v>
      </c>
      <c r="AN1017" s="166">
        <f t="shared" si="332"/>
        <v>0</v>
      </c>
      <c r="AO1017" s="166">
        <f t="shared" si="332"/>
        <v>0</v>
      </c>
      <c r="AP1017" s="166">
        <f t="shared" si="332"/>
        <v>0</v>
      </c>
      <c r="AQ1017" s="166">
        <f t="shared" si="332"/>
        <v>0</v>
      </c>
      <c r="AR1017" s="166">
        <f t="shared" si="332"/>
        <v>0</v>
      </c>
    </row>
    <row r="1018" spans="1:44" s="262" customFormat="1" ht="15.75" hidden="1" outlineLevel="2">
      <c r="A1018" s="194"/>
      <c r="B1018" s="162" t="s">
        <v>49</v>
      </c>
      <c r="C1018" s="160" t="s">
        <v>73</v>
      </c>
      <c r="D1018" s="166">
        <f t="shared" ref="D1018:AR1023" si="333">D688</f>
        <v>0</v>
      </c>
      <c r="E1018" s="166">
        <f t="shared" si="333"/>
        <v>0</v>
      </c>
      <c r="F1018" s="166">
        <f t="shared" si="333"/>
        <v>0</v>
      </c>
      <c r="G1018" s="166">
        <f t="shared" si="333"/>
        <v>0</v>
      </c>
      <c r="H1018" s="166">
        <f t="shared" si="333"/>
        <v>0</v>
      </c>
      <c r="I1018" s="166">
        <f t="shared" si="333"/>
        <v>0</v>
      </c>
      <c r="J1018" s="166">
        <f t="shared" si="333"/>
        <v>0</v>
      </c>
      <c r="K1018" s="166">
        <f t="shared" si="333"/>
        <v>0</v>
      </c>
      <c r="L1018" s="166">
        <f t="shared" si="333"/>
        <v>0</v>
      </c>
      <c r="M1018" s="166">
        <f t="shared" si="333"/>
        <v>0</v>
      </c>
      <c r="N1018" s="166">
        <f t="shared" si="333"/>
        <v>0</v>
      </c>
      <c r="O1018" s="166">
        <f t="shared" si="333"/>
        <v>0</v>
      </c>
      <c r="P1018" s="166">
        <f t="shared" si="333"/>
        <v>0</v>
      </c>
      <c r="Q1018" s="166">
        <f t="shared" si="333"/>
        <v>0</v>
      </c>
      <c r="R1018" s="166">
        <f t="shared" si="333"/>
        <v>0</v>
      </c>
      <c r="S1018" s="166">
        <f t="shared" si="333"/>
        <v>0</v>
      </c>
      <c r="T1018" s="166">
        <f t="shared" si="333"/>
        <v>0</v>
      </c>
      <c r="U1018" s="166">
        <f t="shared" si="333"/>
        <v>0</v>
      </c>
      <c r="V1018" s="166">
        <f t="shared" si="333"/>
        <v>0</v>
      </c>
      <c r="W1018" s="166">
        <f t="shared" si="333"/>
        <v>0</v>
      </c>
      <c r="X1018" s="166">
        <f t="shared" si="333"/>
        <v>0</v>
      </c>
      <c r="Y1018" s="166">
        <f t="shared" si="333"/>
        <v>0</v>
      </c>
      <c r="Z1018" s="166">
        <f t="shared" si="333"/>
        <v>0</v>
      </c>
      <c r="AA1018" s="166">
        <f t="shared" si="333"/>
        <v>0</v>
      </c>
      <c r="AB1018" s="166">
        <f t="shared" si="333"/>
        <v>0</v>
      </c>
      <c r="AC1018" s="166">
        <f t="shared" si="333"/>
        <v>0</v>
      </c>
      <c r="AD1018" s="166">
        <f t="shared" si="333"/>
        <v>0</v>
      </c>
      <c r="AE1018" s="166">
        <f t="shared" si="333"/>
        <v>0</v>
      </c>
      <c r="AF1018" s="166">
        <f t="shared" si="333"/>
        <v>0</v>
      </c>
      <c r="AG1018" s="166">
        <f t="shared" si="333"/>
        <v>0</v>
      </c>
      <c r="AH1018" s="166">
        <f t="shared" si="333"/>
        <v>0</v>
      </c>
      <c r="AI1018" s="166">
        <f t="shared" si="333"/>
        <v>0</v>
      </c>
      <c r="AJ1018" s="166">
        <f t="shared" si="333"/>
        <v>0</v>
      </c>
      <c r="AK1018" s="166">
        <f t="shared" si="333"/>
        <v>0</v>
      </c>
      <c r="AL1018" s="166">
        <f t="shared" si="333"/>
        <v>0</v>
      </c>
      <c r="AM1018" s="166">
        <f t="shared" si="333"/>
        <v>0</v>
      </c>
      <c r="AN1018" s="166">
        <f t="shared" si="333"/>
        <v>0</v>
      </c>
      <c r="AO1018" s="166">
        <f t="shared" si="333"/>
        <v>0</v>
      </c>
      <c r="AP1018" s="166">
        <f t="shared" si="333"/>
        <v>0</v>
      </c>
      <c r="AQ1018" s="166">
        <f t="shared" si="333"/>
        <v>0</v>
      </c>
      <c r="AR1018" s="166">
        <f t="shared" si="333"/>
        <v>0</v>
      </c>
    </row>
    <row r="1019" spans="1:44" s="262" customFormat="1" ht="15.75" hidden="1" outlineLevel="2">
      <c r="A1019" s="194"/>
      <c r="B1019" s="162" t="s">
        <v>50</v>
      </c>
      <c r="C1019" s="160" t="s">
        <v>73</v>
      </c>
      <c r="D1019" s="166">
        <f t="shared" si="333"/>
        <v>0</v>
      </c>
      <c r="E1019" s="166">
        <f t="shared" si="333"/>
        <v>0</v>
      </c>
      <c r="F1019" s="166">
        <f t="shared" si="333"/>
        <v>0</v>
      </c>
      <c r="G1019" s="166">
        <f t="shared" si="333"/>
        <v>0</v>
      </c>
      <c r="H1019" s="166">
        <f t="shared" si="333"/>
        <v>0</v>
      </c>
      <c r="I1019" s="166">
        <f t="shared" si="333"/>
        <v>0</v>
      </c>
      <c r="J1019" s="166">
        <f t="shared" si="333"/>
        <v>0</v>
      </c>
      <c r="K1019" s="166">
        <f t="shared" si="333"/>
        <v>0</v>
      </c>
      <c r="L1019" s="166">
        <f t="shared" si="333"/>
        <v>0</v>
      </c>
      <c r="M1019" s="166">
        <f t="shared" si="333"/>
        <v>0</v>
      </c>
      <c r="N1019" s="166">
        <f t="shared" si="333"/>
        <v>0</v>
      </c>
      <c r="O1019" s="166">
        <f t="shared" si="333"/>
        <v>0</v>
      </c>
      <c r="P1019" s="166">
        <f t="shared" si="333"/>
        <v>0</v>
      </c>
      <c r="Q1019" s="166">
        <f t="shared" si="333"/>
        <v>0</v>
      </c>
      <c r="R1019" s="166">
        <f t="shared" si="333"/>
        <v>0</v>
      </c>
      <c r="S1019" s="166">
        <f t="shared" si="333"/>
        <v>0</v>
      </c>
      <c r="T1019" s="166">
        <f t="shared" si="333"/>
        <v>0</v>
      </c>
      <c r="U1019" s="166">
        <f t="shared" si="333"/>
        <v>0</v>
      </c>
      <c r="V1019" s="166">
        <f t="shared" si="333"/>
        <v>0</v>
      </c>
      <c r="W1019" s="166">
        <f t="shared" si="333"/>
        <v>0</v>
      </c>
      <c r="X1019" s="166">
        <f t="shared" si="333"/>
        <v>0</v>
      </c>
      <c r="Y1019" s="166">
        <f t="shared" si="333"/>
        <v>0</v>
      </c>
      <c r="Z1019" s="166">
        <f t="shared" si="333"/>
        <v>0</v>
      </c>
      <c r="AA1019" s="166">
        <f t="shared" si="333"/>
        <v>0</v>
      </c>
      <c r="AB1019" s="166">
        <f t="shared" si="333"/>
        <v>0</v>
      </c>
      <c r="AC1019" s="166">
        <f t="shared" si="333"/>
        <v>0</v>
      </c>
      <c r="AD1019" s="166">
        <f t="shared" si="333"/>
        <v>0</v>
      </c>
      <c r="AE1019" s="166">
        <f t="shared" si="333"/>
        <v>0</v>
      </c>
      <c r="AF1019" s="166">
        <f t="shared" si="333"/>
        <v>0</v>
      </c>
      <c r="AG1019" s="166">
        <f t="shared" si="333"/>
        <v>0</v>
      </c>
      <c r="AH1019" s="166">
        <f t="shared" si="333"/>
        <v>0</v>
      </c>
      <c r="AI1019" s="166">
        <f t="shared" si="333"/>
        <v>0</v>
      </c>
      <c r="AJ1019" s="166">
        <f t="shared" si="333"/>
        <v>0</v>
      </c>
      <c r="AK1019" s="166">
        <f t="shared" si="333"/>
        <v>0</v>
      </c>
      <c r="AL1019" s="166">
        <f t="shared" si="333"/>
        <v>0</v>
      </c>
      <c r="AM1019" s="166">
        <f t="shared" si="333"/>
        <v>0</v>
      </c>
      <c r="AN1019" s="166">
        <f t="shared" si="333"/>
        <v>0</v>
      </c>
      <c r="AO1019" s="166">
        <f t="shared" si="333"/>
        <v>0</v>
      </c>
      <c r="AP1019" s="166">
        <f t="shared" si="333"/>
        <v>0</v>
      </c>
      <c r="AQ1019" s="166">
        <f t="shared" si="333"/>
        <v>0</v>
      </c>
      <c r="AR1019" s="166">
        <f t="shared" si="333"/>
        <v>0</v>
      </c>
    </row>
    <row r="1020" spans="1:44" s="262" customFormat="1" ht="15.75" hidden="1" outlineLevel="2">
      <c r="A1020" s="194"/>
      <c r="B1020" s="162" t="s">
        <v>51</v>
      </c>
      <c r="C1020" s="160" t="s">
        <v>73</v>
      </c>
      <c r="D1020" s="166">
        <f t="shared" si="333"/>
        <v>0</v>
      </c>
      <c r="E1020" s="166">
        <f t="shared" si="333"/>
        <v>0</v>
      </c>
      <c r="F1020" s="166">
        <f t="shared" si="333"/>
        <v>0</v>
      </c>
      <c r="G1020" s="166">
        <f t="shared" si="333"/>
        <v>0</v>
      </c>
      <c r="H1020" s="166">
        <f t="shared" si="333"/>
        <v>0</v>
      </c>
      <c r="I1020" s="166">
        <f t="shared" si="333"/>
        <v>0</v>
      </c>
      <c r="J1020" s="166">
        <f t="shared" si="333"/>
        <v>0</v>
      </c>
      <c r="K1020" s="166">
        <f t="shared" si="333"/>
        <v>0</v>
      </c>
      <c r="L1020" s="166">
        <f t="shared" si="333"/>
        <v>0</v>
      </c>
      <c r="M1020" s="166">
        <f t="shared" si="333"/>
        <v>0</v>
      </c>
      <c r="N1020" s="166">
        <f t="shared" si="333"/>
        <v>0</v>
      </c>
      <c r="O1020" s="166">
        <f t="shared" si="333"/>
        <v>0</v>
      </c>
      <c r="P1020" s="166">
        <f t="shared" si="333"/>
        <v>0</v>
      </c>
      <c r="Q1020" s="166">
        <f t="shared" si="333"/>
        <v>0</v>
      </c>
      <c r="R1020" s="166">
        <f t="shared" si="333"/>
        <v>0</v>
      </c>
      <c r="S1020" s="166">
        <f t="shared" si="333"/>
        <v>0</v>
      </c>
      <c r="T1020" s="166">
        <f t="shared" si="333"/>
        <v>0</v>
      </c>
      <c r="U1020" s="166">
        <f t="shared" si="333"/>
        <v>0</v>
      </c>
      <c r="V1020" s="166">
        <f t="shared" si="333"/>
        <v>0</v>
      </c>
      <c r="W1020" s="166">
        <f t="shared" si="333"/>
        <v>0</v>
      </c>
      <c r="X1020" s="166">
        <f t="shared" si="333"/>
        <v>0</v>
      </c>
      <c r="Y1020" s="166">
        <f t="shared" si="333"/>
        <v>0</v>
      </c>
      <c r="Z1020" s="166">
        <f t="shared" si="333"/>
        <v>0</v>
      </c>
      <c r="AA1020" s="166">
        <f t="shared" si="333"/>
        <v>0</v>
      </c>
      <c r="AB1020" s="166">
        <f t="shared" si="333"/>
        <v>0</v>
      </c>
      <c r="AC1020" s="166">
        <f t="shared" si="333"/>
        <v>0</v>
      </c>
      <c r="AD1020" s="166">
        <f t="shared" si="333"/>
        <v>0</v>
      </c>
      <c r="AE1020" s="166">
        <f t="shared" si="333"/>
        <v>0</v>
      </c>
      <c r="AF1020" s="166">
        <f t="shared" si="333"/>
        <v>0</v>
      </c>
      <c r="AG1020" s="166">
        <f t="shared" si="333"/>
        <v>0</v>
      </c>
      <c r="AH1020" s="166">
        <f t="shared" si="333"/>
        <v>0</v>
      </c>
      <c r="AI1020" s="166">
        <f t="shared" si="333"/>
        <v>0</v>
      </c>
      <c r="AJ1020" s="166">
        <f t="shared" si="333"/>
        <v>0</v>
      </c>
      <c r="AK1020" s="166">
        <f t="shared" si="333"/>
        <v>0</v>
      </c>
      <c r="AL1020" s="166">
        <f t="shared" si="333"/>
        <v>0</v>
      </c>
      <c r="AM1020" s="166">
        <f t="shared" si="333"/>
        <v>0</v>
      </c>
      <c r="AN1020" s="166">
        <f t="shared" si="333"/>
        <v>0</v>
      </c>
      <c r="AO1020" s="166">
        <f t="shared" si="333"/>
        <v>0</v>
      </c>
      <c r="AP1020" s="166">
        <f t="shared" si="333"/>
        <v>0</v>
      </c>
      <c r="AQ1020" s="166">
        <f t="shared" si="333"/>
        <v>0</v>
      </c>
      <c r="AR1020" s="166">
        <f t="shared" si="333"/>
        <v>0</v>
      </c>
    </row>
    <row r="1021" spans="1:44" s="262" customFormat="1" ht="15.75" hidden="1" outlineLevel="2">
      <c r="A1021" s="194"/>
      <c r="B1021" s="162" t="s">
        <v>52</v>
      </c>
      <c r="C1021" s="160" t="s">
        <v>73</v>
      </c>
      <c r="D1021" s="166">
        <f t="shared" si="333"/>
        <v>0</v>
      </c>
      <c r="E1021" s="166">
        <f t="shared" si="333"/>
        <v>0</v>
      </c>
      <c r="F1021" s="166">
        <f t="shared" si="333"/>
        <v>0</v>
      </c>
      <c r="G1021" s="166">
        <f t="shared" si="333"/>
        <v>0</v>
      </c>
      <c r="H1021" s="166">
        <f t="shared" si="333"/>
        <v>0</v>
      </c>
      <c r="I1021" s="166">
        <f t="shared" si="333"/>
        <v>0</v>
      </c>
      <c r="J1021" s="166">
        <f t="shared" si="333"/>
        <v>0</v>
      </c>
      <c r="K1021" s="166">
        <f t="shared" si="333"/>
        <v>0</v>
      </c>
      <c r="L1021" s="166">
        <f t="shared" si="333"/>
        <v>0</v>
      </c>
      <c r="M1021" s="166">
        <f t="shared" si="333"/>
        <v>0</v>
      </c>
      <c r="N1021" s="166">
        <f t="shared" si="333"/>
        <v>0</v>
      </c>
      <c r="O1021" s="166">
        <f t="shared" si="333"/>
        <v>0</v>
      </c>
      <c r="P1021" s="166">
        <f t="shared" si="333"/>
        <v>0</v>
      </c>
      <c r="Q1021" s="166">
        <f t="shared" si="333"/>
        <v>0</v>
      </c>
      <c r="R1021" s="166">
        <f t="shared" si="333"/>
        <v>0</v>
      </c>
      <c r="S1021" s="166">
        <f t="shared" si="333"/>
        <v>0</v>
      </c>
      <c r="T1021" s="166">
        <f t="shared" si="333"/>
        <v>0</v>
      </c>
      <c r="U1021" s="166">
        <f t="shared" si="333"/>
        <v>0</v>
      </c>
      <c r="V1021" s="166">
        <f t="shared" si="333"/>
        <v>0</v>
      </c>
      <c r="W1021" s="166">
        <f t="shared" si="333"/>
        <v>0</v>
      </c>
      <c r="X1021" s="166">
        <f t="shared" si="333"/>
        <v>0</v>
      </c>
      <c r="Y1021" s="166">
        <f t="shared" si="333"/>
        <v>0</v>
      </c>
      <c r="Z1021" s="166">
        <f t="shared" si="333"/>
        <v>0</v>
      </c>
      <c r="AA1021" s="166">
        <f t="shared" si="333"/>
        <v>0</v>
      </c>
      <c r="AB1021" s="166">
        <f t="shared" si="333"/>
        <v>0</v>
      </c>
      <c r="AC1021" s="166">
        <f t="shared" si="333"/>
        <v>0</v>
      </c>
      <c r="AD1021" s="166">
        <f t="shared" si="333"/>
        <v>0</v>
      </c>
      <c r="AE1021" s="166">
        <f t="shared" si="333"/>
        <v>0</v>
      </c>
      <c r="AF1021" s="166">
        <f t="shared" si="333"/>
        <v>0</v>
      </c>
      <c r="AG1021" s="166">
        <f t="shared" si="333"/>
        <v>0</v>
      </c>
      <c r="AH1021" s="166">
        <f t="shared" si="333"/>
        <v>0</v>
      </c>
      <c r="AI1021" s="166">
        <f t="shared" si="333"/>
        <v>0</v>
      </c>
      <c r="AJ1021" s="166">
        <f t="shared" si="333"/>
        <v>0</v>
      </c>
      <c r="AK1021" s="166">
        <f t="shared" si="333"/>
        <v>0</v>
      </c>
      <c r="AL1021" s="166">
        <f t="shared" si="333"/>
        <v>0</v>
      </c>
      <c r="AM1021" s="166">
        <f t="shared" si="333"/>
        <v>0</v>
      </c>
      <c r="AN1021" s="166">
        <f t="shared" si="333"/>
        <v>0</v>
      </c>
      <c r="AO1021" s="166">
        <f t="shared" si="333"/>
        <v>0</v>
      </c>
      <c r="AP1021" s="166">
        <f t="shared" si="333"/>
        <v>0</v>
      </c>
      <c r="AQ1021" s="166">
        <f t="shared" si="333"/>
        <v>0</v>
      </c>
      <c r="AR1021" s="166">
        <f t="shared" si="333"/>
        <v>0</v>
      </c>
    </row>
    <row r="1022" spans="1:44" s="262" customFormat="1" ht="15.75" hidden="1" outlineLevel="2">
      <c r="A1022" s="194"/>
      <c r="B1022" s="162" t="s">
        <v>53</v>
      </c>
      <c r="C1022" s="160" t="s">
        <v>73</v>
      </c>
      <c r="D1022" s="166">
        <f t="shared" si="333"/>
        <v>0</v>
      </c>
      <c r="E1022" s="166">
        <f t="shared" si="333"/>
        <v>0</v>
      </c>
      <c r="F1022" s="166">
        <f t="shared" si="333"/>
        <v>0</v>
      </c>
      <c r="G1022" s="166">
        <f t="shared" si="333"/>
        <v>0</v>
      </c>
      <c r="H1022" s="166">
        <f t="shared" si="333"/>
        <v>0</v>
      </c>
      <c r="I1022" s="166">
        <f t="shared" si="333"/>
        <v>0</v>
      </c>
      <c r="J1022" s="166">
        <f t="shared" si="333"/>
        <v>0</v>
      </c>
      <c r="K1022" s="166">
        <f t="shared" si="333"/>
        <v>0</v>
      </c>
      <c r="L1022" s="166">
        <f t="shared" si="333"/>
        <v>0</v>
      </c>
      <c r="M1022" s="166">
        <f t="shared" si="333"/>
        <v>0</v>
      </c>
      <c r="N1022" s="166">
        <f t="shared" si="333"/>
        <v>0</v>
      </c>
      <c r="O1022" s="166">
        <f t="shared" si="333"/>
        <v>0</v>
      </c>
      <c r="P1022" s="166">
        <f t="shared" si="333"/>
        <v>0</v>
      </c>
      <c r="Q1022" s="166">
        <f t="shared" si="333"/>
        <v>0</v>
      </c>
      <c r="R1022" s="166">
        <f t="shared" si="333"/>
        <v>0</v>
      </c>
      <c r="S1022" s="166">
        <f t="shared" si="333"/>
        <v>0</v>
      </c>
      <c r="T1022" s="166">
        <f t="shared" si="333"/>
        <v>0</v>
      </c>
      <c r="U1022" s="166">
        <f t="shared" si="333"/>
        <v>0</v>
      </c>
      <c r="V1022" s="166">
        <f t="shared" si="333"/>
        <v>0</v>
      </c>
      <c r="W1022" s="166">
        <f t="shared" si="333"/>
        <v>0</v>
      </c>
      <c r="X1022" s="166">
        <f t="shared" si="333"/>
        <v>0</v>
      </c>
      <c r="Y1022" s="166">
        <f t="shared" si="333"/>
        <v>0</v>
      </c>
      <c r="Z1022" s="166">
        <f t="shared" si="333"/>
        <v>0</v>
      </c>
      <c r="AA1022" s="166">
        <f t="shared" si="333"/>
        <v>0</v>
      </c>
      <c r="AB1022" s="166">
        <f t="shared" si="333"/>
        <v>0</v>
      </c>
      <c r="AC1022" s="166">
        <f t="shared" si="333"/>
        <v>0</v>
      </c>
      <c r="AD1022" s="166">
        <f t="shared" si="333"/>
        <v>0</v>
      </c>
      <c r="AE1022" s="166">
        <f t="shared" si="333"/>
        <v>0</v>
      </c>
      <c r="AF1022" s="166">
        <f t="shared" si="333"/>
        <v>0</v>
      </c>
      <c r="AG1022" s="166">
        <f t="shared" si="333"/>
        <v>0</v>
      </c>
      <c r="AH1022" s="166">
        <f t="shared" si="333"/>
        <v>0</v>
      </c>
      <c r="AI1022" s="166">
        <f t="shared" si="333"/>
        <v>0</v>
      </c>
      <c r="AJ1022" s="166">
        <f t="shared" si="333"/>
        <v>0</v>
      </c>
      <c r="AK1022" s="166">
        <f t="shared" si="333"/>
        <v>0</v>
      </c>
      <c r="AL1022" s="166">
        <f t="shared" si="333"/>
        <v>0</v>
      </c>
      <c r="AM1022" s="166">
        <f t="shared" si="333"/>
        <v>0</v>
      </c>
      <c r="AN1022" s="166">
        <f t="shared" si="333"/>
        <v>0</v>
      </c>
      <c r="AO1022" s="166">
        <f t="shared" si="333"/>
        <v>0</v>
      </c>
      <c r="AP1022" s="166">
        <f t="shared" si="333"/>
        <v>0</v>
      </c>
      <c r="AQ1022" s="166">
        <f t="shared" si="333"/>
        <v>0</v>
      </c>
      <c r="AR1022" s="166">
        <f t="shared" si="333"/>
        <v>0</v>
      </c>
    </row>
    <row r="1023" spans="1:44" s="262" customFormat="1" ht="15.75" hidden="1" outlineLevel="2">
      <c r="A1023" s="194"/>
      <c r="B1023" s="162" t="s">
        <v>54</v>
      </c>
      <c r="C1023" s="160" t="s">
        <v>73</v>
      </c>
      <c r="D1023" s="166">
        <f t="shared" si="333"/>
        <v>0</v>
      </c>
      <c r="E1023" s="166">
        <f t="shared" si="333"/>
        <v>0</v>
      </c>
      <c r="F1023" s="166">
        <f t="shared" si="333"/>
        <v>0</v>
      </c>
      <c r="G1023" s="166">
        <f t="shared" si="333"/>
        <v>0</v>
      </c>
      <c r="H1023" s="166">
        <f t="shared" si="333"/>
        <v>0</v>
      </c>
      <c r="I1023" s="166">
        <f t="shared" si="333"/>
        <v>0</v>
      </c>
      <c r="J1023" s="166">
        <f t="shared" si="333"/>
        <v>0</v>
      </c>
      <c r="K1023" s="166">
        <f t="shared" si="333"/>
        <v>0</v>
      </c>
      <c r="L1023" s="166">
        <f t="shared" si="333"/>
        <v>0</v>
      </c>
      <c r="M1023" s="166">
        <f t="shared" si="333"/>
        <v>0</v>
      </c>
      <c r="N1023" s="166">
        <f t="shared" si="333"/>
        <v>0</v>
      </c>
      <c r="O1023" s="166">
        <f t="shared" si="333"/>
        <v>0</v>
      </c>
      <c r="P1023" s="166">
        <f t="shared" si="333"/>
        <v>0</v>
      </c>
      <c r="Q1023" s="166">
        <f t="shared" si="333"/>
        <v>0</v>
      </c>
      <c r="R1023" s="166">
        <f t="shared" si="333"/>
        <v>0</v>
      </c>
      <c r="S1023" s="166">
        <f t="shared" si="333"/>
        <v>0</v>
      </c>
      <c r="T1023" s="166">
        <f t="shared" si="333"/>
        <v>0</v>
      </c>
      <c r="U1023" s="166">
        <f t="shared" si="333"/>
        <v>0</v>
      </c>
      <c r="V1023" s="166">
        <f t="shared" si="333"/>
        <v>0</v>
      </c>
      <c r="W1023" s="166">
        <f t="shared" si="333"/>
        <v>0</v>
      </c>
      <c r="X1023" s="166">
        <f t="shared" si="333"/>
        <v>0</v>
      </c>
      <c r="Y1023" s="166">
        <f t="shared" si="333"/>
        <v>0</v>
      </c>
      <c r="Z1023" s="166">
        <f t="shared" si="333"/>
        <v>0</v>
      </c>
      <c r="AA1023" s="166">
        <f t="shared" si="333"/>
        <v>0</v>
      </c>
      <c r="AB1023" s="166">
        <f t="shared" si="333"/>
        <v>0</v>
      </c>
      <c r="AC1023" s="166">
        <f t="shared" si="333"/>
        <v>0</v>
      </c>
      <c r="AD1023" s="166">
        <f t="shared" si="333"/>
        <v>0</v>
      </c>
      <c r="AE1023" s="166">
        <f t="shared" si="333"/>
        <v>0</v>
      </c>
      <c r="AF1023" s="166">
        <f t="shared" si="333"/>
        <v>0</v>
      </c>
      <c r="AG1023" s="166">
        <f t="shared" si="333"/>
        <v>0</v>
      </c>
      <c r="AH1023" s="166">
        <f t="shared" si="333"/>
        <v>0</v>
      </c>
      <c r="AI1023" s="166">
        <f t="shared" si="333"/>
        <v>0</v>
      </c>
      <c r="AJ1023" s="166">
        <f t="shared" si="333"/>
        <v>0</v>
      </c>
      <c r="AK1023" s="166">
        <f t="shared" si="333"/>
        <v>0</v>
      </c>
      <c r="AL1023" s="166">
        <f t="shared" si="333"/>
        <v>0</v>
      </c>
      <c r="AM1023" s="166">
        <f t="shared" si="333"/>
        <v>0</v>
      </c>
      <c r="AN1023" s="166">
        <f t="shared" si="333"/>
        <v>0</v>
      </c>
      <c r="AO1023" s="166">
        <f t="shared" si="333"/>
        <v>0</v>
      </c>
      <c r="AP1023" s="166">
        <f t="shared" si="333"/>
        <v>0</v>
      </c>
      <c r="AQ1023" s="166">
        <f t="shared" si="333"/>
        <v>0</v>
      </c>
      <c r="AR1023" s="166">
        <f t="shared" si="333"/>
        <v>0</v>
      </c>
    </row>
    <row r="1024" spans="1:44" s="262" customFormat="1" ht="15.75" hidden="1" outlineLevel="2">
      <c r="A1024" s="194"/>
      <c r="B1024" s="162" t="s">
        <v>55</v>
      </c>
      <c r="C1024" s="160" t="s">
        <v>73</v>
      </c>
      <c r="D1024" s="165">
        <f>1-SUM(D1011:D1023)</f>
        <v>1</v>
      </c>
      <c r="E1024" s="165">
        <f t="shared" ref="E1024:AR1024" si="334">1-SUM(E1011:E1023)</f>
        <v>1</v>
      </c>
      <c r="F1024" s="165">
        <f t="shared" si="334"/>
        <v>1</v>
      </c>
      <c r="G1024" s="165">
        <f t="shared" si="334"/>
        <v>1</v>
      </c>
      <c r="H1024" s="165">
        <f t="shared" si="334"/>
        <v>1</v>
      </c>
      <c r="I1024" s="165">
        <f t="shared" si="334"/>
        <v>1</v>
      </c>
      <c r="J1024" s="165">
        <f t="shared" si="334"/>
        <v>1</v>
      </c>
      <c r="K1024" s="165">
        <f t="shared" si="334"/>
        <v>1</v>
      </c>
      <c r="L1024" s="165">
        <f t="shared" si="334"/>
        <v>1</v>
      </c>
      <c r="M1024" s="165">
        <f t="shared" si="334"/>
        <v>1</v>
      </c>
      <c r="N1024" s="165">
        <f t="shared" si="334"/>
        <v>1</v>
      </c>
      <c r="O1024" s="165">
        <f t="shared" si="334"/>
        <v>1</v>
      </c>
      <c r="P1024" s="165">
        <f t="shared" si="334"/>
        <v>1</v>
      </c>
      <c r="Q1024" s="165">
        <f t="shared" si="334"/>
        <v>1</v>
      </c>
      <c r="R1024" s="165">
        <f t="shared" si="334"/>
        <v>1</v>
      </c>
      <c r="S1024" s="165">
        <f t="shared" si="334"/>
        <v>1</v>
      </c>
      <c r="T1024" s="165">
        <f t="shared" si="334"/>
        <v>1</v>
      </c>
      <c r="U1024" s="165">
        <f t="shared" si="334"/>
        <v>1</v>
      </c>
      <c r="V1024" s="165">
        <f t="shared" si="334"/>
        <v>1</v>
      </c>
      <c r="W1024" s="165">
        <f t="shared" si="334"/>
        <v>1</v>
      </c>
      <c r="X1024" s="165">
        <f t="shared" si="334"/>
        <v>1</v>
      </c>
      <c r="Y1024" s="165">
        <f t="shared" si="334"/>
        <v>1</v>
      </c>
      <c r="Z1024" s="165">
        <f t="shared" si="334"/>
        <v>1</v>
      </c>
      <c r="AA1024" s="165">
        <f t="shared" si="334"/>
        <v>1</v>
      </c>
      <c r="AB1024" s="165">
        <f t="shared" si="334"/>
        <v>1</v>
      </c>
      <c r="AC1024" s="165">
        <f t="shared" si="334"/>
        <v>1</v>
      </c>
      <c r="AD1024" s="165">
        <f t="shared" si="334"/>
        <v>1</v>
      </c>
      <c r="AE1024" s="165">
        <f t="shared" si="334"/>
        <v>1</v>
      </c>
      <c r="AF1024" s="165">
        <f t="shared" si="334"/>
        <v>1</v>
      </c>
      <c r="AG1024" s="165">
        <f t="shared" si="334"/>
        <v>1</v>
      </c>
      <c r="AH1024" s="165">
        <f t="shared" si="334"/>
        <v>1</v>
      </c>
      <c r="AI1024" s="165">
        <f t="shared" si="334"/>
        <v>1</v>
      </c>
      <c r="AJ1024" s="165">
        <f t="shared" si="334"/>
        <v>1</v>
      </c>
      <c r="AK1024" s="165">
        <f t="shared" si="334"/>
        <v>1</v>
      </c>
      <c r="AL1024" s="165">
        <f t="shared" si="334"/>
        <v>1</v>
      </c>
      <c r="AM1024" s="165">
        <f t="shared" si="334"/>
        <v>1</v>
      </c>
      <c r="AN1024" s="165">
        <f t="shared" si="334"/>
        <v>1</v>
      </c>
      <c r="AO1024" s="165">
        <f t="shared" si="334"/>
        <v>1</v>
      </c>
      <c r="AP1024" s="165">
        <f t="shared" si="334"/>
        <v>1</v>
      </c>
      <c r="AQ1024" s="165">
        <f t="shared" si="334"/>
        <v>1</v>
      </c>
      <c r="AR1024" s="165">
        <f t="shared" si="334"/>
        <v>1</v>
      </c>
    </row>
    <row r="1025" spans="1:44" s="262" customFormat="1" ht="15.75" hidden="1" outlineLevel="2">
      <c r="A1025" s="194"/>
      <c r="B1025" s="162" t="s">
        <v>56</v>
      </c>
      <c r="C1025" s="160" t="s">
        <v>73</v>
      </c>
      <c r="D1025" s="166">
        <f>SUM(D1011:D1024)</f>
        <v>1</v>
      </c>
      <c r="E1025" s="166">
        <f t="shared" ref="E1025:AR1025" si="335">SUM(E1011:E1024)</f>
        <v>1</v>
      </c>
      <c r="F1025" s="166">
        <f t="shared" si="335"/>
        <v>1</v>
      </c>
      <c r="G1025" s="166">
        <f t="shared" si="335"/>
        <v>1</v>
      </c>
      <c r="H1025" s="166">
        <f t="shared" si="335"/>
        <v>1</v>
      </c>
      <c r="I1025" s="166">
        <f t="shared" si="335"/>
        <v>1</v>
      </c>
      <c r="J1025" s="166">
        <f t="shared" si="335"/>
        <v>1</v>
      </c>
      <c r="K1025" s="166">
        <f t="shared" si="335"/>
        <v>1</v>
      </c>
      <c r="L1025" s="166">
        <f t="shared" si="335"/>
        <v>1</v>
      </c>
      <c r="M1025" s="166">
        <f t="shared" si="335"/>
        <v>1</v>
      </c>
      <c r="N1025" s="166">
        <f t="shared" si="335"/>
        <v>1</v>
      </c>
      <c r="O1025" s="166">
        <f t="shared" si="335"/>
        <v>1</v>
      </c>
      <c r="P1025" s="166">
        <f t="shared" si="335"/>
        <v>1</v>
      </c>
      <c r="Q1025" s="166">
        <f t="shared" si="335"/>
        <v>1</v>
      </c>
      <c r="R1025" s="166">
        <f t="shared" si="335"/>
        <v>1</v>
      </c>
      <c r="S1025" s="166">
        <f t="shared" si="335"/>
        <v>1</v>
      </c>
      <c r="T1025" s="166">
        <f t="shared" si="335"/>
        <v>1</v>
      </c>
      <c r="U1025" s="166">
        <f t="shared" si="335"/>
        <v>1</v>
      </c>
      <c r="V1025" s="166">
        <f t="shared" si="335"/>
        <v>1</v>
      </c>
      <c r="W1025" s="166">
        <f t="shared" si="335"/>
        <v>1</v>
      </c>
      <c r="X1025" s="166">
        <f t="shared" si="335"/>
        <v>1</v>
      </c>
      <c r="Y1025" s="166">
        <f t="shared" si="335"/>
        <v>1</v>
      </c>
      <c r="Z1025" s="166">
        <f t="shared" si="335"/>
        <v>1</v>
      </c>
      <c r="AA1025" s="166">
        <f t="shared" si="335"/>
        <v>1</v>
      </c>
      <c r="AB1025" s="166">
        <f t="shared" si="335"/>
        <v>1</v>
      </c>
      <c r="AC1025" s="166">
        <f t="shared" si="335"/>
        <v>1</v>
      </c>
      <c r="AD1025" s="166">
        <f t="shared" si="335"/>
        <v>1</v>
      </c>
      <c r="AE1025" s="166">
        <f t="shared" si="335"/>
        <v>1</v>
      </c>
      <c r="AF1025" s="166">
        <f t="shared" si="335"/>
        <v>1</v>
      </c>
      <c r="AG1025" s="166">
        <f t="shared" si="335"/>
        <v>1</v>
      </c>
      <c r="AH1025" s="166">
        <f t="shared" si="335"/>
        <v>1</v>
      </c>
      <c r="AI1025" s="166">
        <f t="shared" si="335"/>
        <v>1</v>
      </c>
      <c r="AJ1025" s="166">
        <f t="shared" si="335"/>
        <v>1</v>
      </c>
      <c r="AK1025" s="166">
        <f t="shared" si="335"/>
        <v>1</v>
      </c>
      <c r="AL1025" s="166">
        <f t="shared" si="335"/>
        <v>1</v>
      </c>
      <c r="AM1025" s="166">
        <f t="shared" si="335"/>
        <v>1</v>
      </c>
      <c r="AN1025" s="166">
        <f t="shared" si="335"/>
        <v>1</v>
      </c>
      <c r="AO1025" s="166">
        <f t="shared" si="335"/>
        <v>1</v>
      </c>
      <c r="AP1025" s="166">
        <f t="shared" si="335"/>
        <v>1</v>
      </c>
      <c r="AQ1025" s="166">
        <f t="shared" si="335"/>
        <v>1</v>
      </c>
      <c r="AR1025" s="166">
        <f t="shared" si="335"/>
        <v>1</v>
      </c>
    </row>
    <row r="1026" spans="1:44" s="260" customFormat="1" ht="15.75" hidden="1" outlineLevel="1">
      <c r="A1026" s="195"/>
      <c r="B1026" s="84" t="s">
        <v>199</v>
      </c>
      <c r="C1026" s="80" t="s">
        <v>129</v>
      </c>
      <c r="D1026" s="157">
        <f>IF($A$889="SIM",D826+D827+D886+D887,0)</f>
        <v>0</v>
      </c>
      <c r="E1026" s="157">
        <f t="shared" ref="E1026:AR1026" si="336">IF($A$889="SIM",E826+E827+E886+E887,0)</f>
        <v>0</v>
      </c>
      <c r="F1026" s="157">
        <f t="shared" si="336"/>
        <v>0</v>
      </c>
      <c r="G1026" s="157">
        <f t="shared" si="336"/>
        <v>0</v>
      </c>
      <c r="H1026" s="157">
        <f t="shared" si="336"/>
        <v>0</v>
      </c>
      <c r="I1026" s="157">
        <f t="shared" si="336"/>
        <v>0</v>
      </c>
      <c r="J1026" s="157">
        <f t="shared" si="336"/>
        <v>0</v>
      </c>
      <c r="K1026" s="157">
        <f t="shared" si="336"/>
        <v>0</v>
      </c>
      <c r="L1026" s="157">
        <f t="shared" si="336"/>
        <v>0</v>
      </c>
      <c r="M1026" s="157">
        <f t="shared" si="336"/>
        <v>0</v>
      </c>
      <c r="N1026" s="157">
        <f t="shared" si="336"/>
        <v>0</v>
      </c>
      <c r="O1026" s="157">
        <f t="shared" si="336"/>
        <v>0</v>
      </c>
      <c r="P1026" s="157">
        <f t="shared" si="336"/>
        <v>0</v>
      </c>
      <c r="Q1026" s="157">
        <f t="shared" si="336"/>
        <v>0</v>
      </c>
      <c r="R1026" s="157">
        <f t="shared" si="336"/>
        <v>0</v>
      </c>
      <c r="S1026" s="157">
        <f t="shared" si="336"/>
        <v>0</v>
      </c>
      <c r="T1026" s="157">
        <f t="shared" si="336"/>
        <v>0</v>
      </c>
      <c r="U1026" s="157">
        <f t="shared" si="336"/>
        <v>0</v>
      </c>
      <c r="V1026" s="157">
        <f t="shared" si="336"/>
        <v>0</v>
      </c>
      <c r="W1026" s="157">
        <f t="shared" si="336"/>
        <v>0</v>
      </c>
      <c r="X1026" s="157">
        <f t="shared" si="336"/>
        <v>0</v>
      </c>
      <c r="Y1026" s="157">
        <f t="shared" si="336"/>
        <v>0</v>
      </c>
      <c r="Z1026" s="157">
        <f t="shared" si="336"/>
        <v>0</v>
      </c>
      <c r="AA1026" s="157">
        <f t="shared" si="336"/>
        <v>0</v>
      </c>
      <c r="AB1026" s="157">
        <f t="shared" si="336"/>
        <v>0</v>
      </c>
      <c r="AC1026" s="157">
        <f t="shared" si="336"/>
        <v>0</v>
      </c>
      <c r="AD1026" s="157">
        <f t="shared" si="336"/>
        <v>0</v>
      </c>
      <c r="AE1026" s="157">
        <f t="shared" si="336"/>
        <v>0</v>
      </c>
      <c r="AF1026" s="157">
        <f t="shared" si="336"/>
        <v>0</v>
      </c>
      <c r="AG1026" s="157">
        <f t="shared" si="336"/>
        <v>0</v>
      </c>
      <c r="AH1026" s="157">
        <f t="shared" si="336"/>
        <v>0</v>
      </c>
      <c r="AI1026" s="157">
        <f t="shared" si="336"/>
        <v>0</v>
      </c>
      <c r="AJ1026" s="157">
        <f t="shared" si="336"/>
        <v>0</v>
      </c>
      <c r="AK1026" s="157">
        <f t="shared" si="336"/>
        <v>0</v>
      </c>
      <c r="AL1026" s="157">
        <f t="shared" si="336"/>
        <v>0</v>
      </c>
      <c r="AM1026" s="157">
        <f t="shared" si="336"/>
        <v>0</v>
      </c>
      <c r="AN1026" s="157">
        <f t="shared" si="336"/>
        <v>0</v>
      </c>
      <c r="AO1026" s="157">
        <f t="shared" si="336"/>
        <v>0</v>
      </c>
      <c r="AP1026" s="157">
        <f t="shared" si="336"/>
        <v>0</v>
      </c>
      <c r="AQ1026" s="157">
        <f t="shared" si="336"/>
        <v>0</v>
      </c>
      <c r="AR1026" s="157">
        <f t="shared" si="336"/>
        <v>0</v>
      </c>
    </row>
    <row r="1027" spans="1:44" s="262" customFormat="1" ht="15.75" hidden="1" outlineLevel="2">
      <c r="A1027" s="194"/>
      <c r="B1027" s="162" t="s">
        <v>133</v>
      </c>
      <c r="C1027" s="160"/>
      <c r="D1027" s="160"/>
      <c r="E1027" s="160"/>
      <c r="F1027" s="160"/>
      <c r="G1027" s="160"/>
      <c r="H1027" s="160"/>
      <c r="I1027" s="160"/>
      <c r="J1027" s="160"/>
      <c r="K1027" s="160"/>
      <c r="L1027" s="160"/>
      <c r="M1027" s="160"/>
      <c r="N1027" s="160"/>
      <c r="O1027" s="160"/>
      <c r="P1027" s="160"/>
      <c r="Q1027" s="160"/>
      <c r="R1027" s="160"/>
      <c r="S1027" s="160"/>
      <c r="T1027" s="160"/>
      <c r="U1027" s="160"/>
      <c r="V1027" s="160"/>
      <c r="W1027" s="160"/>
      <c r="X1027" s="160"/>
      <c r="Y1027" s="160"/>
      <c r="Z1027" s="160"/>
      <c r="AA1027" s="160"/>
      <c r="AB1027" s="160"/>
      <c r="AC1027" s="160"/>
      <c r="AD1027" s="160"/>
      <c r="AE1027" s="160"/>
      <c r="AF1027" s="160"/>
      <c r="AG1027" s="160"/>
      <c r="AH1027" s="160"/>
      <c r="AI1027" s="160"/>
      <c r="AJ1027" s="160"/>
      <c r="AK1027" s="160"/>
      <c r="AL1027" s="160"/>
      <c r="AM1027" s="160"/>
      <c r="AN1027" s="160"/>
      <c r="AO1027" s="160"/>
      <c r="AP1027" s="160"/>
      <c r="AQ1027" s="160"/>
      <c r="AR1027" s="160"/>
    </row>
    <row r="1028" spans="1:44" s="262" customFormat="1" ht="15.75" hidden="1" outlineLevel="2">
      <c r="A1028" s="194"/>
      <c r="B1028" s="162" t="s">
        <v>42</v>
      </c>
      <c r="C1028" s="160" t="s">
        <v>73</v>
      </c>
      <c r="D1028" s="166">
        <v>0</v>
      </c>
      <c r="E1028" s="166">
        <v>0</v>
      </c>
      <c r="F1028" s="166">
        <v>0</v>
      </c>
      <c r="G1028" s="166">
        <v>0</v>
      </c>
      <c r="H1028" s="166">
        <v>0</v>
      </c>
      <c r="I1028" s="166">
        <v>0</v>
      </c>
      <c r="J1028" s="166">
        <v>0</v>
      </c>
      <c r="K1028" s="166">
        <v>0</v>
      </c>
      <c r="L1028" s="166">
        <v>0</v>
      </c>
      <c r="M1028" s="166">
        <v>0</v>
      </c>
      <c r="N1028" s="166">
        <v>0</v>
      </c>
      <c r="O1028" s="166">
        <v>0</v>
      </c>
      <c r="P1028" s="166">
        <v>0</v>
      </c>
      <c r="Q1028" s="166">
        <v>0</v>
      </c>
      <c r="R1028" s="166">
        <v>0</v>
      </c>
      <c r="S1028" s="166">
        <v>0</v>
      </c>
      <c r="T1028" s="166">
        <v>0</v>
      </c>
      <c r="U1028" s="166">
        <v>0</v>
      </c>
      <c r="V1028" s="166">
        <v>0</v>
      </c>
      <c r="W1028" s="166">
        <v>0</v>
      </c>
      <c r="X1028" s="166">
        <v>0</v>
      </c>
      <c r="Y1028" s="166">
        <v>0</v>
      </c>
      <c r="Z1028" s="166">
        <v>0</v>
      </c>
      <c r="AA1028" s="166">
        <v>0</v>
      </c>
      <c r="AB1028" s="166">
        <v>0</v>
      </c>
      <c r="AC1028" s="166">
        <v>0</v>
      </c>
      <c r="AD1028" s="166">
        <v>0</v>
      </c>
      <c r="AE1028" s="166">
        <v>0</v>
      </c>
      <c r="AF1028" s="166">
        <v>0</v>
      </c>
      <c r="AG1028" s="166">
        <v>0</v>
      </c>
      <c r="AH1028" s="166">
        <v>0</v>
      </c>
      <c r="AI1028" s="166">
        <v>0</v>
      </c>
      <c r="AJ1028" s="166">
        <v>0</v>
      </c>
      <c r="AK1028" s="166">
        <v>0</v>
      </c>
      <c r="AL1028" s="166">
        <v>0</v>
      </c>
      <c r="AM1028" s="166">
        <v>0</v>
      </c>
      <c r="AN1028" s="166">
        <v>0</v>
      </c>
      <c r="AO1028" s="166">
        <v>0</v>
      </c>
      <c r="AP1028" s="166">
        <v>0</v>
      </c>
      <c r="AQ1028" s="166">
        <v>0</v>
      </c>
      <c r="AR1028" s="166">
        <v>0</v>
      </c>
    </row>
    <row r="1029" spans="1:44" s="262" customFormat="1" ht="15.75" hidden="1" outlineLevel="2">
      <c r="A1029" s="194"/>
      <c r="B1029" s="162" t="s">
        <v>43</v>
      </c>
      <c r="C1029" s="160" t="s">
        <v>73</v>
      </c>
      <c r="D1029" s="166">
        <v>0</v>
      </c>
      <c r="E1029" s="166">
        <v>0</v>
      </c>
      <c r="F1029" s="166">
        <v>0</v>
      </c>
      <c r="G1029" s="166">
        <v>0</v>
      </c>
      <c r="H1029" s="166">
        <v>0</v>
      </c>
      <c r="I1029" s="166">
        <v>0</v>
      </c>
      <c r="J1029" s="166">
        <v>0</v>
      </c>
      <c r="K1029" s="166">
        <v>0</v>
      </c>
      <c r="L1029" s="166">
        <v>0</v>
      </c>
      <c r="M1029" s="166">
        <v>0</v>
      </c>
      <c r="N1029" s="166">
        <v>0</v>
      </c>
      <c r="O1029" s="166">
        <v>0</v>
      </c>
      <c r="P1029" s="166">
        <v>0</v>
      </c>
      <c r="Q1029" s="166">
        <v>0</v>
      </c>
      <c r="R1029" s="166">
        <v>0</v>
      </c>
      <c r="S1029" s="166">
        <v>0</v>
      </c>
      <c r="T1029" s="166">
        <v>0</v>
      </c>
      <c r="U1029" s="166">
        <v>0</v>
      </c>
      <c r="V1029" s="166">
        <v>0</v>
      </c>
      <c r="W1029" s="166">
        <v>0</v>
      </c>
      <c r="X1029" s="166">
        <v>0</v>
      </c>
      <c r="Y1029" s="166">
        <v>0</v>
      </c>
      <c r="Z1029" s="166">
        <v>0</v>
      </c>
      <c r="AA1029" s="166">
        <v>0</v>
      </c>
      <c r="AB1029" s="166">
        <v>0</v>
      </c>
      <c r="AC1029" s="166">
        <v>0</v>
      </c>
      <c r="AD1029" s="166">
        <v>0</v>
      </c>
      <c r="AE1029" s="166">
        <v>0</v>
      </c>
      <c r="AF1029" s="166">
        <v>0</v>
      </c>
      <c r="AG1029" s="166">
        <v>0</v>
      </c>
      <c r="AH1029" s="166">
        <v>0</v>
      </c>
      <c r="AI1029" s="166">
        <v>0</v>
      </c>
      <c r="AJ1029" s="166">
        <v>0</v>
      </c>
      <c r="AK1029" s="166">
        <v>0</v>
      </c>
      <c r="AL1029" s="166">
        <v>0</v>
      </c>
      <c r="AM1029" s="166">
        <v>0</v>
      </c>
      <c r="AN1029" s="166">
        <v>0</v>
      </c>
      <c r="AO1029" s="166">
        <v>0</v>
      </c>
      <c r="AP1029" s="166">
        <v>0</v>
      </c>
      <c r="AQ1029" s="166">
        <v>0</v>
      </c>
      <c r="AR1029" s="166">
        <v>0</v>
      </c>
    </row>
    <row r="1030" spans="1:44" s="262" customFormat="1" ht="15.75" hidden="1" outlineLevel="2">
      <c r="A1030" s="194"/>
      <c r="B1030" s="162" t="s">
        <v>44</v>
      </c>
      <c r="C1030" s="160" t="s">
        <v>73</v>
      </c>
      <c r="D1030" s="166">
        <v>0</v>
      </c>
      <c r="E1030" s="166">
        <v>0</v>
      </c>
      <c r="F1030" s="166">
        <v>0</v>
      </c>
      <c r="G1030" s="166">
        <v>0</v>
      </c>
      <c r="H1030" s="166">
        <v>0</v>
      </c>
      <c r="I1030" s="166">
        <v>0</v>
      </c>
      <c r="J1030" s="166">
        <v>0</v>
      </c>
      <c r="K1030" s="166">
        <v>0</v>
      </c>
      <c r="L1030" s="166">
        <v>0</v>
      </c>
      <c r="M1030" s="166">
        <v>0</v>
      </c>
      <c r="N1030" s="166">
        <v>0</v>
      </c>
      <c r="O1030" s="166">
        <v>0</v>
      </c>
      <c r="P1030" s="166">
        <v>0</v>
      </c>
      <c r="Q1030" s="166">
        <v>0</v>
      </c>
      <c r="R1030" s="166">
        <v>0</v>
      </c>
      <c r="S1030" s="166">
        <v>0</v>
      </c>
      <c r="T1030" s="166">
        <v>0</v>
      </c>
      <c r="U1030" s="166">
        <v>0</v>
      </c>
      <c r="V1030" s="166">
        <v>0</v>
      </c>
      <c r="W1030" s="166">
        <v>0</v>
      </c>
      <c r="X1030" s="166">
        <v>0</v>
      </c>
      <c r="Y1030" s="166">
        <v>0</v>
      </c>
      <c r="Z1030" s="166">
        <v>0</v>
      </c>
      <c r="AA1030" s="166">
        <v>0</v>
      </c>
      <c r="AB1030" s="166">
        <v>0</v>
      </c>
      <c r="AC1030" s="166">
        <v>0</v>
      </c>
      <c r="AD1030" s="166">
        <v>0</v>
      </c>
      <c r="AE1030" s="166">
        <v>0</v>
      </c>
      <c r="AF1030" s="166">
        <v>0</v>
      </c>
      <c r="AG1030" s="166">
        <v>0</v>
      </c>
      <c r="AH1030" s="166">
        <v>0</v>
      </c>
      <c r="AI1030" s="166">
        <v>0</v>
      </c>
      <c r="AJ1030" s="166">
        <v>0</v>
      </c>
      <c r="AK1030" s="166">
        <v>0</v>
      </c>
      <c r="AL1030" s="166">
        <v>0</v>
      </c>
      <c r="AM1030" s="166">
        <v>0</v>
      </c>
      <c r="AN1030" s="166">
        <v>0</v>
      </c>
      <c r="AO1030" s="166">
        <v>0</v>
      </c>
      <c r="AP1030" s="166">
        <v>0</v>
      </c>
      <c r="AQ1030" s="166">
        <v>0</v>
      </c>
      <c r="AR1030" s="166">
        <v>0</v>
      </c>
    </row>
    <row r="1031" spans="1:44" s="262" customFormat="1" ht="15.75" hidden="1" outlineLevel="2">
      <c r="A1031" s="194"/>
      <c r="B1031" s="162" t="s">
        <v>45</v>
      </c>
      <c r="C1031" s="160" t="s">
        <v>73</v>
      </c>
      <c r="D1031" s="166">
        <v>0</v>
      </c>
      <c r="E1031" s="166">
        <v>0</v>
      </c>
      <c r="F1031" s="166">
        <v>0</v>
      </c>
      <c r="G1031" s="166">
        <v>0</v>
      </c>
      <c r="H1031" s="166">
        <v>0</v>
      </c>
      <c r="I1031" s="166">
        <v>0</v>
      </c>
      <c r="J1031" s="166">
        <v>0</v>
      </c>
      <c r="K1031" s="166">
        <v>0</v>
      </c>
      <c r="L1031" s="166">
        <v>0</v>
      </c>
      <c r="M1031" s="166">
        <v>0</v>
      </c>
      <c r="N1031" s="166">
        <v>0</v>
      </c>
      <c r="O1031" s="166">
        <v>0</v>
      </c>
      <c r="P1031" s="166">
        <v>0</v>
      </c>
      <c r="Q1031" s="166">
        <v>0</v>
      </c>
      <c r="R1031" s="166">
        <v>0</v>
      </c>
      <c r="S1031" s="166">
        <v>0</v>
      </c>
      <c r="T1031" s="166">
        <v>0</v>
      </c>
      <c r="U1031" s="166">
        <v>0</v>
      </c>
      <c r="V1031" s="166">
        <v>0</v>
      </c>
      <c r="W1031" s="166">
        <v>0</v>
      </c>
      <c r="X1031" s="166">
        <v>0</v>
      </c>
      <c r="Y1031" s="166">
        <v>0</v>
      </c>
      <c r="Z1031" s="166">
        <v>0</v>
      </c>
      <c r="AA1031" s="166">
        <v>0</v>
      </c>
      <c r="AB1031" s="166">
        <v>0</v>
      </c>
      <c r="AC1031" s="166">
        <v>0</v>
      </c>
      <c r="AD1031" s="166">
        <v>0</v>
      </c>
      <c r="AE1031" s="166">
        <v>0</v>
      </c>
      <c r="AF1031" s="166">
        <v>0</v>
      </c>
      <c r="AG1031" s="166">
        <v>0</v>
      </c>
      <c r="AH1031" s="166">
        <v>0</v>
      </c>
      <c r="AI1031" s="166">
        <v>0</v>
      </c>
      <c r="AJ1031" s="166">
        <v>0</v>
      </c>
      <c r="AK1031" s="166">
        <v>0</v>
      </c>
      <c r="AL1031" s="166">
        <v>0</v>
      </c>
      <c r="AM1031" s="166">
        <v>0</v>
      </c>
      <c r="AN1031" s="166">
        <v>0</v>
      </c>
      <c r="AO1031" s="166">
        <v>0</v>
      </c>
      <c r="AP1031" s="166">
        <v>0</v>
      </c>
      <c r="AQ1031" s="166">
        <v>0</v>
      </c>
      <c r="AR1031" s="166">
        <v>0</v>
      </c>
    </row>
    <row r="1032" spans="1:44" s="262" customFormat="1" ht="15.75" hidden="1" outlineLevel="2">
      <c r="A1032" s="194"/>
      <c r="B1032" s="162" t="s">
        <v>46</v>
      </c>
      <c r="C1032" s="160" t="s">
        <v>73</v>
      </c>
      <c r="D1032" s="166">
        <v>0</v>
      </c>
      <c r="E1032" s="166">
        <v>0</v>
      </c>
      <c r="F1032" s="166">
        <v>0</v>
      </c>
      <c r="G1032" s="166">
        <v>0</v>
      </c>
      <c r="H1032" s="166">
        <v>0</v>
      </c>
      <c r="I1032" s="166">
        <v>0</v>
      </c>
      <c r="J1032" s="166">
        <v>0</v>
      </c>
      <c r="K1032" s="166">
        <v>0</v>
      </c>
      <c r="L1032" s="166">
        <v>0</v>
      </c>
      <c r="M1032" s="166">
        <v>0</v>
      </c>
      <c r="N1032" s="166">
        <v>0</v>
      </c>
      <c r="O1032" s="166">
        <v>0</v>
      </c>
      <c r="P1032" s="166">
        <v>0</v>
      </c>
      <c r="Q1032" s="166">
        <v>0</v>
      </c>
      <c r="R1032" s="166">
        <v>0</v>
      </c>
      <c r="S1032" s="166">
        <v>0</v>
      </c>
      <c r="T1032" s="166">
        <v>0</v>
      </c>
      <c r="U1032" s="166">
        <v>0</v>
      </c>
      <c r="V1032" s="166">
        <v>0</v>
      </c>
      <c r="W1032" s="166">
        <v>0</v>
      </c>
      <c r="X1032" s="166">
        <v>0</v>
      </c>
      <c r="Y1032" s="166">
        <v>0</v>
      </c>
      <c r="Z1032" s="166">
        <v>0</v>
      </c>
      <c r="AA1032" s="166">
        <v>0</v>
      </c>
      <c r="AB1032" s="166">
        <v>0</v>
      </c>
      <c r="AC1032" s="166">
        <v>0</v>
      </c>
      <c r="AD1032" s="166">
        <v>0</v>
      </c>
      <c r="AE1032" s="166">
        <v>0</v>
      </c>
      <c r="AF1032" s="166">
        <v>0</v>
      </c>
      <c r="AG1032" s="166">
        <v>0</v>
      </c>
      <c r="AH1032" s="166">
        <v>0</v>
      </c>
      <c r="AI1032" s="166">
        <v>0</v>
      </c>
      <c r="AJ1032" s="166">
        <v>0</v>
      </c>
      <c r="AK1032" s="166">
        <v>0</v>
      </c>
      <c r="AL1032" s="166">
        <v>0</v>
      </c>
      <c r="AM1032" s="166">
        <v>0</v>
      </c>
      <c r="AN1032" s="166">
        <v>0</v>
      </c>
      <c r="AO1032" s="166">
        <v>0</v>
      </c>
      <c r="AP1032" s="166">
        <v>0</v>
      </c>
      <c r="AQ1032" s="166">
        <v>0</v>
      </c>
      <c r="AR1032" s="166">
        <v>0</v>
      </c>
    </row>
    <row r="1033" spans="1:44" s="262" customFormat="1" ht="15.75" hidden="1" outlineLevel="2">
      <c r="A1033" s="194"/>
      <c r="B1033" s="162" t="s">
        <v>47</v>
      </c>
      <c r="C1033" s="160" t="s">
        <v>73</v>
      </c>
      <c r="D1033" s="166">
        <f>IF(D$1026&gt;0,($D$804*D811+D$864*D$871)/D$1026,0)</f>
        <v>0</v>
      </c>
      <c r="E1033" s="166">
        <f t="shared" ref="E1033:AR1033" si="337">IF(E$1026&gt;0,($D$804*E811+E$864*E$871)/E$1026,0)</f>
        <v>0</v>
      </c>
      <c r="F1033" s="166">
        <f t="shared" si="337"/>
        <v>0</v>
      </c>
      <c r="G1033" s="166">
        <f t="shared" si="337"/>
        <v>0</v>
      </c>
      <c r="H1033" s="166">
        <f t="shared" si="337"/>
        <v>0</v>
      </c>
      <c r="I1033" s="166">
        <f t="shared" si="337"/>
        <v>0</v>
      </c>
      <c r="J1033" s="166">
        <f t="shared" si="337"/>
        <v>0</v>
      </c>
      <c r="K1033" s="166">
        <f t="shared" si="337"/>
        <v>0</v>
      </c>
      <c r="L1033" s="166">
        <f t="shared" si="337"/>
        <v>0</v>
      </c>
      <c r="M1033" s="166">
        <f t="shared" si="337"/>
        <v>0</v>
      </c>
      <c r="N1033" s="166">
        <f t="shared" si="337"/>
        <v>0</v>
      </c>
      <c r="O1033" s="166">
        <f t="shared" si="337"/>
        <v>0</v>
      </c>
      <c r="P1033" s="166">
        <f t="shared" si="337"/>
        <v>0</v>
      </c>
      <c r="Q1033" s="166">
        <f t="shared" si="337"/>
        <v>0</v>
      </c>
      <c r="R1033" s="166">
        <f t="shared" si="337"/>
        <v>0</v>
      </c>
      <c r="S1033" s="166">
        <f t="shared" si="337"/>
        <v>0</v>
      </c>
      <c r="T1033" s="166">
        <f t="shared" si="337"/>
        <v>0</v>
      </c>
      <c r="U1033" s="166">
        <f t="shared" si="337"/>
        <v>0</v>
      </c>
      <c r="V1033" s="166">
        <f t="shared" si="337"/>
        <v>0</v>
      </c>
      <c r="W1033" s="166">
        <f t="shared" si="337"/>
        <v>0</v>
      </c>
      <c r="X1033" s="166">
        <f t="shared" si="337"/>
        <v>0</v>
      </c>
      <c r="Y1033" s="166">
        <f t="shared" si="337"/>
        <v>0</v>
      </c>
      <c r="Z1033" s="166">
        <f t="shared" si="337"/>
        <v>0</v>
      </c>
      <c r="AA1033" s="166">
        <f t="shared" si="337"/>
        <v>0</v>
      </c>
      <c r="AB1033" s="166">
        <f t="shared" si="337"/>
        <v>0</v>
      </c>
      <c r="AC1033" s="166">
        <f t="shared" si="337"/>
        <v>0</v>
      </c>
      <c r="AD1033" s="166">
        <f t="shared" si="337"/>
        <v>0</v>
      </c>
      <c r="AE1033" s="166">
        <f t="shared" si="337"/>
        <v>0</v>
      </c>
      <c r="AF1033" s="166">
        <f t="shared" si="337"/>
        <v>0</v>
      </c>
      <c r="AG1033" s="166">
        <f t="shared" si="337"/>
        <v>0</v>
      </c>
      <c r="AH1033" s="166">
        <f t="shared" si="337"/>
        <v>0</v>
      </c>
      <c r="AI1033" s="166">
        <f t="shared" si="337"/>
        <v>0</v>
      </c>
      <c r="AJ1033" s="166">
        <f t="shared" si="337"/>
        <v>0</v>
      </c>
      <c r="AK1033" s="166">
        <f t="shared" si="337"/>
        <v>0</v>
      </c>
      <c r="AL1033" s="166">
        <f t="shared" si="337"/>
        <v>0</v>
      </c>
      <c r="AM1033" s="166">
        <f t="shared" si="337"/>
        <v>0</v>
      </c>
      <c r="AN1033" s="166">
        <f t="shared" si="337"/>
        <v>0</v>
      </c>
      <c r="AO1033" s="166">
        <f t="shared" si="337"/>
        <v>0</v>
      </c>
      <c r="AP1033" s="166">
        <f t="shared" si="337"/>
        <v>0</v>
      </c>
      <c r="AQ1033" s="166">
        <f t="shared" si="337"/>
        <v>0</v>
      </c>
      <c r="AR1033" s="166">
        <f t="shared" si="337"/>
        <v>0</v>
      </c>
    </row>
    <row r="1034" spans="1:44" s="262" customFormat="1" ht="15.75" hidden="1" outlineLevel="2">
      <c r="A1034" s="194"/>
      <c r="B1034" s="162" t="s">
        <v>48</v>
      </c>
      <c r="C1034" s="160" t="s">
        <v>73</v>
      </c>
      <c r="D1034" s="166">
        <f>IF(D$1026&gt;0,($D$804*D812+$D$864*D872)/D$1026,0)</f>
        <v>0</v>
      </c>
      <c r="E1034" s="166">
        <f t="shared" ref="E1034:AR1035" si="338">IF(E$1026&gt;0,($D$804*E812+$D$864*E872)/E$1026,0)</f>
        <v>0</v>
      </c>
      <c r="F1034" s="166">
        <f t="shared" si="338"/>
        <v>0</v>
      </c>
      <c r="G1034" s="166">
        <f t="shared" si="338"/>
        <v>0</v>
      </c>
      <c r="H1034" s="166">
        <f t="shared" si="338"/>
        <v>0</v>
      </c>
      <c r="I1034" s="166">
        <f t="shared" si="338"/>
        <v>0</v>
      </c>
      <c r="J1034" s="166">
        <f t="shared" si="338"/>
        <v>0</v>
      </c>
      <c r="K1034" s="166">
        <f t="shared" si="338"/>
        <v>0</v>
      </c>
      <c r="L1034" s="166">
        <f t="shared" si="338"/>
        <v>0</v>
      </c>
      <c r="M1034" s="166">
        <f t="shared" si="338"/>
        <v>0</v>
      </c>
      <c r="N1034" s="166">
        <f t="shared" si="338"/>
        <v>0</v>
      </c>
      <c r="O1034" s="166">
        <f t="shared" si="338"/>
        <v>0</v>
      </c>
      <c r="P1034" s="166">
        <f t="shared" si="338"/>
        <v>0</v>
      </c>
      <c r="Q1034" s="166">
        <f t="shared" si="338"/>
        <v>0</v>
      </c>
      <c r="R1034" s="166">
        <f t="shared" si="338"/>
        <v>0</v>
      </c>
      <c r="S1034" s="166">
        <f t="shared" si="338"/>
        <v>0</v>
      </c>
      <c r="T1034" s="166">
        <f t="shared" si="338"/>
        <v>0</v>
      </c>
      <c r="U1034" s="166">
        <f t="shared" si="338"/>
        <v>0</v>
      </c>
      <c r="V1034" s="166">
        <f t="shared" si="338"/>
        <v>0</v>
      </c>
      <c r="W1034" s="166">
        <f t="shared" si="338"/>
        <v>0</v>
      </c>
      <c r="X1034" s="166">
        <f t="shared" si="338"/>
        <v>0</v>
      </c>
      <c r="Y1034" s="166">
        <f t="shared" si="338"/>
        <v>0</v>
      </c>
      <c r="Z1034" s="166">
        <f t="shared" si="338"/>
        <v>0</v>
      </c>
      <c r="AA1034" s="166">
        <f t="shared" si="338"/>
        <v>0</v>
      </c>
      <c r="AB1034" s="166">
        <f t="shared" si="338"/>
        <v>0</v>
      </c>
      <c r="AC1034" s="166">
        <f t="shared" si="338"/>
        <v>0</v>
      </c>
      <c r="AD1034" s="166">
        <f t="shared" si="338"/>
        <v>0</v>
      </c>
      <c r="AE1034" s="166">
        <f t="shared" si="338"/>
        <v>0</v>
      </c>
      <c r="AF1034" s="166">
        <f t="shared" si="338"/>
        <v>0</v>
      </c>
      <c r="AG1034" s="166">
        <f t="shared" si="338"/>
        <v>0</v>
      </c>
      <c r="AH1034" s="166">
        <f t="shared" si="338"/>
        <v>0</v>
      </c>
      <c r="AI1034" s="166">
        <f t="shared" si="338"/>
        <v>0</v>
      </c>
      <c r="AJ1034" s="166">
        <f t="shared" si="338"/>
        <v>0</v>
      </c>
      <c r="AK1034" s="166">
        <f t="shared" si="338"/>
        <v>0</v>
      </c>
      <c r="AL1034" s="166">
        <f t="shared" si="338"/>
        <v>0</v>
      </c>
      <c r="AM1034" s="166">
        <f t="shared" si="338"/>
        <v>0</v>
      </c>
      <c r="AN1034" s="166">
        <f t="shared" si="338"/>
        <v>0</v>
      </c>
      <c r="AO1034" s="166">
        <f t="shared" si="338"/>
        <v>0</v>
      </c>
      <c r="AP1034" s="166">
        <f t="shared" si="338"/>
        <v>0</v>
      </c>
      <c r="AQ1034" s="166">
        <f t="shared" si="338"/>
        <v>0</v>
      </c>
      <c r="AR1034" s="166">
        <f t="shared" si="338"/>
        <v>0</v>
      </c>
    </row>
    <row r="1035" spans="1:44" s="262" customFormat="1" ht="15.75" hidden="1" outlineLevel="2">
      <c r="A1035" s="194"/>
      <c r="B1035" s="162" t="s">
        <v>49</v>
      </c>
      <c r="C1035" s="160" t="s">
        <v>73</v>
      </c>
      <c r="D1035" s="166">
        <f>IF(D$1026&gt;0,($D$804*D813+$D$864*D873)/D$1026,0)</f>
        <v>0</v>
      </c>
      <c r="E1035" s="166">
        <f t="shared" si="338"/>
        <v>0</v>
      </c>
      <c r="F1035" s="166">
        <f t="shared" si="338"/>
        <v>0</v>
      </c>
      <c r="G1035" s="166">
        <f t="shared" si="338"/>
        <v>0</v>
      </c>
      <c r="H1035" s="166">
        <f t="shared" si="338"/>
        <v>0</v>
      </c>
      <c r="I1035" s="166">
        <f t="shared" si="338"/>
        <v>0</v>
      </c>
      <c r="J1035" s="166">
        <f t="shared" si="338"/>
        <v>0</v>
      </c>
      <c r="K1035" s="166">
        <f t="shared" si="338"/>
        <v>0</v>
      </c>
      <c r="L1035" s="166">
        <f t="shared" si="338"/>
        <v>0</v>
      </c>
      <c r="M1035" s="166">
        <f t="shared" si="338"/>
        <v>0</v>
      </c>
      <c r="N1035" s="166">
        <f t="shared" si="338"/>
        <v>0</v>
      </c>
      <c r="O1035" s="166">
        <f t="shared" si="338"/>
        <v>0</v>
      </c>
      <c r="P1035" s="166">
        <f t="shared" si="338"/>
        <v>0</v>
      </c>
      <c r="Q1035" s="166">
        <f t="shared" si="338"/>
        <v>0</v>
      </c>
      <c r="R1035" s="166">
        <f t="shared" si="338"/>
        <v>0</v>
      </c>
      <c r="S1035" s="166">
        <f t="shared" si="338"/>
        <v>0</v>
      </c>
      <c r="T1035" s="166">
        <f t="shared" si="338"/>
        <v>0</v>
      </c>
      <c r="U1035" s="166">
        <f t="shared" si="338"/>
        <v>0</v>
      </c>
      <c r="V1035" s="166">
        <f t="shared" si="338"/>
        <v>0</v>
      </c>
      <c r="W1035" s="166">
        <f t="shared" si="338"/>
        <v>0</v>
      </c>
      <c r="X1035" s="166">
        <f t="shared" si="338"/>
        <v>0</v>
      </c>
      <c r="Y1035" s="166">
        <f t="shared" si="338"/>
        <v>0</v>
      </c>
      <c r="Z1035" s="166">
        <f t="shared" si="338"/>
        <v>0</v>
      </c>
      <c r="AA1035" s="166">
        <f t="shared" si="338"/>
        <v>0</v>
      </c>
      <c r="AB1035" s="166">
        <f t="shared" si="338"/>
        <v>0</v>
      </c>
      <c r="AC1035" s="166">
        <f t="shared" si="338"/>
        <v>0</v>
      </c>
      <c r="AD1035" s="166">
        <f t="shared" si="338"/>
        <v>0</v>
      </c>
      <c r="AE1035" s="166">
        <f t="shared" si="338"/>
        <v>0</v>
      </c>
      <c r="AF1035" s="166">
        <f t="shared" si="338"/>
        <v>0</v>
      </c>
      <c r="AG1035" s="166">
        <f t="shared" si="338"/>
        <v>0</v>
      </c>
      <c r="AH1035" s="166">
        <f t="shared" si="338"/>
        <v>0</v>
      </c>
      <c r="AI1035" s="166">
        <f t="shared" si="338"/>
        <v>0</v>
      </c>
      <c r="AJ1035" s="166">
        <f t="shared" si="338"/>
        <v>0</v>
      </c>
      <c r="AK1035" s="166">
        <f t="shared" si="338"/>
        <v>0</v>
      </c>
      <c r="AL1035" s="166">
        <f t="shared" si="338"/>
        <v>0</v>
      </c>
      <c r="AM1035" s="166">
        <f t="shared" si="338"/>
        <v>0</v>
      </c>
      <c r="AN1035" s="166">
        <f t="shared" si="338"/>
        <v>0</v>
      </c>
      <c r="AO1035" s="166">
        <f t="shared" si="338"/>
        <v>0</v>
      </c>
      <c r="AP1035" s="166">
        <f t="shared" si="338"/>
        <v>0</v>
      </c>
      <c r="AQ1035" s="166">
        <f t="shared" si="338"/>
        <v>0</v>
      </c>
      <c r="AR1035" s="166">
        <f t="shared" si="338"/>
        <v>0</v>
      </c>
    </row>
    <row r="1036" spans="1:44" s="262" customFormat="1" ht="15.75" hidden="1" outlineLevel="2">
      <c r="A1036" s="194"/>
      <c r="B1036" s="162" t="s">
        <v>50</v>
      </c>
      <c r="C1036" s="160" t="s">
        <v>73</v>
      </c>
      <c r="D1036" s="166">
        <v>0</v>
      </c>
      <c r="E1036" s="166">
        <v>0</v>
      </c>
      <c r="F1036" s="166">
        <v>0</v>
      </c>
      <c r="G1036" s="166">
        <v>0</v>
      </c>
      <c r="H1036" s="166">
        <v>0</v>
      </c>
      <c r="I1036" s="166">
        <v>0</v>
      </c>
      <c r="J1036" s="166">
        <v>0</v>
      </c>
      <c r="K1036" s="166">
        <v>0</v>
      </c>
      <c r="L1036" s="166">
        <v>0</v>
      </c>
      <c r="M1036" s="166">
        <v>0</v>
      </c>
      <c r="N1036" s="166">
        <v>0</v>
      </c>
      <c r="O1036" s="166">
        <v>0</v>
      </c>
      <c r="P1036" s="166">
        <v>0</v>
      </c>
      <c r="Q1036" s="166">
        <v>0</v>
      </c>
      <c r="R1036" s="166">
        <v>0</v>
      </c>
      <c r="S1036" s="166">
        <v>0</v>
      </c>
      <c r="T1036" s="166">
        <v>0</v>
      </c>
      <c r="U1036" s="166">
        <v>0</v>
      </c>
      <c r="V1036" s="166">
        <v>0</v>
      </c>
      <c r="W1036" s="166">
        <v>0</v>
      </c>
      <c r="X1036" s="166">
        <v>0</v>
      </c>
      <c r="Y1036" s="166">
        <v>0</v>
      </c>
      <c r="Z1036" s="166">
        <v>0</v>
      </c>
      <c r="AA1036" s="166">
        <v>0</v>
      </c>
      <c r="AB1036" s="166">
        <v>0</v>
      </c>
      <c r="AC1036" s="166">
        <v>0</v>
      </c>
      <c r="AD1036" s="166">
        <v>0</v>
      </c>
      <c r="AE1036" s="166">
        <v>0</v>
      </c>
      <c r="AF1036" s="166">
        <v>0</v>
      </c>
      <c r="AG1036" s="166">
        <v>0</v>
      </c>
      <c r="AH1036" s="166">
        <v>0</v>
      </c>
      <c r="AI1036" s="166">
        <v>0</v>
      </c>
      <c r="AJ1036" s="166">
        <v>0</v>
      </c>
      <c r="AK1036" s="166">
        <v>0</v>
      </c>
      <c r="AL1036" s="166">
        <v>0</v>
      </c>
      <c r="AM1036" s="166">
        <v>0</v>
      </c>
      <c r="AN1036" s="166">
        <v>0</v>
      </c>
      <c r="AO1036" s="166">
        <v>0</v>
      </c>
      <c r="AP1036" s="166">
        <v>0</v>
      </c>
      <c r="AQ1036" s="166">
        <v>0</v>
      </c>
      <c r="AR1036" s="166">
        <v>0</v>
      </c>
    </row>
    <row r="1037" spans="1:44" s="262" customFormat="1" ht="15.75" hidden="1" outlineLevel="2">
      <c r="A1037" s="194"/>
      <c r="B1037" s="162" t="s">
        <v>51</v>
      </c>
      <c r="C1037" s="160" t="s">
        <v>73</v>
      </c>
      <c r="D1037" s="166">
        <v>0</v>
      </c>
      <c r="E1037" s="166">
        <v>0</v>
      </c>
      <c r="F1037" s="166">
        <v>0</v>
      </c>
      <c r="G1037" s="166">
        <v>0</v>
      </c>
      <c r="H1037" s="166">
        <v>0</v>
      </c>
      <c r="I1037" s="166">
        <v>0</v>
      </c>
      <c r="J1037" s="166">
        <v>0</v>
      </c>
      <c r="K1037" s="166">
        <v>0</v>
      </c>
      <c r="L1037" s="166">
        <v>0</v>
      </c>
      <c r="M1037" s="166">
        <v>0</v>
      </c>
      <c r="N1037" s="166">
        <v>0</v>
      </c>
      <c r="O1037" s="166">
        <v>0</v>
      </c>
      <c r="P1037" s="166">
        <v>0</v>
      </c>
      <c r="Q1037" s="166">
        <v>0</v>
      </c>
      <c r="R1037" s="166">
        <v>0</v>
      </c>
      <c r="S1037" s="166">
        <v>0</v>
      </c>
      <c r="T1037" s="166">
        <v>0</v>
      </c>
      <c r="U1037" s="166">
        <v>0</v>
      </c>
      <c r="V1037" s="166">
        <v>0</v>
      </c>
      <c r="W1037" s="166">
        <v>0</v>
      </c>
      <c r="X1037" s="166">
        <v>0</v>
      </c>
      <c r="Y1037" s="166">
        <v>0</v>
      </c>
      <c r="Z1037" s="166">
        <v>0</v>
      </c>
      <c r="AA1037" s="166">
        <v>0</v>
      </c>
      <c r="AB1037" s="166">
        <v>0</v>
      </c>
      <c r="AC1037" s="166">
        <v>0</v>
      </c>
      <c r="AD1037" s="166">
        <v>0</v>
      </c>
      <c r="AE1037" s="166">
        <v>0</v>
      </c>
      <c r="AF1037" s="166">
        <v>0</v>
      </c>
      <c r="AG1037" s="166">
        <v>0</v>
      </c>
      <c r="AH1037" s="166">
        <v>0</v>
      </c>
      <c r="AI1037" s="166">
        <v>0</v>
      </c>
      <c r="AJ1037" s="166">
        <v>0</v>
      </c>
      <c r="AK1037" s="166">
        <v>0</v>
      </c>
      <c r="AL1037" s="166">
        <v>0</v>
      </c>
      <c r="AM1037" s="166">
        <v>0</v>
      </c>
      <c r="AN1037" s="166">
        <v>0</v>
      </c>
      <c r="AO1037" s="166">
        <v>0</v>
      </c>
      <c r="AP1037" s="166">
        <v>0</v>
      </c>
      <c r="AQ1037" s="166">
        <v>0</v>
      </c>
      <c r="AR1037" s="166">
        <v>0</v>
      </c>
    </row>
    <row r="1038" spans="1:44" s="262" customFormat="1" ht="15.75" hidden="1" outlineLevel="2">
      <c r="A1038" s="194"/>
      <c r="B1038" s="162" t="s">
        <v>52</v>
      </c>
      <c r="C1038" s="160" t="s">
        <v>73</v>
      </c>
      <c r="D1038" s="166">
        <v>0</v>
      </c>
      <c r="E1038" s="166">
        <v>0</v>
      </c>
      <c r="F1038" s="166">
        <v>0</v>
      </c>
      <c r="G1038" s="166">
        <v>0</v>
      </c>
      <c r="H1038" s="166">
        <v>0</v>
      </c>
      <c r="I1038" s="166">
        <v>0</v>
      </c>
      <c r="J1038" s="166">
        <v>0</v>
      </c>
      <c r="K1038" s="166">
        <v>0</v>
      </c>
      <c r="L1038" s="166">
        <v>0</v>
      </c>
      <c r="M1038" s="166">
        <v>0</v>
      </c>
      <c r="N1038" s="166">
        <v>0</v>
      </c>
      <c r="O1038" s="166">
        <v>0</v>
      </c>
      <c r="P1038" s="166">
        <v>0</v>
      </c>
      <c r="Q1038" s="166">
        <v>0</v>
      </c>
      <c r="R1038" s="166">
        <v>0</v>
      </c>
      <c r="S1038" s="166">
        <v>0</v>
      </c>
      <c r="T1038" s="166">
        <v>0</v>
      </c>
      <c r="U1038" s="166">
        <v>0</v>
      </c>
      <c r="V1038" s="166">
        <v>0</v>
      </c>
      <c r="W1038" s="166">
        <v>0</v>
      </c>
      <c r="X1038" s="166">
        <v>0</v>
      </c>
      <c r="Y1038" s="166">
        <v>0</v>
      </c>
      <c r="Z1038" s="166">
        <v>0</v>
      </c>
      <c r="AA1038" s="166">
        <v>0</v>
      </c>
      <c r="AB1038" s="166">
        <v>0</v>
      </c>
      <c r="AC1038" s="166">
        <v>0</v>
      </c>
      <c r="AD1038" s="166">
        <v>0</v>
      </c>
      <c r="AE1038" s="166">
        <v>0</v>
      </c>
      <c r="AF1038" s="166">
        <v>0</v>
      </c>
      <c r="AG1038" s="166">
        <v>0</v>
      </c>
      <c r="AH1038" s="166">
        <v>0</v>
      </c>
      <c r="AI1038" s="166">
        <v>0</v>
      </c>
      <c r="AJ1038" s="166">
        <v>0</v>
      </c>
      <c r="AK1038" s="166">
        <v>0</v>
      </c>
      <c r="AL1038" s="166">
        <v>0</v>
      </c>
      <c r="AM1038" s="166">
        <v>0</v>
      </c>
      <c r="AN1038" s="166">
        <v>0</v>
      </c>
      <c r="AO1038" s="166">
        <v>0</v>
      </c>
      <c r="AP1038" s="166">
        <v>0</v>
      </c>
      <c r="AQ1038" s="166">
        <v>0</v>
      </c>
      <c r="AR1038" s="166">
        <v>0</v>
      </c>
    </row>
    <row r="1039" spans="1:44" s="262" customFormat="1" ht="15.75" hidden="1" outlineLevel="2">
      <c r="A1039" s="194"/>
      <c r="B1039" s="162" t="s">
        <v>53</v>
      </c>
      <c r="C1039" s="160" t="s">
        <v>73</v>
      </c>
      <c r="D1039" s="166">
        <v>0</v>
      </c>
      <c r="E1039" s="166">
        <v>0</v>
      </c>
      <c r="F1039" s="166">
        <v>0</v>
      </c>
      <c r="G1039" s="166">
        <v>0</v>
      </c>
      <c r="H1039" s="166">
        <v>0</v>
      </c>
      <c r="I1039" s="166">
        <v>0</v>
      </c>
      <c r="J1039" s="166">
        <v>0</v>
      </c>
      <c r="K1039" s="166">
        <v>0</v>
      </c>
      <c r="L1039" s="166">
        <v>0</v>
      </c>
      <c r="M1039" s="166">
        <v>0</v>
      </c>
      <c r="N1039" s="166">
        <v>0</v>
      </c>
      <c r="O1039" s="166">
        <v>0</v>
      </c>
      <c r="P1039" s="166">
        <v>0</v>
      </c>
      <c r="Q1039" s="166">
        <v>0</v>
      </c>
      <c r="R1039" s="166">
        <v>0</v>
      </c>
      <c r="S1039" s="166">
        <v>0</v>
      </c>
      <c r="T1039" s="166">
        <v>0</v>
      </c>
      <c r="U1039" s="166">
        <v>0</v>
      </c>
      <c r="V1039" s="166">
        <v>0</v>
      </c>
      <c r="W1039" s="166">
        <v>0</v>
      </c>
      <c r="X1039" s="166">
        <v>0</v>
      </c>
      <c r="Y1039" s="166">
        <v>0</v>
      </c>
      <c r="Z1039" s="166">
        <v>0</v>
      </c>
      <c r="AA1039" s="166">
        <v>0</v>
      </c>
      <c r="AB1039" s="166">
        <v>0</v>
      </c>
      <c r="AC1039" s="166">
        <v>0</v>
      </c>
      <c r="AD1039" s="166">
        <v>0</v>
      </c>
      <c r="AE1039" s="166">
        <v>0</v>
      </c>
      <c r="AF1039" s="166">
        <v>0</v>
      </c>
      <c r="AG1039" s="166">
        <v>0</v>
      </c>
      <c r="AH1039" s="166">
        <v>0</v>
      </c>
      <c r="AI1039" s="166">
        <v>0</v>
      </c>
      <c r="AJ1039" s="166">
        <v>0</v>
      </c>
      <c r="AK1039" s="166">
        <v>0</v>
      </c>
      <c r="AL1039" s="166">
        <v>0</v>
      </c>
      <c r="AM1039" s="166">
        <v>0</v>
      </c>
      <c r="AN1039" s="166">
        <v>0</v>
      </c>
      <c r="AO1039" s="166">
        <v>0</v>
      </c>
      <c r="AP1039" s="166">
        <v>0</v>
      </c>
      <c r="AQ1039" s="166">
        <v>0</v>
      </c>
      <c r="AR1039" s="166">
        <v>0</v>
      </c>
    </row>
    <row r="1040" spans="1:44" s="262" customFormat="1" ht="15.75" hidden="1" outlineLevel="2">
      <c r="A1040" s="194"/>
      <c r="B1040" s="162" t="s">
        <v>54</v>
      </c>
      <c r="C1040" s="160" t="s">
        <v>73</v>
      </c>
      <c r="D1040" s="166">
        <f>D710</f>
        <v>0</v>
      </c>
      <c r="E1040" s="166">
        <f t="shared" ref="E1040:AR1040" si="339">E710</f>
        <v>0</v>
      </c>
      <c r="F1040" s="166">
        <f t="shared" si="339"/>
        <v>0</v>
      </c>
      <c r="G1040" s="166">
        <f t="shared" si="339"/>
        <v>0</v>
      </c>
      <c r="H1040" s="166">
        <f t="shared" si="339"/>
        <v>0</v>
      </c>
      <c r="I1040" s="166">
        <f t="shared" si="339"/>
        <v>0</v>
      </c>
      <c r="J1040" s="166">
        <f t="shared" si="339"/>
        <v>0</v>
      </c>
      <c r="K1040" s="166">
        <f t="shared" si="339"/>
        <v>0</v>
      </c>
      <c r="L1040" s="166">
        <f t="shared" si="339"/>
        <v>0</v>
      </c>
      <c r="M1040" s="166">
        <f t="shared" si="339"/>
        <v>0</v>
      </c>
      <c r="N1040" s="166">
        <f t="shared" si="339"/>
        <v>0</v>
      </c>
      <c r="O1040" s="166">
        <f t="shared" si="339"/>
        <v>0</v>
      </c>
      <c r="P1040" s="166">
        <f t="shared" si="339"/>
        <v>0</v>
      </c>
      <c r="Q1040" s="166">
        <f t="shared" si="339"/>
        <v>0</v>
      </c>
      <c r="R1040" s="166">
        <f t="shared" si="339"/>
        <v>0</v>
      </c>
      <c r="S1040" s="166">
        <f t="shared" si="339"/>
        <v>0</v>
      </c>
      <c r="T1040" s="166">
        <f t="shared" si="339"/>
        <v>0</v>
      </c>
      <c r="U1040" s="166">
        <f t="shared" si="339"/>
        <v>0</v>
      </c>
      <c r="V1040" s="166">
        <f t="shared" si="339"/>
        <v>0</v>
      </c>
      <c r="W1040" s="166">
        <f t="shared" si="339"/>
        <v>0</v>
      </c>
      <c r="X1040" s="166">
        <f t="shared" si="339"/>
        <v>0</v>
      </c>
      <c r="Y1040" s="166">
        <f t="shared" si="339"/>
        <v>0</v>
      </c>
      <c r="Z1040" s="166">
        <f t="shared" si="339"/>
        <v>0</v>
      </c>
      <c r="AA1040" s="166">
        <f t="shared" si="339"/>
        <v>0</v>
      </c>
      <c r="AB1040" s="166">
        <f t="shared" si="339"/>
        <v>0</v>
      </c>
      <c r="AC1040" s="166">
        <f t="shared" si="339"/>
        <v>0</v>
      </c>
      <c r="AD1040" s="166">
        <f t="shared" si="339"/>
        <v>0</v>
      </c>
      <c r="AE1040" s="166">
        <f t="shared" si="339"/>
        <v>0</v>
      </c>
      <c r="AF1040" s="166">
        <f t="shared" si="339"/>
        <v>0</v>
      </c>
      <c r="AG1040" s="166">
        <f t="shared" si="339"/>
        <v>0</v>
      </c>
      <c r="AH1040" s="166">
        <f t="shared" si="339"/>
        <v>0</v>
      </c>
      <c r="AI1040" s="166">
        <f t="shared" si="339"/>
        <v>0</v>
      </c>
      <c r="AJ1040" s="166">
        <f t="shared" si="339"/>
        <v>0</v>
      </c>
      <c r="AK1040" s="166">
        <f t="shared" si="339"/>
        <v>0</v>
      </c>
      <c r="AL1040" s="166">
        <f t="shared" si="339"/>
        <v>0</v>
      </c>
      <c r="AM1040" s="166">
        <f t="shared" si="339"/>
        <v>0</v>
      </c>
      <c r="AN1040" s="166">
        <f t="shared" si="339"/>
        <v>0</v>
      </c>
      <c r="AO1040" s="166">
        <f t="shared" si="339"/>
        <v>0</v>
      </c>
      <c r="AP1040" s="166">
        <f t="shared" si="339"/>
        <v>0</v>
      </c>
      <c r="AQ1040" s="166">
        <f t="shared" si="339"/>
        <v>0</v>
      </c>
      <c r="AR1040" s="166">
        <f t="shared" si="339"/>
        <v>0</v>
      </c>
    </row>
    <row r="1041" spans="1:44" s="262" customFormat="1" ht="15.75" hidden="1" outlineLevel="2">
      <c r="A1041" s="194"/>
      <c r="B1041" s="162" t="s">
        <v>55</v>
      </c>
      <c r="C1041" s="160" t="s">
        <v>73</v>
      </c>
      <c r="D1041" s="165">
        <f>1-SUM(D1028:D1040)</f>
        <v>1</v>
      </c>
      <c r="E1041" s="165">
        <f t="shared" ref="E1041:AR1041" si="340">1-SUM(E1028:E1040)</f>
        <v>1</v>
      </c>
      <c r="F1041" s="165">
        <f t="shared" si="340"/>
        <v>1</v>
      </c>
      <c r="G1041" s="165">
        <f t="shared" si="340"/>
        <v>1</v>
      </c>
      <c r="H1041" s="165">
        <f t="shared" si="340"/>
        <v>1</v>
      </c>
      <c r="I1041" s="165">
        <f t="shared" si="340"/>
        <v>1</v>
      </c>
      <c r="J1041" s="165">
        <f t="shared" si="340"/>
        <v>1</v>
      </c>
      <c r="K1041" s="165">
        <f t="shared" si="340"/>
        <v>1</v>
      </c>
      <c r="L1041" s="165">
        <f t="shared" si="340"/>
        <v>1</v>
      </c>
      <c r="M1041" s="165">
        <f t="shared" si="340"/>
        <v>1</v>
      </c>
      <c r="N1041" s="165">
        <f t="shared" si="340"/>
        <v>1</v>
      </c>
      <c r="O1041" s="165">
        <f t="shared" si="340"/>
        <v>1</v>
      </c>
      <c r="P1041" s="165">
        <f t="shared" si="340"/>
        <v>1</v>
      </c>
      <c r="Q1041" s="165">
        <f t="shared" si="340"/>
        <v>1</v>
      </c>
      <c r="R1041" s="165">
        <f t="shared" si="340"/>
        <v>1</v>
      </c>
      <c r="S1041" s="165">
        <f t="shared" si="340"/>
        <v>1</v>
      </c>
      <c r="T1041" s="165">
        <f t="shared" si="340"/>
        <v>1</v>
      </c>
      <c r="U1041" s="165">
        <f t="shared" si="340"/>
        <v>1</v>
      </c>
      <c r="V1041" s="165">
        <f t="shared" si="340"/>
        <v>1</v>
      </c>
      <c r="W1041" s="165">
        <f t="shared" si="340"/>
        <v>1</v>
      </c>
      <c r="X1041" s="165">
        <f t="shared" si="340"/>
        <v>1</v>
      </c>
      <c r="Y1041" s="165">
        <f t="shared" si="340"/>
        <v>1</v>
      </c>
      <c r="Z1041" s="165">
        <f t="shared" si="340"/>
        <v>1</v>
      </c>
      <c r="AA1041" s="165">
        <f t="shared" si="340"/>
        <v>1</v>
      </c>
      <c r="AB1041" s="165">
        <f t="shared" si="340"/>
        <v>1</v>
      </c>
      <c r="AC1041" s="165">
        <f t="shared" si="340"/>
        <v>1</v>
      </c>
      <c r="AD1041" s="165">
        <f t="shared" si="340"/>
        <v>1</v>
      </c>
      <c r="AE1041" s="165">
        <f t="shared" si="340"/>
        <v>1</v>
      </c>
      <c r="AF1041" s="165">
        <f t="shared" si="340"/>
        <v>1</v>
      </c>
      <c r="AG1041" s="165">
        <f t="shared" si="340"/>
        <v>1</v>
      </c>
      <c r="AH1041" s="165">
        <f t="shared" si="340"/>
        <v>1</v>
      </c>
      <c r="AI1041" s="165">
        <f t="shared" si="340"/>
        <v>1</v>
      </c>
      <c r="AJ1041" s="165">
        <f t="shared" si="340"/>
        <v>1</v>
      </c>
      <c r="AK1041" s="165">
        <f t="shared" si="340"/>
        <v>1</v>
      </c>
      <c r="AL1041" s="165">
        <f t="shared" si="340"/>
        <v>1</v>
      </c>
      <c r="AM1041" s="165">
        <f t="shared" si="340"/>
        <v>1</v>
      </c>
      <c r="AN1041" s="165">
        <f t="shared" si="340"/>
        <v>1</v>
      </c>
      <c r="AO1041" s="165">
        <f t="shared" si="340"/>
        <v>1</v>
      </c>
      <c r="AP1041" s="165">
        <f t="shared" si="340"/>
        <v>1</v>
      </c>
      <c r="AQ1041" s="165">
        <f t="shared" si="340"/>
        <v>1</v>
      </c>
      <c r="AR1041" s="165">
        <f t="shared" si="340"/>
        <v>1</v>
      </c>
    </row>
    <row r="1042" spans="1:44" s="262" customFormat="1" ht="15.75" hidden="1" outlineLevel="2">
      <c r="A1042" s="194"/>
      <c r="B1042" s="162" t="s">
        <v>56</v>
      </c>
      <c r="C1042" s="160" t="s">
        <v>73</v>
      </c>
      <c r="D1042" s="166">
        <f>SUM(D1028:D1041)</f>
        <v>1</v>
      </c>
      <c r="E1042" s="166">
        <f t="shared" ref="E1042:AR1042" si="341">SUM(E1028:E1041)</f>
        <v>1</v>
      </c>
      <c r="F1042" s="166">
        <f t="shared" si="341"/>
        <v>1</v>
      </c>
      <c r="G1042" s="166">
        <f t="shared" si="341"/>
        <v>1</v>
      </c>
      <c r="H1042" s="166">
        <f t="shared" si="341"/>
        <v>1</v>
      </c>
      <c r="I1042" s="166">
        <f t="shared" si="341"/>
        <v>1</v>
      </c>
      <c r="J1042" s="166">
        <f t="shared" si="341"/>
        <v>1</v>
      </c>
      <c r="K1042" s="166">
        <f t="shared" si="341"/>
        <v>1</v>
      </c>
      <c r="L1042" s="166">
        <f t="shared" si="341"/>
        <v>1</v>
      </c>
      <c r="M1042" s="166">
        <f t="shared" si="341"/>
        <v>1</v>
      </c>
      <c r="N1042" s="166">
        <f t="shared" si="341"/>
        <v>1</v>
      </c>
      <c r="O1042" s="166">
        <f t="shared" si="341"/>
        <v>1</v>
      </c>
      <c r="P1042" s="166">
        <f t="shared" si="341"/>
        <v>1</v>
      </c>
      <c r="Q1042" s="166">
        <f t="shared" si="341"/>
        <v>1</v>
      </c>
      <c r="R1042" s="166">
        <f t="shared" si="341"/>
        <v>1</v>
      </c>
      <c r="S1042" s="166">
        <f t="shared" si="341"/>
        <v>1</v>
      </c>
      <c r="T1042" s="166">
        <f t="shared" si="341"/>
        <v>1</v>
      </c>
      <c r="U1042" s="166">
        <f t="shared" si="341"/>
        <v>1</v>
      </c>
      <c r="V1042" s="166">
        <f t="shared" si="341"/>
        <v>1</v>
      </c>
      <c r="W1042" s="166">
        <f t="shared" si="341"/>
        <v>1</v>
      </c>
      <c r="X1042" s="166">
        <f t="shared" si="341"/>
        <v>1</v>
      </c>
      <c r="Y1042" s="166">
        <f t="shared" si="341"/>
        <v>1</v>
      </c>
      <c r="Z1042" s="166">
        <f t="shared" si="341"/>
        <v>1</v>
      </c>
      <c r="AA1042" s="166">
        <f t="shared" si="341"/>
        <v>1</v>
      </c>
      <c r="AB1042" s="166">
        <f t="shared" si="341"/>
        <v>1</v>
      </c>
      <c r="AC1042" s="166">
        <f t="shared" si="341"/>
        <v>1</v>
      </c>
      <c r="AD1042" s="166">
        <f t="shared" si="341"/>
        <v>1</v>
      </c>
      <c r="AE1042" s="166">
        <f t="shared" si="341"/>
        <v>1</v>
      </c>
      <c r="AF1042" s="166">
        <f t="shared" si="341"/>
        <v>1</v>
      </c>
      <c r="AG1042" s="166">
        <f t="shared" si="341"/>
        <v>1</v>
      </c>
      <c r="AH1042" s="166">
        <f t="shared" si="341"/>
        <v>1</v>
      </c>
      <c r="AI1042" s="166">
        <f t="shared" si="341"/>
        <v>1</v>
      </c>
      <c r="AJ1042" s="166">
        <f t="shared" si="341"/>
        <v>1</v>
      </c>
      <c r="AK1042" s="166">
        <f t="shared" si="341"/>
        <v>1</v>
      </c>
      <c r="AL1042" s="166">
        <f t="shared" si="341"/>
        <v>1</v>
      </c>
      <c r="AM1042" s="166">
        <f t="shared" si="341"/>
        <v>1</v>
      </c>
      <c r="AN1042" s="166">
        <f t="shared" si="341"/>
        <v>1</v>
      </c>
      <c r="AO1042" s="166">
        <f t="shared" si="341"/>
        <v>1</v>
      </c>
      <c r="AP1042" s="166">
        <f t="shared" si="341"/>
        <v>1</v>
      </c>
      <c r="AQ1042" s="166">
        <f t="shared" si="341"/>
        <v>1</v>
      </c>
      <c r="AR1042" s="166">
        <f t="shared" si="341"/>
        <v>1</v>
      </c>
    </row>
    <row r="1043" spans="1:44" s="260" customFormat="1" ht="15.75" hidden="1" outlineLevel="1">
      <c r="A1043" s="195"/>
      <c r="B1043" s="84" t="s">
        <v>200</v>
      </c>
      <c r="C1043" s="80" t="s">
        <v>129</v>
      </c>
      <c r="D1043" s="157">
        <f>IF($A$889="SIM",D251*(1-D255*D252),0)</f>
        <v>2589.2634771000003</v>
      </c>
      <c r="E1043" s="157">
        <f t="shared" ref="E1043:AR1043" si="342">IF($A$889="SIM",E251*(1-E255*E252),0)</f>
        <v>2602.2097944855</v>
      </c>
      <c r="F1043" s="157">
        <f t="shared" si="342"/>
        <v>2615.220843457927</v>
      </c>
      <c r="G1043" s="157">
        <f t="shared" si="342"/>
        <v>2628.2969476752164</v>
      </c>
      <c r="H1043" s="157">
        <f t="shared" si="342"/>
        <v>2641.4384324135926</v>
      </c>
      <c r="I1043" s="157">
        <f t="shared" si="342"/>
        <v>2654.6456245756599</v>
      </c>
      <c r="J1043" s="157">
        <f t="shared" si="342"/>
        <v>2667.9188526985381</v>
      </c>
      <c r="K1043" s="157">
        <f t="shared" si="342"/>
        <v>2681.258446962031</v>
      </c>
      <c r="L1043" s="157">
        <f t="shared" si="342"/>
        <v>2694.6647391968399</v>
      </c>
      <c r="M1043" s="157">
        <f t="shared" si="342"/>
        <v>2708.1380628928241</v>
      </c>
      <c r="N1043" s="157">
        <f t="shared" si="342"/>
        <v>2721.6787532072876</v>
      </c>
      <c r="O1043" s="157">
        <f t="shared" si="342"/>
        <v>2735.2871469733241</v>
      </c>
      <c r="P1043" s="157">
        <f t="shared" si="342"/>
        <v>2748.9635827081902</v>
      </c>
      <c r="Q1043" s="157">
        <f t="shared" si="342"/>
        <v>2762.7084006217315</v>
      </c>
      <c r="R1043" s="157">
        <f t="shared" si="342"/>
        <v>2776.5219426248391</v>
      </c>
      <c r="S1043" s="157">
        <f t="shared" si="342"/>
        <v>2790.4045523379627</v>
      </c>
      <c r="T1043" s="157">
        <f t="shared" si="342"/>
        <v>2804.3565750996531</v>
      </c>
      <c r="U1043" s="157">
        <f t="shared" si="342"/>
        <v>2818.3783579751507</v>
      </c>
      <c r="V1043" s="157">
        <f t="shared" si="342"/>
        <v>2832.4702497650264</v>
      </c>
      <c r="W1043" s="157">
        <f t="shared" si="342"/>
        <v>2846.6326010138509</v>
      </c>
      <c r="X1043" s="157">
        <f t="shared" si="342"/>
        <v>2860.8657640189199</v>
      </c>
      <c r="Y1043" s="157">
        <f t="shared" si="342"/>
        <v>2875.1700928390142</v>
      </c>
      <c r="Z1043" s="157">
        <f t="shared" si="342"/>
        <v>2889.5459433032092</v>
      </c>
      <c r="AA1043" s="157">
        <f t="shared" si="342"/>
        <v>2903.9936730197246</v>
      </c>
      <c r="AB1043" s="157">
        <f t="shared" si="342"/>
        <v>2918.5136413848231</v>
      </c>
      <c r="AC1043" s="157">
        <f t="shared" si="342"/>
        <v>2933.1062095917473</v>
      </c>
      <c r="AD1043" s="157">
        <f t="shared" si="342"/>
        <v>2947.7717406397055</v>
      </c>
      <c r="AE1043" s="157">
        <f t="shared" si="342"/>
        <v>2962.5105993429042</v>
      </c>
      <c r="AF1043" s="157">
        <f t="shared" si="342"/>
        <v>2977.323152339618</v>
      </c>
      <c r="AG1043" s="157">
        <f t="shared" si="342"/>
        <v>2992.2097681013161</v>
      </c>
      <c r="AH1043" s="157">
        <f t="shared" si="342"/>
        <v>3007.1708169418216</v>
      </c>
      <c r="AI1043" s="157">
        <f t="shared" si="342"/>
        <v>3022.2066710265308</v>
      </c>
      <c r="AJ1043" s="157">
        <f t="shared" si="342"/>
        <v>3037.3177043816627</v>
      </c>
      <c r="AK1043" s="157">
        <f t="shared" si="342"/>
        <v>3052.5042929035712</v>
      </c>
      <c r="AL1043" s="157">
        <f t="shared" si="342"/>
        <v>3067.7668143680889</v>
      </c>
      <c r="AM1043" s="157">
        <f t="shared" si="342"/>
        <v>3083.1056484399287</v>
      </c>
      <c r="AN1043" s="157">
        <f t="shared" si="342"/>
        <v>3098.521176682128</v>
      </c>
      <c r="AO1043" s="157">
        <f t="shared" si="342"/>
        <v>3114.0137825655393</v>
      </c>
      <c r="AP1043" s="157">
        <f t="shared" si="342"/>
        <v>3129.5838514783663</v>
      </c>
      <c r="AQ1043" s="157">
        <f t="shared" si="342"/>
        <v>3145.2317707357579</v>
      </c>
      <c r="AR1043" s="157">
        <f t="shared" si="342"/>
        <v>3160.9579295894359</v>
      </c>
    </row>
    <row r="1044" spans="1:44" s="262" customFormat="1" ht="15.75" hidden="1" outlineLevel="2">
      <c r="A1044" s="194"/>
      <c r="B1044" s="162" t="s">
        <v>133</v>
      </c>
      <c r="C1044" s="160"/>
      <c r="D1044" s="160"/>
      <c r="E1044" s="160"/>
      <c r="F1044" s="160"/>
      <c r="G1044" s="160"/>
      <c r="H1044" s="160"/>
      <c r="I1044" s="160"/>
      <c r="J1044" s="160"/>
      <c r="K1044" s="160"/>
      <c r="L1044" s="160"/>
      <c r="M1044" s="160"/>
      <c r="N1044" s="160"/>
      <c r="O1044" s="160"/>
      <c r="P1044" s="160"/>
      <c r="Q1044" s="160"/>
      <c r="R1044" s="160"/>
      <c r="S1044" s="160"/>
      <c r="T1044" s="160"/>
      <c r="U1044" s="160"/>
      <c r="V1044" s="160"/>
      <c r="W1044" s="160"/>
      <c r="X1044" s="160"/>
      <c r="Y1044" s="160"/>
      <c r="Z1044" s="160"/>
      <c r="AA1044" s="160"/>
      <c r="AB1044" s="160"/>
      <c r="AC1044" s="160"/>
      <c r="AD1044" s="160"/>
      <c r="AE1044" s="160"/>
      <c r="AF1044" s="160"/>
      <c r="AG1044" s="160"/>
      <c r="AH1044" s="160"/>
      <c r="AI1044" s="160"/>
      <c r="AJ1044" s="160"/>
      <c r="AK1044" s="160"/>
      <c r="AL1044" s="160"/>
      <c r="AM1044" s="160"/>
      <c r="AN1044" s="160"/>
      <c r="AO1044" s="160"/>
      <c r="AP1044" s="160"/>
      <c r="AQ1044" s="160"/>
      <c r="AR1044" s="160"/>
    </row>
    <row r="1045" spans="1:44" s="262" customFormat="1" ht="15.75" hidden="1" outlineLevel="2">
      <c r="A1045" s="194"/>
      <c r="B1045" s="162" t="s">
        <v>42</v>
      </c>
      <c r="C1045" s="160" t="s">
        <v>73</v>
      </c>
      <c r="D1045" s="166">
        <f t="shared" ref="D1045:AR1045" si="343">D254*$D$251/$D$1043</f>
        <v>0.48399999999999999</v>
      </c>
      <c r="E1045" s="166">
        <f t="shared" si="343"/>
        <v>0.48399999999999999</v>
      </c>
      <c r="F1045" s="166">
        <f t="shared" si="343"/>
        <v>0.48399999999999999</v>
      </c>
      <c r="G1045" s="166">
        <f t="shared" si="343"/>
        <v>0.48399999999999999</v>
      </c>
      <c r="H1045" s="166">
        <f t="shared" si="343"/>
        <v>0.48399999999999999</v>
      </c>
      <c r="I1045" s="166">
        <f t="shared" si="343"/>
        <v>0.48399999999999999</v>
      </c>
      <c r="J1045" s="166">
        <f t="shared" si="343"/>
        <v>0.48399999999999999</v>
      </c>
      <c r="K1045" s="166">
        <f t="shared" si="343"/>
        <v>0.48399999999999999</v>
      </c>
      <c r="L1045" s="166">
        <f t="shared" si="343"/>
        <v>0.48399999999999999</v>
      </c>
      <c r="M1045" s="166">
        <f t="shared" si="343"/>
        <v>0.48399999999999999</v>
      </c>
      <c r="N1045" s="166">
        <f t="shared" si="343"/>
        <v>0.48399999999999999</v>
      </c>
      <c r="O1045" s="166">
        <f t="shared" si="343"/>
        <v>0.48399999999999999</v>
      </c>
      <c r="P1045" s="166">
        <f t="shared" si="343"/>
        <v>0.48399999999999999</v>
      </c>
      <c r="Q1045" s="166">
        <f t="shared" si="343"/>
        <v>0.48399999999999999</v>
      </c>
      <c r="R1045" s="166">
        <f t="shared" si="343"/>
        <v>0.48399999999999999</v>
      </c>
      <c r="S1045" s="166">
        <f t="shared" si="343"/>
        <v>0.48399999999999999</v>
      </c>
      <c r="T1045" s="166">
        <f t="shared" si="343"/>
        <v>0.48399999999999999</v>
      </c>
      <c r="U1045" s="166">
        <f t="shared" si="343"/>
        <v>0.48399999999999999</v>
      </c>
      <c r="V1045" s="166">
        <f t="shared" si="343"/>
        <v>0.48399999999999999</v>
      </c>
      <c r="W1045" s="166">
        <f t="shared" si="343"/>
        <v>0.48399999999999999</v>
      </c>
      <c r="X1045" s="166">
        <f t="shared" si="343"/>
        <v>0.48399999999999999</v>
      </c>
      <c r="Y1045" s="166">
        <f t="shared" si="343"/>
        <v>0.48399999999999999</v>
      </c>
      <c r="Z1045" s="166">
        <f t="shared" si="343"/>
        <v>0.48399999999999999</v>
      </c>
      <c r="AA1045" s="166">
        <f t="shared" si="343"/>
        <v>0.48399999999999999</v>
      </c>
      <c r="AB1045" s="166">
        <f t="shared" si="343"/>
        <v>0.48399999999999999</v>
      </c>
      <c r="AC1045" s="166">
        <f t="shared" si="343"/>
        <v>0.48399999999999999</v>
      </c>
      <c r="AD1045" s="166">
        <f t="shared" si="343"/>
        <v>0.48399999999999999</v>
      </c>
      <c r="AE1045" s="166">
        <f t="shared" si="343"/>
        <v>0.48399999999999999</v>
      </c>
      <c r="AF1045" s="166">
        <f t="shared" si="343"/>
        <v>0.48399999999999999</v>
      </c>
      <c r="AG1045" s="166">
        <f t="shared" si="343"/>
        <v>0.48399999999999999</v>
      </c>
      <c r="AH1045" s="166">
        <f t="shared" si="343"/>
        <v>0.48399999999999999</v>
      </c>
      <c r="AI1045" s="166">
        <f t="shared" si="343"/>
        <v>0.48399999999999999</v>
      </c>
      <c r="AJ1045" s="166">
        <f t="shared" si="343"/>
        <v>0.48399999999999999</v>
      </c>
      <c r="AK1045" s="166">
        <f t="shared" si="343"/>
        <v>0.48399999999999999</v>
      </c>
      <c r="AL1045" s="166">
        <f t="shared" si="343"/>
        <v>0.48399999999999999</v>
      </c>
      <c r="AM1045" s="166">
        <f t="shared" si="343"/>
        <v>0.48399999999999999</v>
      </c>
      <c r="AN1045" s="166">
        <f t="shared" si="343"/>
        <v>0.48399999999999999</v>
      </c>
      <c r="AO1045" s="166">
        <f t="shared" si="343"/>
        <v>0.48399999999999999</v>
      </c>
      <c r="AP1045" s="166">
        <f t="shared" si="343"/>
        <v>0.48399999999999999</v>
      </c>
      <c r="AQ1045" s="166">
        <f t="shared" si="343"/>
        <v>0.48399999999999999</v>
      </c>
      <c r="AR1045" s="166">
        <f t="shared" si="343"/>
        <v>0.48399999999999999</v>
      </c>
    </row>
    <row r="1046" spans="1:44" s="262" customFormat="1" ht="15.75" hidden="1" outlineLevel="2">
      <c r="A1046" s="194"/>
      <c r="B1046" s="162" t="s">
        <v>43</v>
      </c>
      <c r="C1046" s="160" t="s">
        <v>73</v>
      </c>
      <c r="D1046" s="166">
        <f t="shared" ref="D1046:AR1046" si="344">D255*$D$251*(1-$D$252)/$D$1043</f>
        <v>2.9999999999999995E-2</v>
      </c>
      <c r="E1046" s="166">
        <f t="shared" si="344"/>
        <v>2.9999999999999995E-2</v>
      </c>
      <c r="F1046" s="166">
        <f t="shared" si="344"/>
        <v>2.9999999999999995E-2</v>
      </c>
      <c r="G1046" s="166">
        <f t="shared" si="344"/>
        <v>2.9999999999999995E-2</v>
      </c>
      <c r="H1046" s="166">
        <f t="shared" si="344"/>
        <v>2.9999999999999995E-2</v>
      </c>
      <c r="I1046" s="166">
        <f t="shared" si="344"/>
        <v>2.9999999999999995E-2</v>
      </c>
      <c r="J1046" s="166">
        <f t="shared" si="344"/>
        <v>2.9999999999999995E-2</v>
      </c>
      <c r="K1046" s="166">
        <f t="shared" si="344"/>
        <v>2.9999999999999995E-2</v>
      </c>
      <c r="L1046" s="166">
        <f t="shared" si="344"/>
        <v>2.9999999999999995E-2</v>
      </c>
      <c r="M1046" s="166">
        <f t="shared" si="344"/>
        <v>2.9999999999999995E-2</v>
      </c>
      <c r="N1046" s="166">
        <f t="shared" si="344"/>
        <v>2.9999999999999995E-2</v>
      </c>
      <c r="O1046" s="166">
        <f t="shared" si="344"/>
        <v>2.9999999999999995E-2</v>
      </c>
      <c r="P1046" s="166">
        <f t="shared" si="344"/>
        <v>2.9999999999999995E-2</v>
      </c>
      <c r="Q1046" s="166">
        <f t="shared" si="344"/>
        <v>2.9999999999999995E-2</v>
      </c>
      <c r="R1046" s="166">
        <f t="shared" si="344"/>
        <v>2.9999999999999995E-2</v>
      </c>
      <c r="S1046" s="166">
        <f t="shared" si="344"/>
        <v>2.9999999999999995E-2</v>
      </c>
      <c r="T1046" s="166">
        <f t="shared" si="344"/>
        <v>2.9999999999999995E-2</v>
      </c>
      <c r="U1046" s="166">
        <f t="shared" si="344"/>
        <v>2.9999999999999995E-2</v>
      </c>
      <c r="V1046" s="166">
        <f t="shared" si="344"/>
        <v>2.9999999999999995E-2</v>
      </c>
      <c r="W1046" s="166">
        <f t="shared" si="344"/>
        <v>2.9999999999999995E-2</v>
      </c>
      <c r="X1046" s="166">
        <f t="shared" si="344"/>
        <v>2.9999999999999995E-2</v>
      </c>
      <c r="Y1046" s="166">
        <f t="shared" si="344"/>
        <v>2.9999999999999995E-2</v>
      </c>
      <c r="Z1046" s="166">
        <f t="shared" si="344"/>
        <v>2.9999999999999995E-2</v>
      </c>
      <c r="AA1046" s="166">
        <f t="shared" si="344"/>
        <v>2.9999999999999995E-2</v>
      </c>
      <c r="AB1046" s="166">
        <f t="shared" si="344"/>
        <v>2.9999999999999995E-2</v>
      </c>
      <c r="AC1046" s="166">
        <f t="shared" si="344"/>
        <v>2.9999999999999995E-2</v>
      </c>
      <c r="AD1046" s="166">
        <f t="shared" si="344"/>
        <v>2.9999999999999995E-2</v>
      </c>
      <c r="AE1046" s="166">
        <f t="shared" si="344"/>
        <v>2.9999999999999995E-2</v>
      </c>
      <c r="AF1046" s="166">
        <f t="shared" si="344"/>
        <v>2.9999999999999995E-2</v>
      </c>
      <c r="AG1046" s="166">
        <f t="shared" si="344"/>
        <v>2.9999999999999995E-2</v>
      </c>
      <c r="AH1046" s="166">
        <f t="shared" si="344"/>
        <v>2.9999999999999995E-2</v>
      </c>
      <c r="AI1046" s="166">
        <f t="shared" si="344"/>
        <v>2.9999999999999995E-2</v>
      </c>
      <c r="AJ1046" s="166">
        <f t="shared" si="344"/>
        <v>2.9999999999999995E-2</v>
      </c>
      <c r="AK1046" s="166">
        <f t="shared" si="344"/>
        <v>2.9999999999999995E-2</v>
      </c>
      <c r="AL1046" s="166">
        <f t="shared" si="344"/>
        <v>2.9999999999999995E-2</v>
      </c>
      <c r="AM1046" s="166">
        <f t="shared" si="344"/>
        <v>2.9999999999999995E-2</v>
      </c>
      <c r="AN1046" s="166">
        <f t="shared" si="344"/>
        <v>2.9999999999999995E-2</v>
      </c>
      <c r="AO1046" s="166">
        <f t="shared" si="344"/>
        <v>2.9999999999999995E-2</v>
      </c>
      <c r="AP1046" s="166">
        <f t="shared" si="344"/>
        <v>2.9999999999999995E-2</v>
      </c>
      <c r="AQ1046" s="166">
        <f t="shared" si="344"/>
        <v>2.9999999999999995E-2</v>
      </c>
      <c r="AR1046" s="166">
        <f t="shared" si="344"/>
        <v>2.9999999999999995E-2</v>
      </c>
    </row>
    <row r="1047" spans="1:44" s="262" customFormat="1" ht="15.75" hidden="1" outlineLevel="2">
      <c r="A1047" s="194"/>
      <c r="B1047" s="162" t="s">
        <v>44</v>
      </c>
      <c r="C1047" s="160" t="s">
        <v>73</v>
      </c>
      <c r="D1047" s="166">
        <f t="shared" ref="D1047:AR1053" si="345">D256*$D$251/$D$1043</f>
        <v>0.13100000000000001</v>
      </c>
      <c r="E1047" s="166">
        <f t="shared" si="345"/>
        <v>0.13100000000000001</v>
      </c>
      <c r="F1047" s="166">
        <f t="shared" si="345"/>
        <v>0.13100000000000001</v>
      </c>
      <c r="G1047" s="166">
        <f t="shared" si="345"/>
        <v>0.13100000000000001</v>
      </c>
      <c r="H1047" s="166">
        <f t="shared" si="345"/>
        <v>0.13100000000000001</v>
      </c>
      <c r="I1047" s="166">
        <f t="shared" si="345"/>
        <v>0.13100000000000001</v>
      </c>
      <c r="J1047" s="166">
        <f t="shared" si="345"/>
        <v>0.13100000000000001</v>
      </c>
      <c r="K1047" s="166">
        <f t="shared" si="345"/>
        <v>0.13100000000000001</v>
      </c>
      <c r="L1047" s="166">
        <f t="shared" si="345"/>
        <v>0.13100000000000001</v>
      </c>
      <c r="M1047" s="166">
        <f t="shared" si="345"/>
        <v>0.13100000000000001</v>
      </c>
      <c r="N1047" s="166">
        <f t="shared" si="345"/>
        <v>0.13100000000000001</v>
      </c>
      <c r="O1047" s="166">
        <f t="shared" si="345"/>
        <v>0.13100000000000001</v>
      </c>
      <c r="P1047" s="166">
        <f t="shared" si="345"/>
        <v>0.13100000000000001</v>
      </c>
      <c r="Q1047" s="166">
        <f t="shared" si="345"/>
        <v>0.13100000000000001</v>
      </c>
      <c r="R1047" s="166">
        <f t="shared" si="345"/>
        <v>0.13100000000000001</v>
      </c>
      <c r="S1047" s="166">
        <f t="shared" si="345"/>
        <v>0.13100000000000001</v>
      </c>
      <c r="T1047" s="166">
        <f t="shared" si="345"/>
        <v>0.13100000000000001</v>
      </c>
      <c r="U1047" s="166">
        <f t="shared" si="345"/>
        <v>0.13100000000000001</v>
      </c>
      <c r="V1047" s="166">
        <f t="shared" si="345"/>
        <v>0.13100000000000001</v>
      </c>
      <c r="W1047" s="166">
        <f t="shared" si="345"/>
        <v>0.13100000000000001</v>
      </c>
      <c r="X1047" s="166">
        <f t="shared" si="345"/>
        <v>0.13100000000000001</v>
      </c>
      <c r="Y1047" s="166">
        <f t="shared" si="345"/>
        <v>0.13100000000000001</v>
      </c>
      <c r="Z1047" s="166">
        <f t="shared" si="345"/>
        <v>0.13100000000000001</v>
      </c>
      <c r="AA1047" s="166">
        <f t="shared" si="345"/>
        <v>0.13100000000000001</v>
      </c>
      <c r="AB1047" s="166">
        <f t="shared" si="345"/>
        <v>0.13100000000000001</v>
      </c>
      <c r="AC1047" s="166">
        <f t="shared" si="345"/>
        <v>0.13100000000000001</v>
      </c>
      <c r="AD1047" s="166">
        <f t="shared" si="345"/>
        <v>0.13100000000000001</v>
      </c>
      <c r="AE1047" s="166">
        <f t="shared" si="345"/>
        <v>0.13100000000000001</v>
      </c>
      <c r="AF1047" s="166">
        <f t="shared" si="345"/>
        <v>0.13100000000000001</v>
      </c>
      <c r="AG1047" s="166">
        <f t="shared" si="345"/>
        <v>0.13100000000000001</v>
      </c>
      <c r="AH1047" s="166">
        <f t="shared" si="345"/>
        <v>0.13100000000000001</v>
      </c>
      <c r="AI1047" s="166">
        <f t="shared" si="345"/>
        <v>0.13100000000000001</v>
      </c>
      <c r="AJ1047" s="166">
        <f t="shared" si="345"/>
        <v>0.13100000000000001</v>
      </c>
      <c r="AK1047" s="166">
        <f t="shared" si="345"/>
        <v>0.13100000000000001</v>
      </c>
      <c r="AL1047" s="166">
        <f t="shared" si="345"/>
        <v>0.13100000000000001</v>
      </c>
      <c r="AM1047" s="166">
        <f t="shared" si="345"/>
        <v>0.13100000000000001</v>
      </c>
      <c r="AN1047" s="166">
        <f t="shared" si="345"/>
        <v>0.13100000000000001</v>
      </c>
      <c r="AO1047" s="166">
        <f t="shared" si="345"/>
        <v>0.13100000000000001</v>
      </c>
      <c r="AP1047" s="166">
        <f t="shared" si="345"/>
        <v>0.13100000000000001</v>
      </c>
      <c r="AQ1047" s="166">
        <f t="shared" si="345"/>
        <v>0.13100000000000001</v>
      </c>
      <c r="AR1047" s="166">
        <f t="shared" si="345"/>
        <v>0.13100000000000001</v>
      </c>
    </row>
    <row r="1048" spans="1:44" s="262" customFormat="1" ht="15.75" hidden="1" outlineLevel="2">
      <c r="A1048" s="194"/>
      <c r="B1048" s="162" t="s">
        <v>45</v>
      </c>
      <c r="C1048" s="160" t="s">
        <v>73</v>
      </c>
      <c r="D1048" s="166">
        <f t="shared" si="345"/>
        <v>8.8999999999999996E-2</v>
      </c>
      <c r="E1048" s="166">
        <f t="shared" si="345"/>
        <v>8.8999999999999996E-2</v>
      </c>
      <c r="F1048" s="166">
        <f t="shared" si="345"/>
        <v>8.8999999999999996E-2</v>
      </c>
      <c r="G1048" s="166">
        <f t="shared" si="345"/>
        <v>8.8999999999999996E-2</v>
      </c>
      <c r="H1048" s="166">
        <f t="shared" si="345"/>
        <v>8.8999999999999996E-2</v>
      </c>
      <c r="I1048" s="166">
        <f t="shared" si="345"/>
        <v>8.8999999999999996E-2</v>
      </c>
      <c r="J1048" s="166">
        <f t="shared" si="345"/>
        <v>8.8999999999999996E-2</v>
      </c>
      <c r="K1048" s="166">
        <f t="shared" si="345"/>
        <v>8.8999999999999996E-2</v>
      </c>
      <c r="L1048" s="166">
        <f t="shared" si="345"/>
        <v>8.8999999999999996E-2</v>
      </c>
      <c r="M1048" s="166">
        <f t="shared" si="345"/>
        <v>8.8999999999999996E-2</v>
      </c>
      <c r="N1048" s="166">
        <f t="shared" si="345"/>
        <v>8.8999999999999996E-2</v>
      </c>
      <c r="O1048" s="166">
        <f t="shared" si="345"/>
        <v>8.8999999999999996E-2</v>
      </c>
      <c r="P1048" s="166">
        <f t="shared" si="345"/>
        <v>8.8999999999999996E-2</v>
      </c>
      <c r="Q1048" s="166">
        <f t="shared" si="345"/>
        <v>8.8999999999999996E-2</v>
      </c>
      <c r="R1048" s="166">
        <f t="shared" si="345"/>
        <v>8.8999999999999996E-2</v>
      </c>
      <c r="S1048" s="166">
        <f t="shared" si="345"/>
        <v>8.8999999999999996E-2</v>
      </c>
      <c r="T1048" s="166">
        <f t="shared" si="345"/>
        <v>8.8999999999999996E-2</v>
      </c>
      <c r="U1048" s="166">
        <f t="shared" si="345"/>
        <v>8.8999999999999996E-2</v>
      </c>
      <c r="V1048" s="166">
        <f t="shared" si="345"/>
        <v>8.8999999999999996E-2</v>
      </c>
      <c r="W1048" s="166">
        <f t="shared" si="345"/>
        <v>8.8999999999999996E-2</v>
      </c>
      <c r="X1048" s="166">
        <f t="shared" si="345"/>
        <v>8.8999999999999996E-2</v>
      </c>
      <c r="Y1048" s="166">
        <f t="shared" si="345"/>
        <v>8.8999999999999996E-2</v>
      </c>
      <c r="Z1048" s="166">
        <f t="shared" si="345"/>
        <v>8.8999999999999996E-2</v>
      </c>
      <c r="AA1048" s="166">
        <f t="shared" si="345"/>
        <v>8.8999999999999996E-2</v>
      </c>
      <c r="AB1048" s="166">
        <f t="shared" si="345"/>
        <v>8.8999999999999996E-2</v>
      </c>
      <c r="AC1048" s="166">
        <f t="shared" si="345"/>
        <v>8.8999999999999996E-2</v>
      </c>
      <c r="AD1048" s="166">
        <f t="shared" si="345"/>
        <v>8.8999999999999996E-2</v>
      </c>
      <c r="AE1048" s="166">
        <f t="shared" si="345"/>
        <v>8.8999999999999996E-2</v>
      </c>
      <c r="AF1048" s="166">
        <f t="shared" si="345"/>
        <v>8.8999999999999996E-2</v>
      </c>
      <c r="AG1048" s="166">
        <f t="shared" si="345"/>
        <v>8.8999999999999996E-2</v>
      </c>
      <c r="AH1048" s="166">
        <f t="shared" si="345"/>
        <v>8.8999999999999996E-2</v>
      </c>
      <c r="AI1048" s="166">
        <f t="shared" si="345"/>
        <v>8.8999999999999996E-2</v>
      </c>
      <c r="AJ1048" s="166">
        <f t="shared" si="345"/>
        <v>8.8999999999999996E-2</v>
      </c>
      <c r="AK1048" s="166">
        <f t="shared" si="345"/>
        <v>8.8999999999999996E-2</v>
      </c>
      <c r="AL1048" s="166">
        <f t="shared" si="345"/>
        <v>8.8999999999999996E-2</v>
      </c>
      <c r="AM1048" s="166">
        <f t="shared" si="345"/>
        <v>8.8999999999999996E-2</v>
      </c>
      <c r="AN1048" s="166">
        <f t="shared" si="345"/>
        <v>8.8999999999999996E-2</v>
      </c>
      <c r="AO1048" s="166">
        <f t="shared" si="345"/>
        <v>8.8999999999999996E-2</v>
      </c>
      <c r="AP1048" s="166">
        <f t="shared" si="345"/>
        <v>8.8999999999999996E-2</v>
      </c>
      <c r="AQ1048" s="166">
        <f t="shared" si="345"/>
        <v>8.8999999999999996E-2</v>
      </c>
      <c r="AR1048" s="166">
        <f t="shared" si="345"/>
        <v>8.8999999999999996E-2</v>
      </c>
    </row>
    <row r="1049" spans="1:44" s="262" customFormat="1" ht="15.75" hidden="1" outlineLevel="2">
      <c r="A1049" s="194"/>
      <c r="B1049" s="162" t="s">
        <v>46</v>
      </c>
      <c r="C1049" s="160" t="s">
        <v>73</v>
      </c>
      <c r="D1049" s="166">
        <f t="shared" si="345"/>
        <v>4.5999999999999999E-2</v>
      </c>
      <c r="E1049" s="166">
        <f t="shared" si="345"/>
        <v>4.5999999999999999E-2</v>
      </c>
      <c r="F1049" s="166">
        <f t="shared" si="345"/>
        <v>4.5999999999999999E-2</v>
      </c>
      <c r="G1049" s="166">
        <f t="shared" si="345"/>
        <v>4.5999999999999999E-2</v>
      </c>
      <c r="H1049" s="166">
        <f t="shared" si="345"/>
        <v>4.5999999999999999E-2</v>
      </c>
      <c r="I1049" s="166">
        <f t="shared" si="345"/>
        <v>4.5999999999999999E-2</v>
      </c>
      <c r="J1049" s="166">
        <f t="shared" si="345"/>
        <v>4.5999999999999999E-2</v>
      </c>
      <c r="K1049" s="166">
        <f t="shared" si="345"/>
        <v>4.5999999999999999E-2</v>
      </c>
      <c r="L1049" s="166">
        <f t="shared" si="345"/>
        <v>4.5999999999999999E-2</v>
      </c>
      <c r="M1049" s="166">
        <f t="shared" si="345"/>
        <v>4.5999999999999999E-2</v>
      </c>
      <c r="N1049" s="166">
        <f t="shared" si="345"/>
        <v>4.5999999999999999E-2</v>
      </c>
      <c r="O1049" s="166">
        <f t="shared" si="345"/>
        <v>4.5999999999999999E-2</v>
      </c>
      <c r="P1049" s="166">
        <f t="shared" si="345"/>
        <v>4.5999999999999999E-2</v>
      </c>
      <c r="Q1049" s="166">
        <f t="shared" si="345"/>
        <v>4.5999999999999999E-2</v>
      </c>
      <c r="R1049" s="166">
        <f t="shared" si="345"/>
        <v>4.5999999999999999E-2</v>
      </c>
      <c r="S1049" s="166">
        <f t="shared" si="345"/>
        <v>4.5999999999999999E-2</v>
      </c>
      <c r="T1049" s="166">
        <f t="shared" si="345"/>
        <v>4.5999999999999999E-2</v>
      </c>
      <c r="U1049" s="166">
        <f t="shared" si="345"/>
        <v>4.5999999999999999E-2</v>
      </c>
      <c r="V1049" s="166">
        <f t="shared" si="345"/>
        <v>4.5999999999999999E-2</v>
      </c>
      <c r="W1049" s="166">
        <f t="shared" si="345"/>
        <v>4.5999999999999999E-2</v>
      </c>
      <c r="X1049" s="166">
        <f t="shared" si="345"/>
        <v>4.5999999999999999E-2</v>
      </c>
      <c r="Y1049" s="166">
        <f t="shared" si="345"/>
        <v>4.5999999999999999E-2</v>
      </c>
      <c r="Z1049" s="166">
        <f t="shared" si="345"/>
        <v>4.5999999999999999E-2</v>
      </c>
      <c r="AA1049" s="166">
        <f t="shared" si="345"/>
        <v>4.5999999999999999E-2</v>
      </c>
      <c r="AB1049" s="166">
        <f t="shared" si="345"/>
        <v>4.5999999999999999E-2</v>
      </c>
      <c r="AC1049" s="166">
        <f t="shared" si="345"/>
        <v>4.5999999999999999E-2</v>
      </c>
      <c r="AD1049" s="166">
        <f t="shared" si="345"/>
        <v>4.5999999999999999E-2</v>
      </c>
      <c r="AE1049" s="166">
        <f t="shared" si="345"/>
        <v>4.5999999999999999E-2</v>
      </c>
      <c r="AF1049" s="166">
        <f t="shared" si="345"/>
        <v>4.5999999999999999E-2</v>
      </c>
      <c r="AG1049" s="166">
        <f t="shared" si="345"/>
        <v>4.5999999999999999E-2</v>
      </c>
      <c r="AH1049" s="166">
        <f t="shared" si="345"/>
        <v>4.5999999999999999E-2</v>
      </c>
      <c r="AI1049" s="166">
        <f t="shared" si="345"/>
        <v>4.5999999999999999E-2</v>
      </c>
      <c r="AJ1049" s="166">
        <f t="shared" si="345"/>
        <v>4.5999999999999999E-2</v>
      </c>
      <c r="AK1049" s="166">
        <f t="shared" si="345"/>
        <v>4.5999999999999999E-2</v>
      </c>
      <c r="AL1049" s="166">
        <f t="shared" si="345"/>
        <v>4.5999999999999999E-2</v>
      </c>
      <c r="AM1049" s="166">
        <f t="shared" si="345"/>
        <v>4.5999999999999999E-2</v>
      </c>
      <c r="AN1049" s="166">
        <f t="shared" si="345"/>
        <v>4.5999999999999999E-2</v>
      </c>
      <c r="AO1049" s="166">
        <f t="shared" si="345"/>
        <v>4.5999999999999999E-2</v>
      </c>
      <c r="AP1049" s="166">
        <f t="shared" si="345"/>
        <v>4.5999999999999999E-2</v>
      </c>
      <c r="AQ1049" s="166">
        <f t="shared" si="345"/>
        <v>4.5999999999999999E-2</v>
      </c>
      <c r="AR1049" s="166">
        <f t="shared" si="345"/>
        <v>4.5999999999999999E-2</v>
      </c>
    </row>
    <row r="1050" spans="1:44" s="262" customFormat="1" ht="15.75" hidden="1" outlineLevel="2">
      <c r="A1050" s="194"/>
      <c r="B1050" s="162" t="s">
        <v>47</v>
      </c>
      <c r="C1050" s="160" t="s">
        <v>73</v>
      </c>
      <c r="D1050" s="166">
        <f t="shared" si="345"/>
        <v>2.4E-2</v>
      </c>
      <c r="E1050" s="166">
        <f t="shared" si="345"/>
        <v>2.4E-2</v>
      </c>
      <c r="F1050" s="166">
        <f t="shared" si="345"/>
        <v>2.4E-2</v>
      </c>
      <c r="G1050" s="166">
        <f t="shared" si="345"/>
        <v>2.4E-2</v>
      </c>
      <c r="H1050" s="166">
        <f t="shared" si="345"/>
        <v>2.4E-2</v>
      </c>
      <c r="I1050" s="166">
        <f t="shared" si="345"/>
        <v>2.4E-2</v>
      </c>
      <c r="J1050" s="166">
        <f t="shared" si="345"/>
        <v>2.4E-2</v>
      </c>
      <c r="K1050" s="166">
        <f t="shared" si="345"/>
        <v>2.4E-2</v>
      </c>
      <c r="L1050" s="166">
        <f t="shared" si="345"/>
        <v>2.4E-2</v>
      </c>
      <c r="M1050" s="166">
        <f t="shared" si="345"/>
        <v>2.4E-2</v>
      </c>
      <c r="N1050" s="166">
        <f t="shared" si="345"/>
        <v>2.4E-2</v>
      </c>
      <c r="O1050" s="166">
        <f t="shared" si="345"/>
        <v>2.4E-2</v>
      </c>
      <c r="P1050" s="166">
        <f t="shared" si="345"/>
        <v>2.4E-2</v>
      </c>
      <c r="Q1050" s="166">
        <f t="shared" si="345"/>
        <v>2.4E-2</v>
      </c>
      <c r="R1050" s="166">
        <f t="shared" si="345"/>
        <v>2.4E-2</v>
      </c>
      <c r="S1050" s="166">
        <f t="shared" si="345"/>
        <v>2.4E-2</v>
      </c>
      <c r="T1050" s="166">
        <f t="shared" si="345"/>
        <v>2.4E-2</v>
      </c>
      <c r="U1050" s="166">
        <f t="shared" si="345"/>
        <v>2.4E-2</v>
      </c>
      <c r="V1050" s="166">
        <f t="shared" si="345"/>
        <v>2.4E-2</v>
      </c>
      <c r="W1050" s="166">
        <f t="shared" si="345"/>
        <v>2.4E-2</v>
      </c>
      <c r="X1050" s="166">
        <f t="shared" si="345"/>
        <v>2.4E-2</v>
      </c>
      <c r="Y1050" s="166">
        <f t="shared" si="345"/>
        <v>2.4E-2</v>
      </c>
      <c r="Z1050" s="166">
        <f t="shared" si="345"/>
        <v>2.4E-2</v>
      </c>
      <c r="AA1050" s="166">
        <f t="shared" si="345"/>
        <v>2.4E-2</v>
      </c>
      <c r="AB1050" s="166">
        <f t="shared" si="345"/>
        <v>2.4E-2</v>
      </c>
      <c r="AC1050" s="166">
        <f t="shared" si="345"/>
        <v>2.4E-2</v>
      </c>
      <c r="AD1050" s="166">
        <f t="shared" si="345"/>
        <v>2.4E-2</v>
      </c>
      <c r="AE1050" s="166">
        <f t="shared" si="345"/>
        <v>2.4E-2</v>
      </c>
      <c r="AF1050" s="166">
        <f t="shared" si="345"/>
        <v>2.4E-2</v>
      </c>
      <c r="AG1050" s="166">
        <f t="shared" si="345"/>
        <v>2.4E-2</v>
      </c>
      <c r="AH1050" s="166">
        <f t="shared" si="345"/>
        <v>2.4E-2</v>
      </c>
      <c r="AI1050" s="166">
        <f t="shared" si="345"/>
        <v>2.4E-2</v>
      </c>
      <c r="AJ1050" s="166">
        <f t="shared" si="345"/>
        <v>2.4E-2</v>
      </c>
      <c r="AK1050" s="166">
        <f t="shared" si="345"/>
        <v>2.4E-2</v>
      </c>
      <c r="AL1050" s="166">
        <f t="shared" si="345"/>
        <v>2.4E-2</v>
      </c>
      <c r="AM1050" s="166">
        <f t="shared" si="345"/>
        <v>2.4E-2</v>
      </c>
      <c r="AN1050" s="166">
        <f t="shared" si="345"/>
        <v>2.4E-2</v>
      </c>
      <c r="AO1050" s="166">
        <f t="shared" si="345"/>
        <v>2.4E-2</v>
      </c>
      <c r="AP1050" s="166">
        <f t="shared" si="345"/>
        <v>2.4E-2</v>
      </c>
      <c r="AQ1050" s="166">
        <f t="shared" si="345"/>
        <v>2.4E-2</v>
      </c>
      <c r="AR1050" s="166">
        <f t="shared" si="345"/>
        <v>2.4E-2</v>
      </c>
    </row>
    <row r="1051" spans="1:44" s="262" customFormat="1" ht="15.75" hidden="1" outlineLevel="2">
      <c r="A1051" s="194"/>
      <c r="B1051" s="162" t="s">
        <v>48</v>
      </c>
      <c r="C1051" s="160" t="s">
        <v>73</v>
      </c>
      <c r="D1051" s="166">
        <f t="shared" si="345"/>
        <v>2.3E-2</v>
      </c>
      <c r="E1051" s="166">
        <f t="shared" si="345"/>
        <v>2.3E-2</v>
      </c>
      <c r="F1051" s="166">
        <f t="shared" si="345"/>
        <v>2.3E-2</v>
      </c>
      <c r="G1051" s="166">
        <f t="shared" si="345"/>
        <v>2.3E-2</v>
      </c>
      <c r="H1051" s="166">
        <f t="shared" si="345"/>
        <v>2.3E-2</v>
      </c>
      <c r="I1051" s="166">
        <f t="shared" si="345"/>
        <v>2.3E-2</v>
      </c>
      <c r="J1051" s="166">
        <f t="shared" si="345"/>
        <v>2.3E-2</v>
      </c>
      <c r="K1051" s="166">
        <f t="shared" si="345"/>
        <v>2.3E-2</v>
      </c>
      <c r="L1051" s="166">
        <f t="shared" si="345"/>
        <v>2.3E-2</v>
      </c>
      <c r="M1051" s="166">
        <f t="shared" si="345"/>
        <v>2.3E-2</v>
      </c>
      <c r="N1051" s="166">
        <f t="shared" si="345"/>
        <v>2.3E-2</v>
      </c>
      <c r="O1051" s="166">
        <f t="shared" si="345"/>
        <v>2.3E-2</v>
      </c>
      <c r="P1051" s="166">
        <f t="shared" si="345"/>
        <v>2.3E-2</v>
      </c>
      <c r="Q1051" s="166">
        <f t="shared" si="345"/>
        <v>2.3E-2</v>
      </c>
      <c r="R1051" s="166">
        <f t="shared" si="345"/>
        <v>2.3E-2</v>
      </c>
      <c r="S1051" s="166">
        <f t="shared" si="345"/>
        <v>2.3E-2</v>
      </c>
      <c r="T1051" s="166">
        <f t="shared" si="345"/>
        <v>2.3E-2</v>
      </c>
      <c r="U1051" s="166">
        <f t="shared" si="345"/>
        <v>2.3E-2</v>
      </c>
      <c r="V1051" s="166">
        <f t="shared" si="345"/>
        <v>2.3E-2</v>
      </c>
      <c r="W1051" s="166">
        <f t="shared" si="345"/>
        <v>2.3E-2</v>
      </c>
      <c r="X1051" s="166">
        <f t="shared" si="345"/>
        <v>2.3E-2</v>
      </c>
      <c r="Y1051" s="166">
        <f t="shared" si="345"/>
        <v>2.3E-2</v>
      </c>
      <c r="Z1051" s="166">
        <f t="shared" si="345"/>
        <v>2.3E-2</v>
      </c>
      <c r="AA1051" s="166">
        <f t="shared" si="345"/>
        <v>2.3E-2</v>
      </c>
      <c r="AB1051" s="166">
        <f t="shared" si="345"/>
        <v>2.3E-2</v>
      </c>
      <c r="AC1051" s="166">
        <f t="shared" si="345"/>
        <v>2.3E-2</v>
      </c>
      <c r="AD1051" s="166">
        <f t="shared" si="345"/>
        <v>2.3E-2</v>
      </c>
      <c r="AE1051" s="166">
        <f t="shared" si="345"/>
        <v>2.3E-2</v>
      </c>
      <c r="AF1051" s="166">
        <f t="shared" si="345"/>
        <v>2.3E-2</v>
      </c>
      <c r="AG1051" s="166">
        <f t="shared" si="345"/>
        <v>2.3E-2</v>
      </c>
      <c r="AH1051" s="166">
        <f t="shared" si="345"/>
        <v>2.3E-2</v>
      </c>
      <c r="AI1051" s="166">
        <f t="shared" si="345"/>
        <v>2.3E-2</v>
      </c>
      <c r="AJ1051" s="166">
        <f t="shared" si="345"/>
        <v>2.3E-2</v>
      </c>
      <c r="AK1051" s="166">
        <f t="shared" si="345"/>
        <v>2.3E-2</v>
      </c>
      <c r="AL1051" s="166">
        <f t="shared" si="345"/>
        <v>2.3E-2</v>
      </c>
      <c r="AM1051" s="166">
        <f t="shared" si="345"/>
        <v>2.3E-2</v>
      </c>
      <c r="AN1051" s="166">
        <f t="shared" si="345"/>
        <v>2.3E-2</v>
      </c>
      <c r="AO1051" s="166">
        <f t="shared" si="345"/>
        <v>2.3E-2</v>
      </c>
      <c r="AP1051" s="166">
        <f t="shared" si="345"/>
        <v>2.3E-2</v>
      </c>
      <c r="AQ1051" s="166">
        <f t="shared" si="345"/>
        <v>2.3E-2</v>
      </c>
      <c r="AR1051" s="166">
        <f t="shared" si="345"/>
        <v>2.3E-2</v>
      </c>
    </row>
    <row r="1052" spans="1:44" s="262" customFormat="1" ht="15.75" hidden="1" outlineLevel="2">
      <c r="A1052" s="194"/>
      <c r="B1052" s="162" t="s">
        <v>49</v>
      </c>
      <c r="C1052" s="160" t="s">
        <v>73</v>
      </c>
      <c r="D1052" s="166">
        <f t="shared" si="345"/>
        <v>6.0000000000000001E-3</v>
      </c>
      <c r="E1052" s="166">
        <f t="shared" si="345"/>
        <v>6.0000000000000001E-3</v>
      </c>
      <c r="F1052" s="166">
        <f t="shared" si="345"/>
        <v>6.0000000000000001E-3</v>
      </c>
      <c r="G1052" s="166">
        <f t="shared" si="345"/>
        <v>6.0000000000000001E-3</v>
      </c>
      <c r="H1052" s="166">
        <f t="shared" si="345"/>
        <v>6.0000000000000001E-3</v>
      </c>
      <c r="I1052" s="166">
        <f t="shared" si="345"/>
        <v>6.0000000000000001E-3</v>
      </c>
      <c r="J1052" s="166">
        <f t="shared" si="345"/>
        <v>6.0000000000000001E-3</v>
      </c>
      <c r="K1052" s="166">
        <f t="shared" si="345"/>
        <v>6.0000000000000001E-3</v>
      </c>
      <c r="L1052" s="166">
        <f t="shared" si="345"/>
        <v>6.0000000000000001E-3</v>
      </c>
      <c r="M1052" s="166">
        <f t="shared" si="345"/>
        <v>6.0000000000000001E-3</v>
      </c>
      <c r="N1052" s="166">
        <f t="shared" si="345"/>
        <v>6.0000000000000001E-3</v>
      </c>
      <c r="O1052" s="166">
        <f t="shared" si="345"/>
        <v>6.0000000000000001E-3</v>
      </c>
      <c r="P1052" s="166">
        <f t="shared" si="345"/>
        <v>6.0000000000000001E-3</v>
      </c>
      <c r="Q1052" s="166">
        <f t="shared" si="345"/>
        <v>6.0000000000000001E-3</v>
      </c>
      <c r="R1052" s="166">
        <f t="shared" si="345"/>
        <v>6.0000000000000001E-3</v>
      </c>
      <c r="S1052" s="166">
        <f t="shared" si="345"/>
        <v>6.0000000000000001E-3</v>
      </c>
      <c r="T1052" s="166">
        <f t="shared" si="345"/>
        <v>6.0000000000000001E-3</v>
      </c>
      <c r="U1052" s="166">
        <f t="shared" si="345"/>
        <v>6.0000000000000001E-3</v>
      </c>
      <c r="V1052" s="166">
        <f t="shared" si="345"/>
        <v>6.0000000000000001E-3</v>
      </c>
      <c r="W1052" s="166">
        <f t="shared" si="345"/>
        <v>6.0000000000000001E-3</v>
      </c>
      <c r="X1052" s="166">
        <f t="shared" si="345"/>
        <v>6.0000000000000001E-3</v>
      </c>
      <c r="Y1052" s="166">
        <f t="shared" si="345"/>
        <v>6.0000000000000001E-3</v>
      </c>
      <c r="Z1052" s="166">
        <f t="shared" si="345"/>
        <v>6.0000000000000001E-3</v>
      </c>
      <c r="AA1052" s="166">
        <f t="shared" si="345"/>
        <v>6.0000000000000001E-3</v>
      </c>
      <c r="AB1052" s="166">
        <f t="shared" si="345"/>
        <v>6.0000000000000001E-3</v>
      </c>
      <c r="AC1052" s="166">
        <f t="shared" si="345"/>
        <v>6.0000000000000001E-3</v>
      </c>
      <c r="AD1052" s="166">
        <f t="shared" si="345"/>
        <v>6.0000000000000001E-3</v>
      </c>
      <c r="AE1052" s="166">
        <f t="shared" si="345"/>
        <v>6.0000000000000001E-3</v>
      </c>
      <c r="AF1052" s="166">
        <f t="shared" si="345"/>
        <v>6.0000000000000001E-3</v>
      </c>
      <c r="AG1052" s="166">
        <f t="shared" si="345"/>
        <v>6.0000000000000001E-3</v>
      </c>
      <c r="AH1052" s="166">
        <f t="shared" si="345"/>
        <v>6.0000000000000001E-3</v>
      </c>
      <c r="AI1052" s="166">
        <f t="shared" si="345"/>
        <v>6.0000000000000001E-3</v>
      </c>
      <c r="AJ1052" s="166">
        <f t="shared" si="345"/>
        <v>6.0000000000000001E-3</v>
      </c>
      <c r="AK1052" s="166">
        <f t="shared" si="345"/>
        <v>6.0000000000000001E-3</v>
      </c>
      <c r="AL1052" s="166">
        <f t="shared" si="345"/>
        <v>6.0000000000000001E-3</v>
      </c>
      <c r="AM1052" s="166">
        <f t="shared" si="345"/>
        <v>6.0000000000000001E-3</v>
      </c>
      <c r="AN1052" s="166">
        <f t="shared" si="345"/>
        <v>6.0000000000000001E-3</v>
      </c>
      <c r="AO1052" s="166">
        <f t="shared" si="345"/>
        <v>6.0000000000000001E-3</v>
      </c>
      <c r="AP1052" s="166">
        <f t="shared" si="345"/>
        <v>6.0000000000000001E-3</v>
      </c>
      <c r="AQ1052" s="166">
        <f t="shared" si="345"/>
        <v>6.0000000000000001E-3</v>
      </c>
      <c r="AR1052" s="166">
        <f t="shared" si="345"/>
        <v>6.0000000000000001E-3</v>
      </c>
    </row>
    <row r="1053" spans="1:44" s="262" customFormat="1" ht="15.75" hidden="1" outlineLevel="2">
      <c r="A1053" s="194"/>
      <c r="B1053" s="162" t="s">
        <v>50</v>
      </c>
      <c r="C1053" s="160" t="s">
        <v>73</v>
      </c>
      <c r="D1053" s="166">
        <f t="shared" si="345"/>
        <v>2.6000000000000002E-2</v>
      </c>
      <c r="E1053" s="166">
        <f t="shared" si="345"/>
        <v>2.6000000000000002E-2</v>
      </c>
      <c r="F1053" s="166">
        <f t="shared" si="345"/>
        <v>2.6000000000000002E-2</v>
      </c>
      <c r="G1053" s="166">
        <f t="shared" si="345"/>
        <v>2.6000000000000002E-2</v>
      </c>
      <c r="H1053" s="166">
        <f t="shared" si="345"/>
        <v>2.6000000000000002E-2</v>
      </c>
      <c r="I1053" s="166">
        <f t="shared" si="345"/>
        <v>2.6000000000000002E-2</v>
      </c>
      <c r="J1053" s="166">
        <f t="shared" si="345"/>
        <v>2.6000000000000002E-2</v>
      </c>
      <c r="K1053" s="166">
        <f t="shared" si="345"/>
        <v>2.6000000000000002E-2</v>
      </c>
      <c r="L1053" s="166">
        <f t="shared" si="345"/>
        <v>2.6000000000000002E-2</v>
      </c>
      <c r="M1053" s="166">
        <f t="shared" ref="M1053:AR1053" si="346">M262*$D$251/$D$1043</f>
        <v>2.6000000000000002E-2</v>
      </c>
      <c r="N1053" s="166">
        <f t="shared" si="346"/>
        <v>2.6000000000000002E-2</v>
      </c>
      <c r="O1053" s="166">
        <f t="shared" si="346"/>
        <v>2.6000000000000002E-2</v>
      </c>
      <c r="P1053" s="166">
        <f t="shared" si="346"/>
        <v>2.6000000000000002E-2</v>
      </c>
      <c r="Q1053" s="166">
        <f t="shared" si="346"/>
        <v>2.6000000000000002E-2</v>
      </c>
      <c r="R1053" s="166">
        <f t="shared" si="346"/>
        <v>2.6000000000000002E-2</v>
      </c>
      <c r="S1053" s="166">
        <f t="shared" si="346"/>
        <v>2.6000000000000002E-2</v>
      </c>
      <c r="T1053" s="166">
        <f t="shared" si="346"/>
        <v>2.6000000000000002E-2</v>
      </c>
      <c r="U1053" s="166">
        <f t="shared" si="346"/>
        <v>2.6000000000000002E-2</v>
      </c>
      <c r="V1053" s="166">
        <f t="shared" si="346"/>
        <v>2.6000000000000002E-2</v>
      </c>
      <c r="W1053" s="166">
        <f t="shared" si="346"/>
        <v>2.6000000000000002E-2</v>
      </c>
      <c r="X1053" s="166">
        <f t="shared" si="346"/>
        <v>2.6000000000000002E-2</v>
      </c>
      <c r="Y1053" s="166">
        <f t="shared" si="346"/>
        <v>2.6000000000000002E-2</v>
      </c>
      <c r="Z1053" s="166">
        <f t="shared" si="346"/>
        <v>2.6000000000000002E-2</v>
      </c>
      <c r="AA1053" s="166">
        <f t="shared" si="346"/>
        <v>2.6000000000000002E-2</v>
      </c>
      <c r="AB1053" s="166">
        <f t="shared" si="346"/>
        <v>2.6000000000000002E-2</v>
      </c>
      <c r="AC1053" s="166">
        <f t="shared" si="346"/>
        <v>2.6000000000000002E-2</v>
      </c>
      <c r="AD1053" s="166">
        <f t="shared" si="346"/>
        <v>2.6000000000000002E-2</v>
      </c>
      <c r="AE1053" s="166">
        <f t="shared" si="346"/>
        <v>2.6000000000000002E-2</v>
      </c>
      <c r="AF1053" s="166">
        <f t="shared" si="346"/>
        <v>2.6000000000000002E-2</v>
      </c>
      <c r="AG1053" s="166">
        <f t="shared" si="346"/>
        <v>2.6000000000000002E-2</v>
      </c>
      <c r="AH1053" s="166">
        <f t="shared" si="346"/>
        <v>2.6000000000000002E-2</v>
      </c>
      <c r="AI1053" s="166">
        <f t="shared" si="346"/>
        <v>2.6000000000000002E-2</v>
      </c>
      <c r="AJ1053" s="166">
        <f t="shared" si="346"/>
        <v>2.6000000000000002E-2</v>
      </c>
      <c r="AK1053" s="166">
        <f t="shared" si="346"/>
        <v>2.6000000000000002E-2</v>
      </c>
      <c r="AL1053" s="166">
        <f t="shared" si="346"/>
        <v>2.6000000000000002E-2</v>
      </c>
      <c r="AM1053" s="166">
        <f t="shared" si="346"/>
        <v>2.6000000000000002E-2</v>
      </c>
      <c r="AN1053" s="166">
        <f t="shared" si="346"/>
        <v>2.6000000000000002E-2</v>
      </c>
      <c r="AO1053" s="166">
        <f t="shared" si="346"/>
        <v>2.6000000000000002E-2</v>
      </c>
      <c r="AP1053" s="166">
        <f t="shared" si="346"/>
        <v>2.6000000000000002E-2</v>
      </c>
      <c r="AQ1053" s="166">
        <f t="shared" si="346"/>
        <v>2.6000000000000002E-2</v>
      </c>
      <c r="AR1053" s="166">
        <f t="shared" si="346"/>
        <v>2.6000000000000002E-2</v>
      </c>
    </row>
    <row r="1054" spans="1:44" s="262" customFormat="1" ht="15.75" hidden="1" outlineLevel="2">
      <c r="A1054" s="194"/>
      <c r="B1054" s="162" t="s">
        <v>51</v>
      </c>
      <c r="C1054" s="160" t="s">
        <v>73</v>
      </c>
      <c r="D1054" s="166">
        <f t="shared" ref="D1054:AR1057" si="347">D263*$D$251/$D$1043</f>
        <v>6.9999999999999993E-3</v>
      </c>
      <c r="E1054" s="166">
        <f t="shared" si="347"/>
        <v>6.9999999999999993E-3</v>
      </c>
      <c r="F1054" s="166">
        <f t="shared" si="347"/>
        <v>6.9999999999999993E-3</v>
      </c>
      <c r="G1054" s="166">
        <f t="shared" si="347"/>
        <v>6.9999999999999993E-3</v>
      </c>
      <c r="H1054" s="166">
        <f t="shared" si="347"/>
        <v>6.9999999999999993E-3</v>
      </c>
      <c r="I1054" s="166">
        <f t="shared" si="347"/>
        <v>6.9999999999999993E-3</v>
      </c>
      <c r="J1054" s="166">
        <f t="shared" si="347"/>
        <v>6.9999999999999993E-3</v>
      </c>
      <c r="K1054" s="166">
        <f t="shared" si="347"/>
        <v>6.9999999999999993E-3</v>
      </c>
      <c r="L1054" s="166">
        <f t="shared" si="347"/>
        <v>6.9999999999999993E-3</v>
      </c>
      <c r="M1054" s="166">
        <f t="shared" si="347"/>
        <v>6.9999999999999993E-3</v>
      </c>
      <c r="N1054" s="166">
        <f t="shared" si="347"/>
        <v>6.9999999999999993E-3</v>
      </c>
      <c r="O1054" s="166">
        <f t="shared" si="347"/>
        <v>6.9999999999999993E-3</v>
      </c>
      <c r="P1054" s="166">
        <f t="shared" si="347"/>
        <v>6.9999999999999993E-3</v>
      </c>
      <c r="Q1054" s="166">
        <f t="shared" si="347"/>
        <v>6.9999999999999993E-3</v>
      </c>
      <c r="R1054" s="166">
        <f t="shared" si="347"/>
        <v>6.9999999999999993E-3</v>
      </c>
      <c r="S1054" s="166">
        <f t="shared" si="347"/>
        <v>6.9999999999999993E-3</v>
      </c>
      <c r="T1054" s="166">
        <f t="shared" si="347"/>
        <v>6.9999999999999993E-3</v>
      </c>
      <c r="U1054" s="166">
        <f t="shared" si="347"/>
        <v>6.9999999999999993E-3</v>
      </c>
      <c r="V1054" s="166">
        <f t="shared" si="347"/>
        <v>6.9999999999999993E-3</v>
      </c>
      <c r="W1054" s="166">
        <f t="shared" si="347"/>
        <v>6.9999999999999993E-3</v>
      </c>
      <c r="X1054" s="166">
        <f t="shared" si="347"/>
        <v>6.9999999999999993E-3</v>
      </c>
      <c r="Y1054" s="166">
        <f t="shared" si="347"/>
        <v>6.9999999999999993E-3</v>
      </c>
      <c r="Z1054" s="166">
        <f t="shared" si="347"/>
        <v>6.9999999999999993E-3</v>
      </c>
      <c r="AA1054" s="166">
        <f t="shared" si="347"/>
        <v>6.9999999999999993E-3</v>
      </c>
      <c r="AB1054" s="166">
        <f t="shared" si="347"/>
        <v>6.9999999999999993E-3</v>
      </c>
      <c r="AC1054" s="166">
        <f t="shared" si="347"/>
        <v>6.9999999999999993E-3</v>
      </c>
      <c r="AD1054" s="166">
        <f t="shared" si="347"/>
        <v>6.9999999999999993E-3</v>
      </c>
      <c r="AE1054" s="166">
        <f t="shared" si="347"/>
        <v>6.9999999999999993E-3</v>
      </c>
      <c r="AF1054" s="166">
        <f t="shared" si="347"/>
        <v>6.9999999999999993E-3</v>
      </c>
      <c r="AG1054" s="166">
        <f t="shared" si="347"/>
        <v>6.9999999999999993E-3</v>
      </c>
      <c r="AH1054" s="166">
        <f t="shared" si="347"/>
        <v>6.9999999999999993E-3</v>
      </c>
      <c r="AI1054" s="166">
        <f t="shared" si="347"/>
        <v>6.9999999999999993E-3</v>
      </c>
      <c r="AJ1054" s="166">
        <f t="shared" si="347"/>
        <v>6.9999999999999993E-3</v>
      </c>
      <c r="AK1054" s="166">
        <f t="shared" si="347"/>
        <v>6.9999999999999993E-3</v>
      </c>
      <c r="AL1054" s="166">
        <f t="shared" si="347"/>
        <v>6.9999999999999993E-3</v>
      </c>
      <c r="AM1054" s="166">
        <f t="shared" si="347"/>
        <v>6.9999999999999993E-3</v>
      </c>
      <c r="AN1054" s="166">
        <f t="shared" si="347"/>
        <v>6.9999999999999993E-3</v>
      </c>
      <c r="AO1054" s="166">
        <f t="shared" si="347"/>
        <v>6.9999999999999993E-3</v>
      </c>
      <c r="AP1054" s="166">
        <f t="shared" si="347"/>
        <v>6.9999999999999993E-3</v>
      </c>
      <c r="AQ1054" s="166">
        <f t="shared" si="347"/>
        <v>6.9999999999999993E-3</v>
      </c>
      <c r="AR1054" s="166">
        <f t="shared" si="347"/>
        <v>6.9999999999999993E-3</v>
      </c>
    </row>
    <row r="1055" spans="1:44" s="262" customFormat="1" ht="15.75" hidden="1" outlineLevel="2">
      <c r="A1055" s="194"/>
      <c r="B1055" s="162" t="s">
        <v>52</v>
      </c>
      <c r="C1055" s="160" t="s">
        <v>73</v>
      </c>
      <c r="D1055" s="166">
        <f t="shared" si="347"/>
        <v>0.04</v>
      </c>
      <c r="E1055" s="166">
        <f t="shared" si="347"/>
        <v>0.04</v>
      </c>
      <c r="F1055" s="166">
        <f t="shared" si="347"/>
        <v>0.04</v>
      </c>
      <c r="G1055" s="166">
        <f t="shared" si="347"/>
        <v>0.04</v>
      </c>
      <c r="H1055" s="166">
        <f t="shared" si="347"/>
        <v>0.04</v>
      </c>
      <c r="I1055" s="166">
        <f t="shared" si="347"/>
        <v>0.04</v>
      </c>
      <c r="J1055" s="166">
        <f t="shared" si="347"/>
        <v>0.04</v>
      </c>
      <c r="K1055" s="166">
        <f t="shared" si="347"/>
        <v>0.04</v>
      </c>
      <c r="L1055" s="166">
        <f t="shared" si="347"/>
        <v>0.04</v>
      </c>
      <c r="M1055" s="166">
        <f t="shared" si="347"/>
        <v>0.04</v>
      </c>
      <c r="N1055" s="166">
        <f t="shared" si="347"/>
        <v>0.04</v>
      </c>
      <c r="O1055" s="166">
        <f t="shared" si="347"/>
        <v>0.04</v>
      </c>
      <c r="P1055" s="166">
        <f t="shared" si="347"/>
        <v>0.04</v>
      </c>
      <c r="Q1055" s="166">
        <f t="shared" si="347"/>
        <v>0.04</v>
      </c>
      <c r="R1055" s="166">
        <f t="shared" si="347"/>
        <v>0.04</v>
      </c>
      <c r="S1055" s="166">
        <f t="shared" si="347"/>
        <v>0.04</v>
      </c>
      <c r="T1055" s="166">
        <f t="shared" si="347"/>
        <v>0.04</v>
      </c>
      <c r="U1055" s="166">
        <f t="shared" si="347"/>
        <v>0.04</v>
      </c>
      <c r="V1055" s="166">
        <f t="shared" si="347"/>
        <v>0.04</v>
      </c>
      <c r="W1055" s="166">
        <f t="shared" si="347"/>
        <v>0.04</v>
      </c>
      <c r="X1055" s="166">
        <f t="shared" si="347"/>
        <v>0.04</v>
      </c>
      <c r="Y1055" s="166">
        <f t="shared" si="347"/>
        <v>0.04</v>
      </c>
      <c r="Z1055" s="166">
        <f t="shared" si="347"/>
        <v>0.04</v>
      </c>
      <c r="AA1055" s="166">
        <f t="shared" si="347"/>
        <v>0.04</v>
      </c>
      <c r="AB1055" s="166">
        <f t="shared" si="347"/>
        <v>0.04</v>
      </c>
      <c r="AC1055" s="166">
        <f t="shared" si="347"/>
        <v>0.04</v>
      </c>
      <c r="AD1055" s="166">
        <f t="shared" si="347"/>
        <v>0.04</v>
      </c>
      <c r="AE1055" s="166">
        <f t="shared" si="347"/>
        <v>0.04</v>
      </c>
      <c r="AF1055" s="166">
        <f t="shared" si="347"/>
        <v>0.04</v>
      </c>
      <c r="AG1055" s="166">
        <f t="shared" si="347"/>
        <v>0.04</v>
      </c>
      <c r="AH1055" s="166">
        <f t="shared" si="347"/>
        <v>0.04</v>
      </c>
      <c r="AI1055" s="166">
        <f t="shared" si="347"/>
        <v>0.04</v>
      </c>
      <c r="AJ1055" s="166">
        <f t="shared" si="347"/>
        <v>0.04</v>
      </c>
      <c r="AK1055" s="166">
        <f t="shared" si="347"/>
        <v>0.04</v>
      </c>
      <c r="AL1055" s="166">
        <f t="shared" si="347"/>
        <v>0.04</v>
      </c>
      <c r="AM1055" s="166">
        <f t="shared" si="347"/>
        <v>0.04</v>
      </c>
      <c r="AN1055" s="166">
        <f t="shared" si="347"/>
        <v>0.04</v>
      </c>
      <c r="AO1055" s="166">
        <f t="shared" si="347"/>
        <v>0.04</v>
      </c>
      <c r="AP1055" s="166">
        <f t="shared" si="347"/>
        <v>0.04</v>
      </c>
      <c r="AQ1055" s="166">
        <f t="shared" si="347"/>
        <v>0.04</v>
      </c>
      <c r="AR1055" s="166">
        <f t="shared" si="347"/>
        <v>0.04</v>
      </c>
    </row>
    <row r="1056" spans="1:44" s="262" customFormat="1" ht="15.75" hidden="1" outlineLevel="2">
      <c r="A1056" s="194"/>
      <c r="B1056" s="162" t="s">
        <v>53</v>
      </c>
      <c r="C1056" s="160" t="s">
        <v>73</v>
      </c>
      <c r="D1056" s="166">
        <f t="shared" si="347"/>
        <v>4.7E-2</v>
      </c>
      <c r="E1056" s="166">
        <f t="shared" si="347"/>
        <v>4.7E-2</v>
      </c>
      <c r="F1056" s="166">
        <f t="shared" si="347"/>
        <v>4.7E-2</v>
      </c>
      <c r="G1056" s="166">
        <f t="shared" si="347"/>
        <v>4.7E-2</v>
      </c>
      <c r="H1056" s="166">
        <f t="shared" si="347"/>
        <v>4.7E-2</v>
      </c>
      <c r="I1056" s="166">
        <f t="shared" si="347"/>
        <v>4.7E-2</v>
      </c>
      <c r="J1056" s="166">
        <f t="shared" si="347"/>
        <v>4.7E-2</v>
      </c>
      <c r="K1056" s="166">
        <f t="shared" si="347"/>
        <v>4.7E-2</v>
      </c>
      <c r="L1056" s="166">
        <f t="shared" si="347"/>
        <v>4.7E-2</v>
      </c>
      <c r="M1056" s="166">
        <f t="shared" si="347"/>
        <v>4.7E-2</v>
      </c>
      <c r="N1056" s="166">
        <f t="shared" si="347"/>
        <v>4.7E-2</v>
      </c>
      <c r="O1056" s="166">
        <f t="shared" si="347"/>
        <v>4.7E-2</v>
      </c>
      <c r="P1056" s="166">
        <f t="shared" si="347"/>
        <v>4.7E-2</v>
      </c>
      <c r="Q1056" s="166">
        <f t="shared" si="347"/>
        <v>4.7E-2</v>
      </c>
      <c r="R1056" s="166">
        <f t="shared" si="347"/>
        <v>4.7E-2</v>
      </c>
      <c r="S1056" s="166">
        <f t="shared" si="347"/>
        <v>4.7E-2</v>
      </c>
      <c r="T1056" s="166">
        <f t="shared" si="347"/>
        <v>4.7E-2</v>
      </c>
      <c r="U1056" s="166">
        <f t="shared" si="347"/>
        <v>4.7E-2</v>
      </c>
      <c r="V1056" s="166">
        <f t="shared" si="347"/>
        <v>4.7E-2</v>
      </c>
      <c r="W1056" s="166">
        <f t="shared" si="347"/>
        <v>4.7E-2</v>
      </c>
      <c r="X1056" s="166">
        <f t="shared" si="347"/>
        <v>4.7E-2</v>
      </c>
      <c r="Y1056" s="166">
        <f t="shared" si="347"/>
        <v>4.7E-2</v>
      </c>
      <c r="Z1056" s="166">
        <f t="shared" si="347"/>
        <v>4.7E-2</v>
      </c>
      <c r="AA1056" s="166">
        <f t="shared" si="347"/>
        <v>4.7E-2</v>
      </c>
      <c r="AB1056" s="166">
        <f t="shared" si="347"/>
        <v>4.7E-2</v>
      </c>
      <c r="AC1056" s="166">
        <f t="shared" si="347"/>
        <v>4.7E-2</v>
      </c>
      <c r="AD1056" s="166">
        <f t="shared" si="347"/>
        <v>4.7E-2</v>
      </c>
      <c r="AE1056" s="166">
        <f t="shared" si="347"/>
        <v>4.7E-2</v>
      </c>
      <c r="AF1056" s="166">
        <f t="shared" si="347"/>
        <v>4.7E-2</v>
      </c>
      <c r="AG1056" s="166">
        <f t="shared" si="347"/>
        <v>4.7E-2</v>
      </c>
      <c r="AH1056" s="166">
        <f t="shared" si="347"/>
        <v>4.7E-2</v>
      </c>
      <c r="AI1056" s="166">
        <f t="shared" si="347"/>
        <v>4.7E-2</v>
      </c>
      <c r="AJ1056" s="166">
        <f t="shared" si="347"/>
        <v>4.7E-2</v>
      </c>
      <c r="AK1056" s="166">
        <f t="shared" si="347"/>
        <v>4.7E-2</v>
      </c>
      <c r="AL1056" s="166">
        <f t="shared" si="347"/>
        <v>4.7E-2</v>
      </c>
      <c r="AM1056" s="166">
        <f t="shared" si="347"/>
        <v>4.7E-2</v>
      </c>
      <c r="AN1056" s="166">
        <f t="shared" si="347"/>
        <v>4.7E-2</v>
      </c>
      <c r="AO1056" s="166">
        <f t="shared" si="347"/>
        <v>4.7E-2</v>
      </c>
      <c r="AP1056" s="166">
        <f t="shared" si="347"/>
        <v>4.7E-2</v>
      </c>
      <c r="AQ1056" s="166">
        <f t="shared" si="347"/>
        <v>4.7E-2</v>
      </c>
      <c r="AR1056" s="166">
        <f t="shared" si="347"/>
        <v>4.7E-2</v>
      </c>
    </row>
    <row r="1057" spans="1:44" s="262" customFormat="1" ht="15.75" hidden="1" outlineLevel="2">
      <c r="A1057" s="194"/>
      <c r="B1057" s="162" t="s">
        <v>54</v>
      </c>
      <c r="C1057" s="160" t="s">
        <v>73</v>
      </c>
      <c r="D1057" s="166">
        <f t="shared" si="347"/>
        <v>4.7E-2</v>
      </c>
      <c r="E1057" s="166">
        <f t="shared" si="347"/>
        <v>4.7E-2</v>
      </c>
      <c r="F1057" s="166">
        <f t="shared" si="347"/>
        <v>4.7E-2</v>
      </c>
      <c r="G1057" s="166">
        <f t="shared" si="347"/>
        <v>4.7E-2</v>
      </c>
      <c r="H1057" s="166">
        <f t="shared" si="347"/>
        <v>4.7E-2</v>
      </c>
      <c r="I1057" s="166">
        <f t="shared" si="347"/>
        <v>4.7E-2</v>
      </c>
      <c r="J1057" s="166">
        <f t="shared" si="347"/>
        <v>4.7E-2</v>
      </c>
      <c r="K1057" s="166">
        <f t="shared" si="347"/>
        <v>4.7E-2</v>
      </c>
      <c r="L1057" s="166">
        <f t="shared" si="347"/>
        <v>4.7E-2</v>
      </c>
      <c r="M1057" s="166">
        <f t="shared" si="347"/>
        <v>4.7E-2</v>
      </c>
      <c r="N1057" s="166">
        <f t="shared" si="347"/>
        <v>4.7E-2</v>
      </c>
      <c r="O1057" s="166">
        <f t="shared" si="347"/>
        <v>4.7E-2</v>
      </c>
      <c r="P1057" s="166">
        <f t="shared" si="347"/>
        <v>4.7E-2</v>
      </c>
      <c r="Q1057" s="166">
        <f t="shared" si="347"/>
        <v>4.7E-2</v>
      </c>
      <c r="R1057" s="166">
        <f t="shared" si="347"/>
        <v>4.7E-2</v>
      </c>
      <c r="S1057" s="166">
        <f t="shared" si="347"/>
        <v>4.7E-2</v>
      </c>
      <c r="T1057" s="166">
        <f t="shared" si="347"/>
        <v>4.7E-2</v>
      </c>
      <c r="U1057" s="166">
        <f t="shared" si="347"/>
        <v>4.7E-2</v>
      </c>
      <c r="V1057" s="166">
        <f t="shared" si="347"/>
        <v>4.7E-2</v>
      </c>
      <c r="W1057" s="166">
        <f t="shared" si="347"/>
        <v>4.7E-2</v>
      </c>
      <c r="X1057" s="166">
        <f t="shared" si="347"/>
        <v>4.7E-2</v>
      </c>
      <c r="Y1057" s="166">
        <f t="shared" si="347"/>
        <v>4.7E-2</v>
      </c>
      <c r="Z1057" s="166">
        <f t="shared" si="347"/>
        <v>4.7E-2</v>
      </c>
      <c r="AA1057" s="166">
        <f t="shared" si="347"/>
        <v>4.7E-2</v>
      </c>
      <c r="AB1057" s="166">
        <f t="shared" si="347"/>
        <v>4.7E-2</v>
      </c>
      <c r="AC1057" s="166">
        <f t="shared" si="347"/>
        <v>4.7E-2</v>
      </c>
      <c r="AD1057" s="166">
        <f t="shared" si="347"/>
        <v>4.7E-2</v>
      </c>
      <c r="AE1057" s="166">
        <f t="shared" si="347"/>
        <v>4.7E-2</v>
      </c>
      <c r="AF1057" s="166">
        <f t="shared" si="347"/>
        <v>4.7E-2</v>
      </c>
      <c r="AG1057" s="166">
        <f t="shared" si="347"/>
        <v>4.7E-2</v>
      </c>
      <c r="AH1057" s="166">
        <f t="shared" si="347"/>
        <v>4.7E-2</v>
      </c>
      <c r="AI1057" s="166">
        <f t="shared" si="347"/>
        <v>4.7E-2</v>
      </c>
      <c r="AJ1057" s="166">
        <f t="shared" si="347"/>
        <v>4.7E-2</v>
      </c>
      <c r="AK1057" s="166">
        <f t="shared" si="347"/>
        <v>4.7E-2</v>
      </c>
      <c r="AL1057" s="166">
        <f t="shared" si="347"/>
        <v>4.7E-2</v>
      </c>
      <c r="AM1057" s="166">
        <f t="shared" si="347"/>
        <v>4.7E-2</v>
      </c>
      <c r="AN1057" s="166">
        <f t="shared" si="347"/>
        <v>4.7E-2</v>
      </c>
      <c r="AO1057" s="166">
        <f t="shared" si="347"/>
        <v>4.7E-2</v>
      </c>
      <c r="AP1057" s="166">
        <f t="shared" si="347"/>
        <v>4.7E-2</v>
      </c>
      <c r="AQ1057" s="166">
        <f t="shared" si="347"/>
        <v>4.7E-2</v>
      </c>
      <c r="AR1057" s="166">
        <f t="shared" si="347"/>
        <v>4.7E-2</v>
      </c>
    </row>
    <row r="1058" spans="1:44" s="262" customFormat="1" ht="15.75" hidden="1" outlineLevel="2">
      <c r="A1058" s="194"/>
      <c r="B1058" s="162" t="s">
        <v>55</v>
      </c>
      <c r="C1058" s="160" t="s">
        <v>73</v>
      </c>
      <c r="D1058" s="165">
        <f>1-SUM(D1045:D1057)</f>
        <v>0</v>
      </c>
      <c r="E1058" s="165">
        <f t="shared" ref="E1058:AR1058" si="348">1-SUM(E1045:E1057)</f>
        <v>0</v>
      </c>
      <c r="F1058" s="165">
        <f t="shared" si="348"/>
        <v>0</v>
      </c>
      <c r="G1058" s="165">
        <f t="shared" si="348"/>
        <v>0</v>
      </c>
      <c r="H1058" s="165">
        <f t="shared" si="348"/>
        <v>0</v>
      </c>
      <c r="I1058" s="165">
        <f t="shared" si="348"/>
        <v>0</v>
      </c>
      <c r="J1058" s="165">
        <f t="shared" si="348"/>
        <v>0</v>
      </c>
      <c r="K1058" s="165">
        <f t="shared" si="348"/>
        <v>0</v>
      </c>
      <c r="L1058" s="165">
        <f t="shared" si="348"/>
        <v>0</v>
      </c>
      <c r="M1058" s="165">
        <f t="shared" si="348"/>
        <v>0</v>
      </c>
      <c r="N1058" s="165">
        <f t="shared" si="348"/>
        <v>0</v>
      </c>
      <c r="O1058" s="165">
        <f t="shared" si="348"/>
        <v>0</v>
      </c>
      <c r="P1058" s="165">
        <f t="shared" si="348"/>
        <v>0</v>
      </c>
      <c r="Q1058" s="165">
        <f t="shared" si="348"/>
        <v>0</v>
      </c>
      <c r="R1058" s="165">
        <f t="shared" si="348"/>
        <v>0</v>
      </c>
      <c r="S1058" s="165">
        <f t="shared" si="348"/>
        <v>0</v>
      </c>
      <c r="T1058" s="165">
        <f t="shared" si="348"/>
        <v>0</v>
      </c>
      <c r="U1058" s="165">
        <f t="shared" si="348"/>
        <v>0</v>
      </c>
      <c r="V1058" s="165">
        <f t="shared" si="348"/>
        <v>0</v>
      </c>
      <c r="W1058" s="165">
        <f t="shared" si="348"/>
        <v>0</v>
      </c>
      <c r="X1058" s="165">
        <f t="shared" si="348"/>
        <v>0</v>
      </c>
      <c r="Y1058" s="165">
        <f t="shared" si="348"/>
        <v>0</v>
      </c>
      <c r="Z1058" s="165">
        <f t="shared" si="348"/>
        <v>0</v>
      </c>
      <c r="AA1058" s="165">
        <f t="shared" si="348"/>
        <v>0</v>
      </c>
      <c r="AB1058" s="165">
        <f t="shared" si="348"/>
        <v>0</v>
      </c>
      <c r="AC1058" s="165">
        <f t="shared" si="348"/>
        <v>0</v>
      </c>
      <c r="AD1058" s="165">
        <f t="shared" si="348"/>
        <v>0</v>
      </c>
      <c r="AE1058" s="165">
        <f t="shared" si="348"/>
        <v>0</v>
      </c>
      <c r="AF1058" s="165">
        <f t="shared" si="348"/>
        <v>0</v>
      </c>
      <c r="AG1058" s="165">
        <f t="shared" si="348"/>
        <v>0</v>
      </c>
      <c r="AH1058" s="165">
        <f t="shared" si="348"/>
        <v>0</v>
      </c>
      <c r="AI1058" s="165">
        <f t="shared" si="348"/>
        <v>0</v>
      </c>
      <c r="AJ1058" s="165">
        <f t="shared" si="348"/>
        <v>0</v>
      </c>
      <c r="AK1058" s="165">
        <f t="shared" si="348"/>
        <v>0</v>
      </c>
      <c r="AL1058" s="165">
        <f t="shared" si="348"/>
        <v>0</v>
      </c>
      <c r="AM1058" s="165">
        <f t="shared" si="348"/>
        <v>0</v>
      </c>
      <c r="AN1058" s="165">
        <f t="shared" si="348"/>
        <v>0</v>
      </c>
      <c r="AO1058" s="165">
        <f t="shared" si="348"/>
        <v>0</v>
      </c>
      <c r="AP1058" s="165">
        <f t="shared" si="348"/>
        <v>0</v>
      </c>
      <c r="AQ1058" s="165">
        <f t="shared" si="348"/>
        <v>0</v>
      </c>
      <c r="AR1058" s="165">
        <f t="shared" si="348"/>
        <v>0</v>
      </c>
    </row>
    <row r="1059" spans="1:44" s="262" customFormat="1" ht="15.75" hidden="1" outlineLevel="2">
      <c r="A1059" s="194"/>
      <c r="B1059" s="162" t="s">
        <v>56</v>
      </c>
      <c r="C1059" s="160" t="s">
        <v>73</v>
      </c>
      <c r="D1059" s="166">
        <f>SUM(D1045:D1058)</f>
        <v>1.0000000000000002</v>
      </c>
      <c r="E1059" s="166">
        <f t="shared" ref="E1059:AR1059" si="349">SUM(E1045:E1058)</f>
        <v>1.0000000000000002</v>
      </c>
      <c r="F1059" s="166">
        <f t="shared" si="349"/>
        <v>1.0000000000000002</v>
      </c>
      <c r="G1059" s="166">
        <f t="shared" si="349"/>
        <v>1.0000000000000002</v>
      </c>
      <c r="H1059" s="166">
        <f t="shared" si="349"/>
        <v>1.0000000000000002</v>
      </c>
      <c r="I1059" s="166">
        <f t="shared" si="349"/>
        <v>1.0000000000000002</v>
      </c>
      <c r="J1059" s="166">
        <f t="shared" si="349"/>
        <v>1.0000000000000002</v>
      </c>
      <c r="K1059" s="166">
        <f t="shared" si="349"/>
        <v>1.0000000000000002</v>
      </c>
      <c r="L1059" s="166">
        <f t="shared" si="349"/>
        <v>1.0000000000000002</v>
      </c>
      <c r="M1059" s="166">
        <f t="shared" si="349"/>
        <v>1.0000000000000002</v>
      </c>
      <c r="N1059" s="166">
        <f t="shared" si="349"/>
        <v>1.0000000000000002</v>
      </c>
      <c r="O1059" s="166">
        <f t="shared" si="349"/>
        <v>1.0000000000000002</v>
      </c>
      <c r="P1059" s="166">
        <f t="shared" si="349"/>
        <v>1.0000000000000002</v>
      </c>
      <c r="Q1059" s="166">
        <f t="shared" si="349"/>
        <v>1.0000000000000002</v>
      </c>
      <c r="R1059" s="166">
        <f t="shared" si="349"/>
        <v>1.0000000000000002</v>
      </c>
      <c r="S1059" s="166">
        <f t="shared" si="349"/>
        <v>1.0000000000000002</v>
      </c>
      <c r="T1059" s="166">
        <f t="shared" si="349"/>
        <v>1.0000000000000002</v>
      </c>
      <c r="U1059" s="166">
        <f t="shared" si="349"/>
        <v>1.0000000000000002</v>
      </c>
      <c r="V1059" s="166">
        <f t="shared" si="349"/>
        <v>1.0000000000000002</v>
      </c>
      <c r="W1059" s="166">
        <f t="shared" si="349"/>
        <v>1.0000000000000002</v>
      </c>
      <c r="X1059" s="166">
        <f t="shared" si="349"/>
        <v>1.0000000000000002</v>
      </c>
      <c r="Y1059" s="166">
        <f t="shared" si="349"/>
        <v>1.0000000000000002</v>
      </c>
      <c r="Z1059" s="166">
        <f t="shared" si="349"/>
        <v>1.0000000000000002</v>
      </c>
      <c r="AA1059" s="166">
        <f t="shared" si="349"/>
        <v>1.0000000000000002</v>
      </c>
      <c r="AB1059" s="166">
        <f t="shared" si="349"/>
        <v>1.0000000000000002</v>
      </c>
      <c r="AC1059" s="166">
        <f t="shared" si="349"/>
        <v>1.0000000000000002</v>
      </c>
      <c r="AD1059" s="166">
        <f t="shared" si="349"/>
        <v>1.0000000000000002</v>
      </c>
      <c r="AE1059" s="166">
        <f t="shared" si="349"/>
        <v>1.0000000000000002</v>
      </c>
      <c r="AF1059" s="166">
        <f t="shared" si="349"/>
        <v>1.0000000000000002</v>
      </c>
      <c r="AG1059" s="166">
        <f t="shared" si="349"/>
        <v>1.0000000000000002</v>
      </c>
      <c r="AH1059" s="166">
        <f t="shared" si="349"/>
        <v>1.0000000000000002</v>
      </c>
      <c r="AI1059" s="166">
        <f t="shared" si="349"/>
        <v>1.0000000000000002</v>
      </c>
      <c r="AJ1059" s="166">
        <f t="shared" si="349"/>
        <v>1.0000000000000002</v>
      </c>
      <c r="AK1059" s="166">
        <f t="shared" si="349"/>
        <v>1.0000000000000002</v>
      </c>
      <c r="AL1059" s="166">
        <f t="shared" si="349"/>
        <v>1.0000000000000002</v>
      </c>
      <c r="AM1059" s="166">
        <f t="shared" si="349"/>
        <v>1.0000000000000002</v>
      </c>
      <c r="AN1059" s="166">
        <f t="shared" si="349"/>
        <v>1.0000000000000002</v>
      </c>
      <c r="AO1059" s="166">
        <f t="shared" si="349"/>
        <v>1.0000000000000002</v>
      </c>
      <c r="AP1059" s="166">
        <f t="shared" si="349"/>
        <v>1.0000000000000002</v>
      </c>
      <c r="AQ1059" s="166">
        <f t="shared" si="349"/>
        <v>1.0000000000000002</v>
      </c>
      <c r="AR1059" s="166">
        <f t="shared" si="349"/>
        <v>1.0000000000000002</v>
      </c>
    </row>
    <row r="1060" spans="1:44" s="260" customFormat="1" ht="15.75" hidden="1" outlineLevel="1">
      <c r="A1060" s="195"/>
      <c r="B1060" s="84" t="s">
        <v>201</v>
      </c>
      <c r="C1060" s="80" t="s">
        <v>129</v>
      </c>
      <c r="D1060" s="157">
        <f>IF($A$889="SIM",D890+D907+D924+D941+D958+D975+D992+D1009+D1026+D1043,0)</f>
        <v>40942.728731643758</v>
      </c>
      <c r="E1060" s="157">
        <f>IF($A$889="SIM",E890+E907+E924+E941+E958+E975+E992+E1009+E1026+E1043,0)</f>
        <v>41149.869809811746</v>
      </c>
      <c r="F1060" s="157">
        <f>IF($A$889="SIM",F890+F907+F924+F941+F958+F975+F992+F1009+F1026+F1043,0)</f>
        <v>41358.046593370585</v>
      </c>
      <c r="G1060" s="157">
        <f>IF($A$889="SIM",G890+G907+G924+G941+G958+G975+G992+G1009+G1026+G1043,0)</f>
        <v>41567.264260847216</v>
      </c>
      <c r="H1060" s="157">
        <f t="shared" ref="H1060:AR1060" si="350">IF($A$889="SIM",H890+H907+H924+H941+H958+H975+H992+H1009+H1026+H1043,0)</f>
        <v>41777.528016661228</v>
      </c>
      <c r="I1060" s="157">
        <f t="shared" si="350"/>
        <v>41488.669602136593</v>
      </c>
      <c r="J1060" s="157">
        <f t="shared" si="350"/>
        <v>41701.041252102637</v>
      </c>
      <c r="K1060" s="157">
        <f t="shared" si="350"/>
        <v>41914.474760318517</v>
      </c>
      <c r="L1060" s="157">
        <f t="shared" si="350"/>
        <v>42128.975436075474</v>
      </c>
      <c r="M1060" s="157">
        <f t="shared" si="350"/>
        <v>42344.548615211221</v>
      </c>
      <c r="N1060" s="157">
        <f t="shared" si="350"/>
        <v>42045.956592060909</v>
      </c>
      <c r="O1060" s="157">
        <f t="shared" si="350"/>
        <v>42263.690892317478</v>
      </c>
      <c r="P1060" s="157">
        <f t="shared" si="350"/>
        <v>42482.513864075336</v>
      </c>
      <c r="Q1060" s="157">
        <f t="shared" si="350"/>
        <v>42702.430950691996</v>
      </c>
      <c r="R1060" s="157">
        <f t="shared" si="350"/>
        <v>42923.447622741733</v>
      </c>
      <c r="S1060" s="157">
        <f t="shared" si="350"/>
        <v>42614.864007292061</v>
      </c>
      <c r="T1060" s="157">
        <f t="shared" si="350"/>
        <v>42838.0963714791</v>
      </c>
      <c r="U1060" s="157">
        <f t="shared" si="350"/>
        <v>43062.444897487061</v>
      </c>
      <c r="V1060" s="157">
        <f t="shared" si="350"/>
        <v>43287.915166125073</v>
      </c>
      <c r="W1060" s="157">
        <f t="shared" si="350"/>
        <v>43514.512786106265</v>
      </c>
      <c r="X1060" s="157">
        <f t="shared" si="350"/>
        <v>43195.673019283262</v>
      </c>
      <c r="Y1060" s="157">
        <f t="shared" si="350"/>
        <v>43424.542280404763</v>
      </c>
      <c r="Z1060" s="157">
        <f t="shared" si="350"/>
        <v>43654.555887831884</v>
      </c>
      <c r="AA1060" s="157">
        <f t="shared" si="350"/>
        <v>43885.719563296123</v>
      </c>
      <c r="AB1060" s="157">
        <f t="shared" si="350"/>
        <v>44118.039057137707</v>
      </c>
      <c r="AC1060" s="157">
        <f t="shared" si="350"/>
        <v>43788.671838124923</v>
      </c>
      <c r="AD1060" s="157">
        <f t="shared" si="350"/>
        <v>44023.320334892269</v>
      </c>
      <c r="AE1060" s="157">
        <f t="shared" si="350"/>
        <v>44259.142074143441</v>
      </c>
      <c r="AF1060" s="157">
        <f t="shared" si="350"/>
        <v>44496.142922090861</v>
      </c>
      <c r="AG1060" s="157">
        <f t="shared" si="350"/>
        <v>44734.328774278045</v>
      </c>
      <c r="AH1060" s="157">
        <f t="shared" si="350"/>
        <v>44394.155889972819</v>
      </c>
      <c r="AI1060" s="157">
        <f t="shared" si="350"/>
        <v>44634.729555328166</v>
      </c>
      <c r="AJ1060" s="157">
        <f t="shared" si="350"/>
        <v>44876.50608901029</v>
      </c>
      <c r="AK1060" s="157">
        <f t="shared" si="350"/>
        <v>45119.491505360813</v>
      </c>
      <c r="AL1060" s="157">
        <f t="shared" si="350"/>
        <v>45363.691848793096</v>
      </c>
      <c r="AM1060" s="157">
        <f t="shared" si="350"/>
        <v>45012.427998954576</v>
      </c>
      <c r="AN1060" s="157">
        <f t="shared" si="350"/>
        <v>45259.076450829765</v>
      </c>
      <c r="AO1060" s="157">
        <f t="shared" si="350"/>
        <v>45506.958144964323</v>
      </c>
      <c r="AP1060" s="157">
        <f t="shared" si="350"/>
        <v>45756.079247569563</v>
      </c>
      <c r="AQ1060" s="157">
        <f t="shared" si="350"/>
        <v>46006.445955687836</v>
      </c>
      <c r="AR1060" s="157">
        <f t="shared" si="350"/>
        <v>45643.798573668246</v>
      </c>
    </row>
    <row r="1061" spans="1:44" s="262" customFormat="1" ht="15.75" hidden="1" outlineLevel="2">
      <c r="A1061" s="194"/>
      <c r="B1061" s="162" t="s">
        <v>202</v>
      </c>
      <c r="C1061" s="160"/>
      <c r="D1061" s="160"/>
      <c r="E1061" s="160"/>
      <c r="F1061" s="160"/>
      <c r="G1061" s="160"/>
      <c r="H1061" s="160"/>
      <c r="I1061" s="160"/>
      <c r="J1061" s="160"/>
      <c r="K1061" s="160"/>
      <c r="L1061" s="160"/>
      <c r="M1061" s="160"/>
      <c r="N1061" s="160"/>
      <c r="O1061" s="160"/>
      <c r="P1061" s="160"/>
      <c r="Q1061" s="160"/>
      <c r="R1061" s="160"/>
      <c r="S1061" s="160"/>
      <c r="T1061" s="160"/>
      <c r="U1061" s="160"/>
      <c r="V1061" s="160"/>
      <c r="W1061" s="160"/>
      <c r="X1061" s="160"/>
      <c r="Y1061" s="160"/>
      <c r="Z1061" s="160"/>
      <c r="AA1061" s="160"/>
      <c r="AB1061" s="160"/>
      <c r="AC1061" s="160"/>
      <c r="AD1061" s="160"/>
      <c r="AE1061" s="160"/>
      <c r="AF1061" s="160"/>
      <c r="AG1061" s="160"/>
      <c r="AH1061" s="160"/>
      <c r="AI1061" s="160"/>
      <c r="AJ1061" s="160"/>
      <c r="AK1061" s="160"/>
      <c r="AL1061" s="160"/>
      <c r="AM1061" s="160"/>
      <c r="AN1061" s="160"/>
      <c r="AO1061" s="160"/>
      <c r="AP1061" s="160"/>
      <c r="AQ1061" s="160"/>
      <c r="AR1061" s="160"/>
    </row>
    <row r="1062" spans="1:44" s="262" customFormat="1" ht="15.75" hidden="1" outlineLevel="2">
      <c r="A1062" s="194"/>
      <c r="B1062" s="162" t="s">
        <v>42</v>
      </c>
      <c r="C1062" s="160" t="s">
        <v>73</v>
      </c>
      <c r="D1062" s="166">
        <f>($D$890*D892+$D$907*D909+$D$924*D926+$D$941*D943+$D$958*D960+$D$975*D977+$D$992*D994+$D$1009*D1011+$D$1026*D1028+$D$1043*D1045)/$D$1060</f>
        <v>0.48973913043478262</v>
      </c>
      <c r="E1062" s="166">
        <f t="shared" ref="E1062:AR1068" si="351">($D$890*E892+$D$907*E909+$D$924*E926+$D$941*E943+$D$958*E960+$D$975*E977+$D$992*E994+$D$1009*E1011+$D$1026*E1028+$D$1043*E1045)/$D$1060</f>
        <v>0.48973913043478262</v>
      </c>
      <c r="F1062" s="166">
        <f t="shared" si="351"/>
        <v>0.48973913043478262</v>
      </c>
      <c r="G1062" s="166">
        <f t="shared" si="351"/>
        <v>0.48973913043478262</v>
      </c>
      <c r="H1062" s="166">
        <f t="shared" si="351"/>
        <v>0.48973913043478262</v>
      </c>
      <c r="I1062" s="166">
        <f t="shared" si="351"/>
        <v>0.48973913043478262</v>
      </c>
      <c r="J1062" s="166">
        <f t="shared" si="351"/>
        <v>0.48973913043478262</v>
      </c>
      <c r="K1062" s="166">
        <f t="shared" si="351"/>
        <v>0.48973913043478262</v>
      </c>
      <c r="L1062" s="166">
        <f t="shared" si="351"/>
        <v>0.48973913043478262</v>
      </c>
      <c r="M1062" s="166">
        <f t="shared" si="351"/>
        <v>0.48973913043478262</v>
      </c>
      <c r="N1062" s="166">
        <f t="shared" si="351"/>
        <v>0.48973913043478262</v>
      </c>
      <c r="O1062" s="166">
        <f t="shared" si="351"/>
        <v>0.48973913043478262</v>
      </c>
      <c r="P1062" s="166">
        <f t="shared" si="351"/>
        <v>0.48973913043478262</v>
      </c>
      <c r="Q1062" s="166">
        <f t="shared" si="351"/>
        <v>0.48973913043478262</v>
      </c>
      <c r="R1062" s="166">
        <f t="shared" si="351"/>
        <v>0.48973913043478262</v>
      </c>
      <c r="S1062" s="166">
        <f t="shared" si="351"/>
        <v>0.48973913043478262</v>
      </c>
      <c r="T1062" s="166">
        <f t="shared" si="351"/>
        <v>0.48973913043478262</v>
      </c>
      <c r="U1062" s="166">
        <f t="shared" si="351"/>
        <v>0.48973913043478262</v>
      </c>
      <c r="V1062" s="166">
        <f t="shared" si="351"/>
        <v>0.48973913043478262</v>
      </c>
      <c r="W1062" s="166">
        <f t="shared" si="351"/>
        <v>0.48973913043478262</v>
      </c>
      <c r="X1062" s="166">
        <f t="shared" si="351"/>
        <v>0.48973913043478262</v>
      </c>
      <c r="Y1062" s="166">
        <f t="shared" si="351"/>
        <v>0.48973913043478262</v>
      </c>
      <c r="Z1062" s="166">
        <f t="shared" si="351"/>
        <v>0.48973913043478262</v>
      </c>
      <c r="AA1062" s="166">
        <f t="shared" si="351"/>
        <v>0.48973913043478262</v>
      </c>
      <c r="AB1062" s="166">
        <f t="shared" si="351"/>
        <v>0.48973913043478262</v>
      </c>
      <c r="AC1062" s="166">
        <f t="shared" si="351"/>
        <v>0.48973913043478262</v>
      </c>
      <c r="AD1062" s="166">
        <f t="shared" si="351"/>
        <v>0.48973913043478262</v>
      </c>
      <c r="AE1062" s="166">
        <f t="shared" si="351"/>
        <v>0.48973913043478262</v>
      </c>
      <c r="AF1062" s="166">
        <f t="shared" si="351"/>
        <v>0.48973913043478262</v>
      </c>
      <c r="AG1062" s="166">
        <f t="shared" si="351"/>
        <v>0.48973913043478262</v>
      </c>
      <c r="AH1062" s="166">
        <f t="shared" si="351"/>
        <v>0.48973913043478262</v>
      </c>
      <c r="AI1062" s="166">
        <f t="shared" si="351"/>
        <v>0.48973913043478262</v>
      </c>
      <c r="AJ1062" s="166">
        <f t="shared" si="351"/>
        <v>0.48973913043478262</v>
      </c>
      <c r="AK1062" s="166">
        <f t="shared" si="351"/>
        <v>0.48973913043478262</v>
      </c>
      <c r="AL1062" s="166">
        <f t="shared" si="351"/>
        <v>0.48973913043478262</v>
      </c>
      <c r="AM1062" s="166">
        <f t="shared" si="351"/>
        <v>0.48973913043478262</v>
      </c>
      <c r="AN1062" s="166">
        <f t="shared" si="351"/>
        <v>0.48973913043478262</v>
      </c>
      <c r="AO1062" s="166">
        <f t="shared" si="351"/>
        <v>0.48973913043478262</v>
      </c>
      <c r="AP1062" s="166">
        <f t="shared" si="351"/>
        <v>0.48973913043478262</v>
      </c>
      <c r="AQ1062" s="166">
        <f t="shared" si="351"/>
        <v>0.48973913043478262</v>
      </c>
      <c r="AR1062" s="166">
        <f t="shared" si="351"/>
        <v>0.48973913043478262</v>
      </c>
    </row>
    <row r="1063" spans="1:44" s="262" customFormat="1" ht="15.75" hidden="1" outlineLevel="2">
      <c r="A1063" s="194"/>
      <c r="B1063" s="162" t="s">
        <v>43</v>
      </c>
      <c r="C1063" s="160" t="s">
        <v>73</v>
      </c>
      <c r="D1063" s="166">
        <f t="shared" ref="D1063:S1074" si="352">($D$890*D893+$D$907*D910+$D$924*D927+$D$941*D944+$D$958*D961+$D$975*D978+$D$992*D995+$D$1009*D1012+$D$1026*D1029+$D$1043*D1046)/$D$1060</f>
        <v>3.0355731225296442E-2</v>
      </c>
      <c r="E1063" s="166">
        <f t="shared" si="352"/>
        <v>3.0355731225296442E-2</v>
      </c>
      <c r="F1063" s="166">
        <f t="shared" si="352"/>
        <v>3.0355731225296442E-2</v>
      </c>
      <c r="G1063" s="166">
        <f t="shared" si="352"/>
        <v>3.0355731225296442E-2</v>
      </c>
      <c r="H1063" s="166">
        <f t="shared" si="352"/>
        <v>3.0355731225296442E-2</v>
      </c>
      <c r="I1063" s="166">
        <f t="shared" si="352"/>
        <v>3.0355731225296442E-2</v>
      </c>
      <c r="J1063" s="166">
        <f t="shared" si="352"/>
        <v>3.0355731225296442E-2</v>
      </c>
      <c r="K1063" s="166">
        <f t="shared" si="352"/>
        <v>3.0355731225296442E-2</v>
      </c>
      <c r="L1063" s="166">
        <f t="shared" si="352"/>
        <v>3.0355731225296442E-2</v>
      </c>
      <c r="M1063" s="166">
        <f t="shared" si="352"/>
        <v>3.0355731225296442E-2</v>
      </c>
      <c r="N1063" s="166">
        <f t="shared" si="352"/>
        <v>3.0355731225296442E-2</v>
      </c>
      <c r="O1063" s="166">
        <f t="shared" si="352"/>
        <v>3.0355731225296442E-2</v>
      </c>
      <c r="P1063" s="166">
        <f t="shared" si="352"/>
        <v>3.0355731225296442E-2</v>
      </c>
      <c r="Q1063" s="166">
        <f t="shared" si="352"/>
        <v>3.0355731225296442E-2</v>
      </c>
      <c r="R1063" s="166">
        <f t="shared" si="352"/>
        <v>3.0355731225296442E-2</v>
      </c>
      <c r="S1063" s="166">
        <f t="shared" si="352"/>
        <v>3.0355731225296442E-2</v>
      </c>
      <c r="T1063" s="166">
        <f t="shared" si="351"/>
        <v>3.0355731225296442E-2</v>
      </c>
      <c r="U1063" s="166">
        <f t="shared" si="351"/>
        <v>3.0355731225296442E-2</v>
      </c>
      <c r="V1063" s="166">
        <f t="shared" si="351"/>
        <v>3.0355731225296442E-2</v>
      </c>
      <c r="W1063" s="166">
        <f t="shared" si="351"/>
        <v>3.0355731225296442E-2</v>
      </c>
      <c r="X1063" s="166">
        <f t="shared" si="351"/>
        <v>3.0355731225296442E-2</v>
      </c>
      <c r="Y1063" s="166">
        <f t="shared" si="351"/>
        <v>3.0355731225296442E-2</v>
      </c>
      <c r="Z1063" s="166">
        <f t="shared" si="351"/>
        <v>3.0355731225296442E-2</v>
      </c>
      <c r="AA1063" s="166">
        <f t="shared" si="351"/>
        <v>3.0355731225296442E-2</v>
      </c>
      <c r="AB1063" s="166">
        <f t="shared" si="351"/>
        <v>3.0355731225296442E-2</v>
      </c>
      <c r="AC1063" s="166">
        <f t="shared" si="351"/>
        <v>3.0355731225296442E-2</v>
      </c>
      <c r="AD1063" s="166">
        <f t="shared" si="351"/>
        <v>3.0355731225296442E-2</v>
      </c>
      <c r="AE1063" s="166">
        <f t="shared" si="351"/>
        <v>3.0355731225296442E-2</v>
      </c>
      <c r="AF1063" s="166">
        <f t="shared" si="351"/>
        <v>3.0355731225296442E-2</v>
      </c>
      <c r="AG1063" s="166">
        <f t="shared" si="351"/>
        <v>3.0355731225296442E-2</v>
      </c>
      <c r="AH1063" s="166">
        <f t="shared" si="351"/>
        <v>3.0355731225296442E-2</v>
      </c>
      <c r="AI1063" s="166">
        <f t="shared" si="351"/>
        <v>3.0355731225296442E-2</v>
      </c>
      <c r="AJ1063" s="166">
        <f t="shared" si="351"/>
        <v>3.0355731225296442E-2</v>
      </c>
      <c r="AK1063" s="166">
        <f t="shared" si="351"/>
        <v>3.0355731225296442E-2</v>
      </c>
      <c r="AL1063" s="166">
        <f t="shared" si="351"/>
        <v>3.0355731225296442E-2</v>
      </c>
      <c r="AM1063" s="166">
        <f t="shared" si="351"/>
        <v>3.0355731225296442E-2</v>
      </c>
      <c r="AN1063" s="166">
        <f t="shared" si="351"/>
        <v>3.0355731225296442E-2</v>
      </c>
      <c r="AO1063" s="166">
        <f t="shared" si="351"/>
        <v>3.0355731225296442E-2</v>
      </c>
      <c r="AP1063" s="166">
        <f t="shared" si="351"/>
        <v>3.0355731225296442E-2</v>
      </c>
      <c r="AQ1063" s="166">
        <f t="shared" si="351"/>
        <v>3.0355731225296442E-2</v>
      </c>
      <c r="AR1063" s="166">
        <f t="shared" si="351"/>
        <v>3.0355731225296442E-2</v>
      </c>
    </row>
    <row r="1064" spans="1:44" s="262" customFormat="1" ht="15.75" hidden="1" outlineLevel="2">
      <c r="A1064" s="194"/>
      <c r="B1064" s="162" t="s">
        <v>44</v>
      </c>
      <c r="C1064" s="160" t="s">
        <v>73</v>
      </c>
      <c r="D1064" s="166" t="e">
        <f t="shared" si="352"/>
        <v>#DIV/0!</v>
      </c>
      <c r="E1064" s="166" t="e">
        <f t="shared" si="351"/>
        <v>#DIV/0!</v>
      </c>
      <c r="F1064" s="166" t="e">
        <f t="shared" si="351"/>
        <v>#DIV/0!</v>
      </c>
      <c r="G1064" s="166" t="e">
        <f t="shared" si="351"/>
        <v>#DIV/0!</v>
      </c>
      <c r="H1064" s="166" t="e">
        <f t="shared" si="351"/>
        <v>#DIV/0!</v>
      </c>
      <c r="I1064" s="166" t="e">
        <f t="shared" si="351"/>
        <v>#DIV/0!</v>
      </c>
      <c r="J1064" s="166" t="e">
        <f t="shared" si="351"/>
        <v>#DIV/0!</v>
      </c>
      <c r="K1064" s="166" t="e">
        <f t="shared" si="351"/>
        <v>#DIV/0!</v>
      </c>
      <c r="L1064" s="166" t="e">
        <f t="shared" si="351"/>
        <v>#DIV/0!</v>
      </c>
      <c r="M1064" s="166" t="e">
        <f t="shared" si="351"/>
        <v>#DIV/0!</v>
      </c>
      <c r="N1064" s="166" t="e">
        <f t="shared" si="351"/>
        <v>#DIV/0!</v>
      </c>
      <c r="O1064" s="166" t="e">
        <f t="shared" si="351"/>
        <v>#DIV/0!</v>
      </c>
      <c r="P1064" s="166" t="e">
        <f t="shared" si="351"/>
        <v>#DIV/0!</v>
      </c>
      <c r="Q1064" s="166" t="e">
        <f t="shared" si="351"/>
        <v>#DIV/0!</v>
      </c>
      <c r="R1064" s="166" t="e">
        <f t="shared" si="351"/>
        <v>#DIV/0!</v>
      </c>
      <c r="S1064" s="166" t="e">
        <f t="shared" si="351"/>
        <v>#DIV/0!</v>
      </c>
      <c r="T1064" s="166" t="e">
        <f t="shared" si="351"/>
        <v>#DIV/0!</v>
      </c>
      <c r="U1064" s="166" t="e">
        <f t="shared" si="351"/>
        <v>#DIV/0!</v>
      </c>
      <c r="V1064" s="166" t="e">
        <f t="shared" si="351"/>
        <v>#DIV/0!</v>
      </c>
      <c r="W1064" s="166" t="e">
        <f t="shared" si="351"/>
        <v>#DIV/0!</v>
      </c>
      <c r="X1064" s="166" t="e">
        <f t="shared" si="351"/>
        <v>#DIV/0!</v>
      </c>
      <c r="Y1064" s="166" t="e">
        <f t="shared" si="351"/>
        <v>#DIV/0!</v>
      </c>
      <c r="Z1064" s="166" t="e">
        <f t="shared" si="351"/>
        <v>#DIV/0!</v>
      </c>
      <c r="AA1064" s="166" t="e">
        <f t="shared" si="351"/>
        <v>#DIV/0!</v>
      </c>
      <c r="AB1064" s="166" t="e">
        <f t="shared" si="351"/>
        <v>#DIV/0!</v>
      </c>
      <c r="AC1064" s="166" t="e">
        <f t="shared" si="351"/>
        <v>#DIV/0!</v>
      </c>
      <c r="AD1064" s="166" t="e">
        <f t="shared" si="351"/>
        <v>#DIV/0!</v>
      </c>
      <c r="AE1064" s="166" t="e">
        <f t="shared" si="351"/>
        <v>#DIV/0!</v>
      </c>
      <c r="AF1064" s="166" t="e">
        <f t="shared" si="351"/>
        <v>#DIV/0!</v>
      </c>
      <c r="AG1064" s="166" t="e">
        <f t="shared" si="351"/>
        <v>#DIV/0!</v>
      </c>
      <c r="AH1064" s="166" t="e">
        <f t="shared" si="351"/>
        <v>#DIV/0!</v>
      </c>
      <c r="AI1064" s="166" t="e">
        <f t="shared" si="351"/>
        <v>#DIV/0!</v>
      </c>
      <c r="AJ1064" s="166" t="e">
        <f t="shared" si="351"/>
        <v>#DIV/0!</v>
      </c>
      <c r="AK1064" s="166" t="e">
        <f t="shared" si="351"/>
        <v>#DIV/0!</v>
      </c>
      <c r="AL1064" s="166" t="e">
        <f t="shared" si="351"/>
        <v>#DIV/0!</v>
      </c>
      <c r="AM1064" s="166" t="e">
        <f t="shared" si="351"/>
        <v>#DIV/0!</v>
      </c>
      <c r="AN1064" s="166" t="e">
        <f t="shared" si="351"/>
        <v>#DIV/0!</v>
      </c>
      <c r="AO1064" s="166" t="e">
        <f t="shared" si="351"/>
        <v>#DIV/0!</v>
      </c>
      <c r="AP1064" s="166" t="e">
        <f t="shared" si="351"/>
        <v>#DIV/0!</v>
      </c>
      <c r="AQ1064" s="166" t="e">
        <f t="shared" si="351"/>
        <v>#DIV/0!</v>
      </c>
      <c r="AR1064" s="166" t="e">
        <f t="shared" si="351"/>
        <v>#DIV/0!</v>
      </c>
    </row>
    <row r="1065" spans="1:44" s="262" customFormat="1" ht="15.75" hidden="1" outlineLevel="2">
      <c r="A1065" s="194"/>
      <c r="B1065" s="162" t="s">
        <v>45</v>
      </c>
      <c r="C1065" s="160" t="s">
        <v>73</v>
      </c>
      <c r="D1065" s="166" t="e">
        <f t="shared" si="352"/>
        <v>#DIV/0!</v>
      </c>
      <c r="E1065" s="166" t="e">
        <f t="shared" si="351"/>
        <v>#DIV/0!</v>
      </c>
      <c r="F1065" s="166" t="e">
        <f t="shared" si="351"/>
        <v>#DIV/0!</v>
      </c>
      <c r="G1065" s="166" t="e">
        <f t="shared" si="351"/>
        <v>#DIV/0!</v>
      </c>
      <c r="H1065" s="166" t="e">
        <f t="shared" si="351"/>
        <v>#DIV/0!</v>
      </c>
      <c r="I1065" s="166" t="e">
        <f t="shared" si="351"/>
        <v>#DIV/0!</v>
      </c>
      <c r="J1065" s="166" t="e">
        <f t="shared" si="351"/>
        <v>#DIV/0!</v>
      </c>
      <c r="K1065" s="166" t="e">
        <f t="shared" si="351"/>
        <v>#DIV/0!</v>
      </c>
      <c r="L1065" s="166" t="e">
        <f t="shared" si="351"/>
        <v>#DIV/0!</v>
      </c>
      <c r="M1065" s="166" t="e">
        <f t="shared" si="351"/>
        <v>#DIV/0!</v>
      </c>
      <c r="N1065" s="166" t="e">
        <f t="shared" si="351"/>
        <v>#DIV/0!</v>
      </c>
      <c r="O1065" s="166" t="e">
        <f t="shared" si="351"/>
        <v>#DIV/0!</v>
      </c>
      <c r="P1065" s="166" t="e">
        <f t="shared" si="351"/>
        <v>#DIV/0!</v>
      </c>
      <c r="Q1065" s="166" t="e">
        <f t="shared" si="351"/>
        <v>#DIV/0!</v>
      </c>
      <c r="R1065" s="166" t="e">
        <f t="shared" si="351"/>
        <v>#DIV/0!</v>
      </c>
      <c r="S1065" s="166" t="e">
        <f t="shared" si="351"/>
        <v>#DIV/0!</v>
      </c>
      <c r="T1065" s="166" t="e">
        <f t="shared" si="351"/>
        <v>#DIV/0!</v>
      </c>
      <c r="U1065" s="166" t="e">
        <f t="shared" si="351"/>
        <v>#DIV/0!</v>
      </c>
      <c r="V1065" s="166" t="e">
        <f t="shared" si="351"/>
        <v>#DIV/0!</v>
      </c>
      <c r="W1065" s="166" t="e">
        <f t="shared" si="351"/>
        <v>#DIV/0!</v>
      </c>
      <c r="X1065" s="166" t="e">
        <f t="shared" si="351"/>
        <v>#DIV/0!</v>
      </c>
      <c r="Y1065" s="166" t="e">
        <f t="shared" si="351"/>
        <v>#DIV/0!</v>
      </c>
      <c r="Z1065" s="166" t="e">
        <f t="shared" si="351"/>
        <v>#DIV/0!</v>
      </c>
      <c r="AA1065" s="166" t="e">
        <f t="shared" si="351"/>
        <v>#DIV/0!</v>
      </c>
      <c r="AB1065" s="166" t="e">
        <f t="shared" si="351"/>
        <v>#DIV/0!</v>
      </c>
      <c r="AC1065" s="166" t="e">
        <f t="shared" si="351"/>
        <v>#DIV/0!</v>
      </c>
      <c r="AD1065" s="166" t="e">
        <f t="shared" si="351"/>
        <v>#DIV/0!</v>
      </c>
      <c r="AE1065" s="166" t="e">
        <f t="shared" si="351"/>
        <v>#DIV/0!</v>
      </c>
      <c r="AF1065" s="166" t="e">
        <f t="shared" si="351"/>
        <v>#DIV/0!</v>
      </c>
      <c r="AG1065" s="166" t="e">
        <f t="shared" si="351"/>
        <v>#DIV/0!</v>
      </c>
      <c r="AH1065" s="166" t="e">
        <f t="shared" si="351"/>
        <v>#DIV/0!</v>
      </c>
      <c r="AI1065" s="166" t="e">
        <f t="shared" si="351"/>
        <v>#DIV/0!</v>
      </c>
      <c r="AJ1065" s="166" t="e">
        <f t="shared" si="351"/>
        <v>#DIV/0!</v>
      </c>
      <c r="AK1065" s="166" t="e">
        <f t="shared" si="351"/>
        <v>#DIV/0!</v>
      </c>
      <c r="AL1065" s="166" t="e">
        <f t="shared" si="351"/>
        <v>#DIV/0!</v>
      </c>
      <c r="AM1065" s="166" t="e">
        <f t="shared" si="351"/>
        <v>#DIV/0!</v>
      </c>
      <c r="AN1065" s="166" t="e">
        <f t="shared" si="351"/>
        <v>#DIV/0!</v>
      </c>
      <c r="AO1065" s="166" t="e">
        <f t="shared" si="351"/>
        <v>#DIV/0!</v>
      </c>
      <c r="AP1065" s="166" t="e">
        <f t="shared" si="351"/>
        <v>#DIV/0!</v>
      </c>
      <c r="AQ1065" s="166" t="e">
        <f t="shared" si="351"/>
        <v>#DIV/0!</v>
      </c>
      <c r="AR1065" s="166" t="e">
        <f t="shared" si="351"/>
        <v>#DIV/0!</v>
      </c>
    </row>
    <row r="1066" spans="1:44" s="262" customFormat="1" ht="15.75" hidden="1" outlineLevel="2">
      <c r="A1066" s="194"/>
      <c r="B1066" s="162" t="s">
        <v>46</v>
      </c>
      <c r="C1066" s="160" t="s">
        <v>73</v>
      </c>
      <c r="D1066" s="166" t="e">
        <f t="shared" si="352"/>
        <v>#DIV/0!</v>
      </c>
      <c r="E1066" s="166" t="e">
        <f t="shared" si="351"/>
        <v>#DIV/0!</v>
      </c>
      <c r="F1066" s="166" t="e">
        <f t="shared" si="351"/>
        <v>#DIV/0!</v>
      </c>
      <c r="G1066" s="166" t="e">
        <f t="shared" si="351"/>
        <v>#DIV/0!</v>
      </c>
      <c r="H1066" s="166" t="e">
        <f t="shared" si="351"/>
        <v>#DIV/0!</v>
      </c>
      <c r="I1066" s="166" t="e">
        <f t="shared" si="351"/>
        <v>#DIV/0!</v>
      </c>
      <c r="J1066" s="166" t="e">
        <f t="shared" si="351"/>
        <v>#DIV/0!</v>
      </c>
      <c r="K1066" s="166" t="e">
        <f t="shared" si="351"/>
        <v>#DIV/0!</v>
      </c>
      <c r="L1066" s="166" t="e">
        <f t="shared" si="351"/>
        <v>#DIV/0!</v>
      </c>
      <c r="M1066" s="166" t="e">
        <f t="shared" si="351"/>
        <v>#DIV/0!</v>
      </c>
      <c r="N1066" s="166" t="e">
        <f t="shared" si="351"/>
        <v>#DIV/0!</v>
      </c>
      <c r="O1066" s="166" t="e">
        <f t="shared" si="351"/>
        <v>#DIV/0!</v>
      </c>
      <c r="P1066" s="166" t="e">
        <f t="shared" si="351"/>
        <v>#DIV/0!</v>
      </c>
      <c r="Q1066" s="166" t="e">
        <f t="shared" si="351"/>
        <v>#DIV/0!</v>
      </c>
      <c r="R1066" s="166" t="e">
        <f t="shared" si="351"/>
        <v>#DIV/0!</v>
      </c>
      <c r="S1066" s="166" t="e">
        <f t="shared" si="351"/>
        <v>#DIV/0!</v>
      </c>
      <c r="T1066" s="166" t="e">
        <f t="shared" si="351"/>
        <v>#DIV/0!</v>
      </c>
      <c r="U1066" s="166" t="e">
        <f t="shared" si="351"/>
        <v>#DIV/0!</v>
      </c>
      <c r="V1066" s="166" t="e">
        <f t="shared" si="351"/>
        <v>#DIV/0!</v>
      </c>
      <c r="W1066" s="166" t="e">
        <f t="shared" si="351"/>
        <v>#DIV/0!</v>
      </c>
      <c r="X1066" s="166" t="e">
        <f t="shared" si="351"/>
        <v>#DIV/0!</v>
      </c>
      <c r="Y1066" s="166" t="e">
        <f t="shared" si="351"/>
        <v>#DIV/0!</v>
      </c>
      <c r="Z1066" s="166" t="e">
        <f t="shared" si="351"/>
        <v>#DIV/0!</v>
      </c>
      <c r="AA1066" s="166" t="e">
        <f t="shared" si="351"/>
        <v>#DIV/0!</v>
      </c>
      <c r="AB1066" s="166" t="e">
        <f t="shared" si="351"/>
        <v>#DIV/0!</v>
      </c>
      <c r="AC1066" s="166" t="e">
        <f t="shared" si="351"/>
        <v>#DIV/0!</v>
      </c>
      <c r="AD1066" s="166" t="e">
        <f t="shared" si="351"/>
        <v>#DIV/0!</v>
      </c>
      <c r="AE1066" s="166" t="e">
        <f t="shared" si="351"/>
        <v>#DIV/0!</v>
      </c>
      <c r="AF1066" s="166" t="e">
        <f t="shared" si="351"/>
        <v>#DIV/0!</v>
      </c>
      <c r="AG1066" s="166" t="e">
        <f t="shared" si="351"/>
        <v>#DIV/0!</v>
      </c>
      <c r="AH1066" s="166" t="e">
        <f t="shared" si="351"/>
        <v>#DIV/0!</v>
      </c>
      <c r="AI1066" s="166" t="e">
        <f t="shared" si="351"/>
        <v>#DIV/0!</v>
      </c>
      <c r="AJ1066" s="166" t="e">
        <f t="shared" si="351"/>
        <v>#DIV/0!</v>
      </c>
      <c r="AK1066" s="166" t="e">
        <f t="shared" si="351"/>
        <v>#DIV/0!</v>
      </c>
      <c r="AL1066" s="166" t="e">
        <f t="shared" si="351"/>
        <v>#DIV/0!</v>
      </c>
      <c r="AM1066" s="166" t="e">
        <f t="shared" si="351"/>
        <v>#DIV/0!</v>
      </c>
      <c r="AN1066" s="166" t="e">
        <f t="shared" si="351"/>
        <v>#DIV/0!</v>
      </c>
      <c r="AO1066" s="166" t="e">
        <f t="shared" si="351"/>
        <v>#DIV/0!</v>
      </c>
      <c r="AP1066" s="166" t="e">
        <f t="shared" si="351"/>
        <v>#DIV/0!</v>
      </c>
      <c r="AQ1066" s="166" t="e">
        <f t="shared" si="351"/>
        <v>#DIV/0!</v>
      </c>
      <c r="AR1066" s="166" t="e">
        <f t="shared" si="351"/>
        <v>#DIV/0!</v>
      </c>
    </row>
    <row r="1067" spans="1:44" s="262" customFormat="1" ht="15.75" hidden="1" outlineLevel="2">
      <c r="A1067" s="194"/>
      <c r="B1067" s="162" t="s">
        <v>47</v>
      </c>
      <c r="C1067" s="160" t="s">
        <v>73</v>
      </c>
      <c r="D1067" s="166">
        <f t="shared" si="352"/>
        <v>2.3392469054728835E-2</v>
      </c>
      <c r="E1067" s="166">
        <f t="shared" si="351"/>
        <v>2.3392469054728835E-2</v>
      </c>
      <c r="F1067" s="166">
        <f t="shared" si="351"/>
        <v>2.3392469054728835E-2</v>
      </c>
      <c r="G1067" s="166">
        <f t="shared" si="351"/>
        <v>2.3392469054728835E-2</v>
      </c>
      <c r="H1067" s="166">
        <f t="shared" si="351"/>
        <v>2.3392469054728835E-2</v>
      </c>
      <c r="I1067" s="166">
        <f t="shared" si="351"/>
        <v>2.3392469054728835E-2</v>
      </c>
      <c r="J1067" s="166">
        <f t="shared" si="351"/>
        <v>2.3392469054728835E-2</v>
      </c>
      <c r="K1067" s="166">
        <f t="shared" si="351"/>
        <v>2.3392469054728835E-2</v>
      </c>
      <c r="L1067" s="166">
        <f t="shared" si="351"/>
        <v>2.3392469054728835E-2</v>
      </c>
      <c r="M1067" s="166">
        <f t="shared" si="351"/>
        <v>2.3392469054728835E-2</v>
      </c>
      <c r="N1067" s="166">
        <f t="shared" si="351"/>
        <v>2.3392469054728835E-2</v>
      </c>
      <c r="O1067" s="166">
        <f t="shared" si="351"/>
        <v>2.3392469054728835E-2</v>
      </c>
      <c r="P1067" s="166">
        <f t="shared" si="351"/>
        <v>2.3392469054728835E-2</v>
      </c>
      <c r="Q1067" s="166">
        <f t="shared" si="351"/>
        <v>2.3392469054728835E-2</v>
      </c>
      <c r="R1067" s="166">
        <f t="shared" si="351"/>
        <v>2.3392469054728835E-2</v>
      </c>
      <c r="S1067" s="166">
        <f t="shared" si="351"/>
        <v>2.3392469054728835E-2</v>
      </c>
      <c r="T1067" s="166">
        <f t="shared" si="351"/>
        <v>2.3392469054728835E-2</v>
      </c>
      <c r="U1067" s="166">
        <f t="shared" si="351"/>
        <v>2.3392469054728835E-2</v>
      </c>
      <c r="V1067" s="166">
        <f t="shared" si="351"/>
        <v>2.3392469054728835E-2</v>
      </c>
      <c r="W1067" s="166">
        <f t="shared" si="351"/>
        <v>2.3392469054728835E-2</v>
      </c>
      <c r="X1067" s="166">
        <f t="shared" si="351"/>
        <v>2.3392469054728835E-2</v>
      </c>
      <c r="Y1067" s="166">
        <f t="shared" si="351"/>
        <v>2.3392469054728835E-2</v>
      </c>
      <c r="Z1067" s="166">
        <f t="shared" si="351"/>
        <v>2.3392469054728835E-2</v>
      </c>
      <c r="AA1067" s="166">
        <f t="shared" si="351"/>
        <v>2.3392469054728835E-2</v>
      </c>
      <c r="AB1067" s="166">
        <f t="shared" si="351"/>
        <v>2.3392469054728835E-2</v>
      </c>
      <c r="AC1067" s="166">
        <f t="shared" si="351"/>
        <v>2.3392469054728835E-2</v>
      </c>
      <c r="AD1067" s="166">
        <f t="shared" si="351"/>
        <v>2.3392469054728835E-2</v>
      </c>
      <c r="AE1067" s="166">
        <f t="shared" si="351"/>
        <v>2.3392469054728835E-2</v>
      </c>
      <c r="AF1067" s="166">
        <f t="shared" si="351"/>
        <v>2.3392469054728835E-2</v>
      </c>
      <c r="AG1067" s="166">
        <f t="shared" si="351"/>
        <v>2.3392469054728835E-2</v>
      </c>
      <c r="AH1067" s="166">
        <f t="shared" si="351"/>
        <v>2.3392469054728835E-2</v>
      </c>
      <c r="AI1067" s="166">
        <f t="shared" si="351"/>
        <v>2.3392469054728835E-2</v>
      </c>
      <c r="AJ1067" s="166">
        <f t="shared" si="351"/>
        <v>2.3392469054728835E-2</v>
      </c>
      <c r="AK1067" s="166">
        <f t="shared" si="351"/>
        <v>2.3392469054728835E-2</v>
      </c>
      <c r="AL1067" s="166">
        <f t="shared" si="351"/>
        <v>2.3392469054728835E-2</v>
      </c>
      <c r="AM1067" s="166">
        <f t="shared" si="351"/>
        <v>2.3392469054728835E-2</v>
      </c>
      <c r="AN1067" s="166">
        <f t="shared" si="351"/>
        <v>2.3392469054728835E-2</v>
      </c>
      <c r="AO1067" s="166">
        <f t="shared" si="351"/>
        <v>2.3392469054728835E-2</v>
      </c>
      <c r="AP1067" s="166">
        <f t="shared" si="351"/>
        <v>2.3392469054728835E-2</v>
      </c>
      <c r="AQ1067" s="166">
        <f t="shared" si="351"/>
        <v>2.3392469054728835E-2</v>
      </c>
      <c r="AR1067" s="166">
        <f t="shared" si="351"/>
        <v>2.3392469054728835E-2</v>
      </c>
    </row>
    <row r="1068" spans="1:44" s="262" customFormat="1" ht="15.75" hidden="1" outlineLevel="2">
      <c r="A1068" s="194"/>
      <c r="B1068" s="162" t="s">
        <v>48</v>
      </c>
      <c r="C1068" s="160" t="s">
        <v>73</v>
      </c>
      <c r="D1068" s="166">
        <f t="shared" si="352"/>
        <v>2.2417782844115133E-2</v>
      </c>
      <c r="E1068" s="166">
        <f t="shared" si="351"/>
        <v>2.2417782844115133E-2</v>
      </c>
      <c r="F1068" s="166">
        <f t="shared" si="351"/>
        <v>2.2417782844115133E-2</v>
      </c>
      <c r="G1068" s="166">
        <f t="shared" si="351"/>
        <v>2.2417782844115133E-2</v>
      </c>
      <c r="H1068" s="166">
        <f t="shared" si="351"/>
        <v>2.2417782844115133E-2</v>
      </c>
      <c r="I1068" s="166">
        <f t="shared" si="351"/>
        <v>2.2417782844115133E-2</v>
      </c>
      <c r="J1068" s="166">
        <f t="shared" si="351"/>
        <v>2.2417782844115133E-2</v>
      </c>
      <c r="K1068" s="166">
        <f t="shared" si="351"/>
        <v>2.2417782844115133E-2</v>
      </c>
      <c r="L1068" s="166">
        <f t="shared" si="351"/>
        <v>2.2417782844115133E-2</v>
      </c>
      <c r="M1068" s="166">
        <f t="shared" si="351"/>
        <v>2.2417782844115133E-2</v>
      </c>
      <c r="N1068" s="166">
        <f t="shared" si="351"/>
        <v>2.2417782844115133E-2</v>
      </c>
      <c r="O1068" s="166">
        <f t="shared" si="351"/>
        <v>2.2417782844115133E-2</v>
      </c>
      <c r="P1068" s="166">
        <f t="shared" si="351"/>
        <v>2.2417782844115133E-2</v>
      </c>
      <c r="Q1068" s="166">
        <f t="shared" si="351"/>
        <v>2.2417782844115133E-2</v>
      </c>
      <c r="R1068" s="166">
        <f t="shared" si="351"/>
        <v>2.2417782844115133E-2</v>
      </c>
      <c r="S1068" s="166">
        <f t="shared" si="351"/>
        <v>2.2417782844115133E-2</v>
      </c>
      <c r="T1068" s="166">
        <f t="shared" si="351"/>
        <v>2.2417782844115133E-2</v>
      </c>
      <c r="U1068" s="166">
        <f t="shared" si="351"/>
        <v>2.2417782844115133E-2</v>
      </c>
      <c r="V1068" s="166">
        <f t="shared" si="351"/>
        <v>2.2417782844115133E-2</v>
      </c>
      <c r="W1068" s="166">
        <f t="shared" si="351"/>
        <v>2.2417782844115133E-2</v>
      </c>
      <c r="X1068" s="166">
        <f t="shared" si="351"/>
        <v>2.2417782844115133E-2</v>
      </c>
      <c r="Y1068" s="166">
        <f t="shared" si="351"/>
        <v>2.2417782844115133E-2</v>
      </c>
      <c r="Z1068" s="166">
        <f t="shared" si="351"/>
        <v>2.2417782844115133E-2</v>
      </c>
      <c r="AA1068" s="166">
        <f t="shared" si="351"/>
        <v>2.2417782844115133E-2</v>
      </c>
      <c r="AB1068" s="166">
        <f t="shared" si="351"/>
        <v>2.2417782844115133E-2</v>
      </c>
      <c r="AC1068" s="166">
        <f t="shared" si="351"/>
        <v>2.2417782844115133E-2</v>
      </c>
      <c r="AD1068" s="166">
        <f t="shared" si="351"/>
        <v>2.2417782844115133E-2</v>
      </c>
      <c r="AE1068" s="166">
        <f t="shared" si="351"/>
        <v>2.2417782844115133E-2</v>
      </c>
      <c r="AF1068" s="166">
        <f t="shared" si="351"/>
        <v>2.2417782844115133E-2</v>
      </c>
      <c r="AG1068" s="166">
        <f t="shared" si="351"/>
        <v>2.2417782844115133E-2</v>
      </c>
      <c r="AH1068" s="166">
        <f t="shared" si="351"/>
        <v>2.2417782844115133E-2</v>
      </c>
      <c r="AI1068" s="166">
        <f t="shared" ref="AI1068:AR1068" si="353">($D$890*AI898+$D$907*AI915+$D$924*AI932+$D$941*AI949+$D$958*AI966+$D$975*AI983+$D$992*AI1000+$D$1009*AI1017+$D$1026*AI1034+$D$1043*AI1051)/$D$1060</f>
        <v>2.2417782844115133E-2</v>
      </c>
      <c r="AJ1068" s="166">
        <f t="shared" si="353"/>
        <v>2.2417782844115133E-2</v>
      </c>
      <c r="AK1068" s="166">
        <f t="shared" si="353"/>
        <v>2.2417782844115133E-2</v>
      </c>
      <c r="AL1068" s="166">
        <f t="shared" si="353"/>
        <v>2.2417782844115133E-2</v>
      </c>
      <c r="AM1068" s="166">
        <f t="shared" si="353"/>
        <v>2.2417782844115133E-2</v>
      </c>
      <c r="AN1068" s="166">
        <f t="shared" si="353"/>
        <v>2.2417782844115133E-2</v>
      </c>
      <c r="AO1068" s="166">
        <f t="shared" si="353"/>
        <v>2.2417782844115133E-2</v>
      </c>
      <c r="AP1068" s="166">
        <f t="shared" si="353"/>
        <v>2.2417782844115133E-2</v>
      </c>
      <c r="AQ1068" s="166">
        <f t="shared" si="353"/>
        <v>2.2417782844115133E-2</v>
      </c>
      <c r="AR1068" s="166">
        <f t="shared" si="353"/>
        <v>2.2417782844115133E-2</v>
      </c>
    </row>
    <row r="1069" spans="1:44" s="262" customFormat="1" ht="15.75" hidden="1" outlineLevel="2">
      <c r="A1069" s="194"/>
      <c r="B1069" s="162" t="s">
        <v>49</v>
      </c>
      <c r="C1069" s="160" t="s">
        <v>73</v>
      </c>
      <c r="D1069" s="166">
        <f t="shared" si="352"/>
        <v>5.8481172636822088E-3</v>
      </c>
      <c r="E1069" s="166">
        <f t="shared" si="352"/>
        <v>5.8481172636822088E-3</v>
      </c>
      <c r="F1069" s="166">
        <f t="shared" si="352"/>
        <v>5.8481172636822088E-3</v>
      </c>
      <c r="G1069" s="166">
        <f t="shared" si="352"/>
        <v>5.8481172636822088E-3</v>
      </c>
      <c r="H1069" s="166">
        <f t="shared" si="352"/>
        <v>5.8481172636822088E-3</v>
      </c>
      <c r="I1069" s="166">
        <f t="shared" si="352"/>
        <v>5.8481172636822088E-3</v>
      </c>
      <c r="J1069" s="166">
        <f t="shared" si="352"/>
        <v>5.8481172636822088E-3</v>
      </c>
      <c r="K1069" s="166">
        <f t="shared" si="352"/>
        <v>5.8481172636822088E-3</v>
      </c>
      <c r="L1069" s="166">
        <f t="shared" si="352"/>
        <v>5.8481172636822088E-3</v>
      </c>
      <c r="M1069" s="166">
        <f t="shared" si="352"/>
        <v>5.8481172636822088E-3</v>
      </c>
      <c r="N1069" s="166">
        <f t="shared" si="352"/>
        <v>5.8481172636822088E-3</v>
      </c>
      <c r="O1069" s="166">
        <f t="shared" si="352"/>
        <v>5.8481172636822088E-3</v>
      </c>
      <c r="P1069" s="166">
        <f t="shared" si="352"/>
        <v>5.8481172636822088E-3</v>
      </c>
      <c r="Q1069" s="166">
        <f t="shared" si="352"/>
        <v>5.8481172636822088E-3</v>
      </c>
      <c r="R1069" s="166">
        <f t="shared" si="352"/>
        <v>5.8481172636822088E-3</v>
      </c>
      <c r="S1069" s="166">
        <f t="shared" si="352"/>
        <v>5.8481172636822088E-3</v>
      </c>
      <c r="T1069" s="166">
        <f t="shared" ref="E1069:AR1074" si="354">($D$890*T899+$D$907*T916+$D$924*T933+$D$941*T950+$D$958*T967+$D$975*T984+$D$992*T1001+$D$1009*T1018+$D$1026*T1035+$D$1043*T1052)/$D$1060</f>
        <v>5.8481172636822088E-3</v>
      </c>
      <c r="U1069" s="166">
        <f t="shared" si="354"/>
        <v>5.8481172636822088E-3</v>
      </c>
      <c r="V1069" s="166">
        <f t="shared" si="354"/>
        <v>5.8481172636822088E-3</v>
      </c>
      <c r="W1069" s="166">
        <f t="shared" si="354"/>
        <v>5.8481172636822088E-3</v>
      </c>
      <c r="X1069" s="166">
        <f t="shared" si="354"/>
        <v>5.8481172636822088E-3</v>
      </c>
      <c r="Y1069" s="166">
        <f t="shared" si="354"/>
        <v>5.8481172636822088E-3</v>
      </c>
      <c r="Z1069" s="166">
        <f t="shared" si="354"/>
        <v>5.8481172636822088E-3</v>
      </c>
      <c r="AA1069" s="166">
        <f t="shared" si="354"/>
        <v>5.8481172636822088E-3</v>
      </c>
      <c r="AB1069" s="166">
        <f t="shared" si="354"/>
        <v>5.8481172636822088E-3</v>
      </c>
      <c r="AC1069" s="166">
        <f t="shared" si="354"/>
        <v>5.8481172636822088E-3</v>
      </c>
      <c r="AD1069" s="166">
        <f t="shared" si="354"/>
        <v>5.8481172636822088E-3</v>
      </c>
      <c r="AE1069" s="166">
        <f t="shared" si="354"/>
        <v>5.8481172636822088E-3</v>
      </c>
      <c r="AF1069" s="166">
        <f t="shared" si="354"/>
        <v>5.8481172636822088E-3</v>
      </c>
      <c r="AG1069" s="166">
        <f t="shared" si="354"/>
        <v>5.8481172636822088E-3</v>
      </c>
      <c r="AH1069" s="166">
        <f t="shared" si="354"/>
        <v>5.8481172636822088E-3</v>
      </c>
      <c r="AI1069" s="166">
        <f t="shared" si="354"/>
        <v>5.8481172636822088E-3</v>
      </c>
      <c r="AJ1069" s="166">
        <f t="shared" si="354"/>
        <v>5.8481172636822088E-3</v>
      </c>
      <c r="AK1069" s="166">
        <f t="shared" si="354"/>
        <v>5.8481172636822088E-3</v>
      </c>
      <c r="AL1069" s="166">
        <f t="shared" si="354"/>
        <v>5.8481172636822088E-3</v>
      </c>
      <c r="AM1069" s="166">
        <f t="shared" si="354"/>
        <v>5.8481172636822088E-3</v>
      </c>
      <c r="AN1069" s="166">
        <f t="shared" si="354"/>
        <v>5.8481172636822088E-3</v>
      </c>
      <c r="AO1069" s="166">
        <f t="shared" si="354"/>
        <v>5.8481172636822088E-3</v>
      </c>
      <c r="AP1069" s="166">
        <f t="shared" si="354"/>
        <v>5.8481172636822088E-3</v>
      </c>
      <c r="AQ1069" s="166">
        <f t="shared" si="354"/>
        <v>5.8481172636822088E-3</v>
      </c>
      <c r="AR1069" s="166">
        <f t="shared" si="354"/>
        <v>5.8481172636822088E-3</v>
      </c>
    </row>
    <row r="1070" spans="1:44" s="262" customFormat="1" ht="15.75" hidden="1" outlineLevel="2">
      <c r="A1070" s="194"/>
      <c r="B1070" s="162" t="s">
        <v>50</v>
      </c>
      <c r="C1070" s="160" t="s">
        <v>73</v>
      </c>
      <c r="D1070" s="166">
        <f t="shared" si="352"/>
        <v>2.6308300395256921E-2</v>
      </c>
      <c r="E1070" s="166">
        <f t="shared" si="354"/>
        <v>2.6308300395256921E-2</v>
      </c>
      <c r="F1070" s="166">
        <f t="shared" si="354"/>
        <v>2.6308300395256921E-2</v>
      </c>
      <c r="G1070" s="166">
        <f t="shared" si="354"/>
        <v>2.6308300395256921E-2</v>
      </c>
      <c r="H1070" s="166">
        <f t="shared" si="354"/>
        <v>2.6308300395256921E-2</v>
      </c>
      <c r="I1070" s="166">
        <f t="shared" si="354"/>
        <v>2.6308300395256921E-2</v>
      </c>
      <c r="J1070" s="166">
        <f t="shared" si="354"/>
        <v>2.6308300395256921E-2</v>
      </c>
      <c r="K1070" s="166">
        <f t="shared" si="354"/>
        <v>2.6308300395256921E-2</v>
      </c>
      <c r="L1070" s="166">
        <f t="shared" si="354"/>
        <v>2.6308300395256921E-2</v>
      </c>
      <c r="M1070" s="166">
        <f t="shared" si="354"/>
        <v>2.6308300395256921E-2</v>
      </c>
      <c r="N1070" s="166">
        <f t="shared" si="354"/>
        <v>2.6308300395256921E-2</v>
      </c>
      <c r="O1070" s="166">
        <f t="shared" si="354"/>
        <v>2.6308300395256921E-2</v>
      </c>
      <c r="P1070" s="166">
        <f t="shared" si="354"/>
        <v>2.6308300395256921E-2</v>
      </c>
      <c r="Q1070" s="166">
        <f t="shared" si="354"/>
        <v>2.6308300395256921E-2</v>
      </c>
      <c r="R1070" s="166">
        <f t="shared" si="354"/>
        <v>2.6308300395256921E-2</v>
      </c>
      <c r="S1070" s="166">
        <f t="shared" si="354"/>
        <v>2.6308300395256921E-2</v>
      </c>
      <c r="T1070" s="166">
        <f t="shared" si="354"/>
        <v>2.6308300395256921E-2</v>
      </c>
      <c r="U1070" s="166">
        <f t="shared" si="354"/>
        <v>2.6308300395256921E-2</v>
      </c>
      <c r="V1070" s="166">
        <f t="shared" si="354"/>
        <v>2.6308300395256921E-2</v>
      </c>
      <c r="W1070" s="166">
        <f t="shared" si="354"/>
        <v>2.6308300395256921E-2</v>
      </c>
      <c r="X1070" s="166">
        <f t="shared" si="354"/>
        <v>2.6308300395256921E-2</v>
      </c>
      <c r="Y1070" s="166">
        <f t="shared" si="354"/>
        <v>2.6308300395256921E-2</v>
      </c>
      <c r="Z1070" s="166">
        <f t="shared" si="354"/>
        <v>2.6308300395256921E-2</v>
      </c>
      <c r="AA1070" s="166">
        <f t="shared" si="354"/>
        <v>2.6308300395256921E-2</v>
      </c>
      <c r="AB1070" s="166">
        <f t="shared" si="354"/>
        <v>2.6308300395256921E-2</v>
      </c>
      <c r="AC1070" s="166">
        <f t="shared" si="354"/>
        <v>2.6308300395256921E-2</v>
      </c>
      <c r="AD1070" s="166">
        <f t="shared" si="354"/>
        <v>2.6308300395256921E-2</v>
      </c>
      <c r="AE1070" s="166">
        <f t="shared" si="354"/>
        <v>2.6308300395256921E-2</v>
      </c>
      <c r="AF1070" s="166">
        <f t="shared" si="354"/>
        <v>2.6308300395256921E-2</v>
      </c>
      <c r="AG1070" s="166">
        <f t="shared" si="354"/>
        <v>2.6308300395256921E-2</v>
      </c>
      <c r="AH1070" s="166">
        <f t="shared" si="354"/>
        <v>2.6308300395256921E-2</v>
      </c>
      <c r="AI1070" s="166">
        <f t="shared" si="354"/>
        <v>2.6308300395256921E-2</v>
      </c>
      <c r="AJ1070" s="166">
        <f t="shared" si="354"/>
        <v>2.6308300395256921E-2</v>
      </c>
      <c r="AK1070" s="166">
        <f t="shared" si="354"/>
        <v>2.6308300395256921E-2</v>
      </c>
      <c r="AL1070" s="166">
        <f t="shared" si="354"/>
        <v>2.6308300395256921E-2</v>
      </c>
      <c r="AM1070" s="166">
        <f t="shared" si="354"/>
        <v>2.6308300395256921E-2</v>
      </c>
      <c r="AN1070" s="166">
        <f t="shared" si="354"/>
        <v>2.6308300395256921E-2</v>
      </c>
      <c r="AO1070" s="166">
        <f t="shared" si="354"/>
        <v>2.6308300395256921E-2</v>
      </c>
      <c r="AP1070" s="166">
        <f t="shared" si="354"/>
        <v>2.6308300395256921E-2</v>
      </c>
      <c r="AQ1070" s="166">
        <f t="shared" si="354"/>
        <v>2.6308300395256921E-2</v>
      </c>
      <c r="AR1070" s="166">
        <f t="shared" si="354"/>
        <v>2.6308300395256921E-2</v>
      </c>
    </row>
    <row r="1071" spans="1:44" s="262" customFormat="1" ht="15.75" hidden="1" outlineLevel="2">
      <c r="A1071" s="194"/>
      <c r="B1071" s="162" t="s">
        <v>51</v>
      </c>
      <c r="C1071" s="160" t="s">
        <v>73</v>
      </c>
      <c r="D1071" s="166">
        <f t="shared" si="352"/>
        <v>7.0830039525691703E-3</v>
      </c>
      <c r="E1071" s="166">
        <f t="shared" si="354"/>
        <v>7.0830039525691703E-3</v>
      </c>
      <c r="F1071" s="166">
        <f t="shared" si="354"/>
        <v>7.0830039525691703E-3</v>
      </c>
      <c r="G1071" s="166">
        <f t="shared" si="354"/>
        <v>7.0830039525691703E-3</v>
      </c>
      <c r="H1071" s="166">
        <f t="shared" si="354"/>
        <v>7.0830039525691703E-3</v>
      </c>
      <c r="I1071" s="166">
        <f t="shared" si="354"/>
        <v>7.0830039525691703E-3</v>
      </c>
      <c r="J1071" s="166">
        <f t="shared" si="354"/>
        <v>7.0830039525691703E-3</v>
      </c>
      <c r="K1071" s="166">
        <f t="shared" si="354"/>
        <v>7.0830039525691703E-3</v>
      </c>
      <c r="L1071" s="166">
        <f t="shared" si="354"/>
        <v>7.0830039525691703E-3</v>
      </c>
      <c r="M1071" s="166">
        <f t="shared" si="354"/>
        <v>7.0830039525691703E-3</v>
      </c>
      <c r="N1071" s="166">
        <f t="shared" si="354"/>
        <v>7.0830039525691703E-3</v>
      </c>
      <c r="O1071" s="166">
        <f t="shared" si="354"/>
        <v>7.0830039525691703E-3</v>
      </c>
      <c r="P1071" s="166">
        <f t="shared" si="354"/>
        <v>7.0830039525691703E-3</v>
      </c>
      <c r="Q1071" s="166">
        <f t="shared" si="354"/>
        <v>7.0830039525691703E-3</v>
      </c>
      <c r="R1071" s="166">
        <f t="shared" si="354"/>
        <v>7.0830039525691703E-3</v>
      </c>
      <c r="S1071" s="166">
        <f t="shared" si="354"/>
        <v>7.0830039525691703E-3</v>
      </c>
      <c r="T1071" s="166">
        <f t="shared" si="354"/>
        <v>7.0830039525691703E-3</v>
      </c>
      <c r="U1071" s="166">
        <f t="shared" si="354"/>
        <v>7.0830039525691703E-3</v>
      </c>
      <c r="V1071" s="166">
        <f t="shared" si="354"/>
        <v>7.0830039525691703E-3</v>
      </c>
      <c r="W1071" s="166">
        <f t="shared" si="354"/>
        <v>7.0830039525691703E-3</v>
      </c>
      <c r="X1071" s="166">
        <f t="shared" si="354"/>
        <v>7.0830039525691703E-3</v>
      </c>
      <c r="Y1071" s="166">
        <f t="shared" si="354"/>
        <v>7.0830039525691703E-3</v>
      </c>
      <c r="Z1071" s="166">
        <f t="shared" si="354"/>
        <v>7.0830039525691703E-3</v>
      </c>
      <c r="AA1071" s="166">
        <f t="shared" si="354"/>
        <v>7.0830039525691703E-3</v>
      </c>
      <c r="AB1071" s="166">
        <f t="shared" si="354"/>
        <v>7.0830039525691703E-3</v>
      </c>
      <c r="AC1071" s="166">
        <f t="shared" si="354"/>
        <v>7.0830039525691703E-3</v>
      </c>
      <c r="AD1071" s="166">
        <f t="shared" si="354"/>
        <v>7.0830039525691703E-3</v>
      </c>
      <c r="AE1071" s="166">
        <f t="shared" si="354"/>
        <v>7.0830039525691703E-3</v>
      </c>
      <c r="AF1071" s="166">
        <f t="shared" si="354"/>
        <v>7.0830039525691703E-3</v>
      </c>
      <c r="AG1071" s="166">
        <f t="shared" si="354"/>
        <v>7.0830039525691703E-3</v>
      </c>
      <c r="AH1071" s="166">
        <f t="shared" si="354"/>
        <v>7.0830039525691703E-3</v>
      </c>
      <c r="AI1071" s="166">
        <f t="shared" si="354"/>
        <v>7.0830039525691703E-3</v>
      </c>
      <c r="AJ1071" s="166">
        <f t="shared" si="354"/>
        <v>7.0830039525691703E-3</v>
      </c>
      <c r="AK1071" s="166">
        <f t="shared" si="354"/>
        <v>7.0830039525691703E-3</v>
      </c>
      <c r="AL1071" s="166">
        <f t="shared" si="354"/>
        <v>7.0830039525691703E-3</v>
      </c>
      <c r="AM1071" s="166">
        <f t="shared" si="354"/>
        <v>7.0830039525691703E-3</v>
      </c>
      <c r="AN1071" s="166">
        <f t="shared" si="354"/>
        <v>7.0830039525691703E-3</v>
      </c>
      <c r="AO1071" s="166">
        <f t="shared" si="354"/>
        <v>7.0830039525691703E-3</v>
      </c>
      <c r="AP1071" s="166">
        <f t="shared" si="354"/>
        <v>7.0830039525691703E-3</v>
      </c>
      <c r="AQ1071" s="166">
        <f t="shared" si="354"/>
        <v>7.0830039525691703E-3</v>
      </c>
      <c r="AR1071" s="166">
        <f t="shared" si="354"/>
        <v>7.0830039525691703E-3</v>
      </c>
    </row>
    <row r="1072" spans="1:44" s="262" customFormat="1" ht="15.75" hidden="1" outlineLevel="2">
      <c r="A1072" s="194"/>
      <c r="B1072" s="162" t="s">
        <v>52</v>
      </c>
      <c r="C1072" s="160" t="s">
        <v>73</v>
      </c>
      <c r="D1072" s="166">
        <f t="shared" si="352"/>
        <v>4.0474308300395265E-2</v>
      </c>
      <c r="E1072" s="166">
        <f t="shared" si="354"/>
        <v>4.0474308300395265E-2</v>
      </c>
      <c r="F1072" s="166">
        <f t="shared" si="354"/>
        <v>4.0474308300395265E-2</v>
      </c>
      <c r="G1072" s="166">
        <f t="shared" si="354"/>
        <v>4.0474308300395265E-2</v>
      </c>
      <c r="H1072" s="166">
        <f t="shared" si="354"/>
        <v>4.0474308300395265E-2</v>
      </c>
      <c r="I1072" s="166">
        <f t="shared" si="354"/>
        <v>4.0474308300395265E-2</v>
      </c>
      <c r="J1072" s="166">
        <f t="shared" si="354"/>
        <v>4.0474308300395265E-2</v>
      </c>
      <c r="K1072" s="166">
        <f t="shared" si="354"/>
        <v>4.0474308300395265E-2</v>
      </c>
      <c r="L1072" s="166">
        <f t="shared" si="354"/>
        <v>4.0474308300395265E-2</v>
      </c>
      <c r="M1072" s="166">
        <f t="shared" si="354"/>
        <v>4.0474308300395265E-2</v>
      </c>
      <c r="N1072" s="166">
        <f t="shared" si="354"/>
        <v>4.0474308300395265E-2</v>
      </c>
      <c r="O1072" s="166">
        <f t="shared" si="354"/>
        <v>4.0474308300395265E-2</v>
      </c>
      <c r="P1072" s="166">
        <f t="shared" si="354"/>
        <v>4.0474308300395265E-2</v>
      </c>
      <c r="Q1072" s="166">
        <f t="shared" si="354"/>
        <v>4.0474308300395265E-2</v>
      </c>
      <c r="R1072" s="166">
        <f t="shared" si="354"/>
        <v>4.0474308300395265E-2</v>
      </c>
      <c r="S1072" s="166">
        <f t="shared" si="354"/>
        <v>4.0474308300395265E-2</v>
      </c>
      <c r="T1072" s="166">
        <f t="shared" si="354"/>
        <v>4.0474308300395265E-2</v>
      </c>
      <c r="U1072" s="166">
        <f t="shared" si="354"/>
        <v>4.0474308300395265E-2</v>
      </c>
      <c r="V1072" s="166">
        <f t="shared" si="354"/>
        <v>4.0474308300395265E-2</v>
      </c>
      <c r="W1072" s="166">
        <f t="shared" si="354"/>
        <v>4.0474308300395265E-2</v>
      </c>
      <c r="X1072" s="166">
        <f t="shared" si="354"/>
        <v>4.0474308300395265E-2</v>
      </c>
      <c r="Y1072" s="166">
        <f t="shared" si="354"/>
        <v>4.0474308300395265E-2</v>
      </c>
      <c r="Z1072" s="166">
        <f t="shared" si="354"/>
        <v>4.0474308300395265E-2</v>
      </c>
      <c r="AA1072" s="166">
        <f t="shared" si="354"/>
        <v>4.0474308300395265E-2</v>
      </c>
      <c r="AB1072" s="166">
        <f t="shared" si="354"/>
        <v>4.0474308300395265E-2</v>
      </c>
      <c r="AC1072" s="166">
        <f t="shared" si="354"/>
        <v>4.0474308300395265E-2</v>
      </c>
      <c r="AD1072" s="166">
        <f t="shared" si="354"/>
        <v>4.0474308300395265E-2</v>
      </c>
      <c r="AE1072" s="166">
        <f t="shared" si="354"/>
        <v>4.0474308300395265E-2</v>
      </c>
      <c r="AF1072" s="166">
        <f t="shared" si="354"/>
        <v>4.0474308300395265E-2</v>
      </c>
      <c r="AG1072" s="166">
        <f t="shared" si="354"/>
        <v>4.0474308300395265E-2</v>
      </c>
      <c r="AH1072" s="166">
        <f t="shared" si="354"/>
        <v>4.0474308300395265E-2</v>
      </c>
      <c r="AI1072" s="166">
        <f t="shared" si="354"/>
        <v>4.0474308300395265E-2</v>
      </c>
      <c r="AJ1072" s="166">
        <f t="shared" si="354"/>
        <v>4.0474308300395265E-2</v>
      </c>
      <c r="AK1072" s="166">
        <f t="shared" si="354"/>
        <v>4.0474308300395265E-2</v>
      </c>
      <c r="AL1072" s="166">
        <f t="shared" si="354"/>
        <v>4.0474308300395265E-2</v>
      </c>
      <c r="AM1072" s="166">
        <f t="shared" si="354"/>
        <v>4.0474308300395265E-2</v>
      </c>
      <c r="AN1072" s="166">
        <f t="shared" si="354"/>
        <v>4.0474308300395265E-2</v>
      </c>
      <c r="AO1072" s="166">
        <f t="shared" si="354"/>
        <v>4.0474308300395265E-2</v>
      </c>
      <c r="AP1072" s="166">
        <f t="shared" si="354"/>
        <v>4.0474308300395265E-2</v>
      </c>
      <c r="AQ1072" s="166">
        <f t="shared" si="354"/>
        <v>4.0474308300395265E-2</v>
      </c>
      <c r="AR1072" s="166">
        <f t="shared" si="354"/>
        <v>4.0474308300395265E-2</v>
      </c>
    </row>
    <row r="1073" spans="1:217" s="262" customFormat="1" ht="15.75" hidden="1" outlineLevel="2">
      <c r="A1073" s="194"/>
      <c r="B1073" s="162" t="s">
        <v>53</v>
      </c>
      <c r="C1073" s="160" t="s">
        <v>73</v>
      </c>
      <c r="D1073" s="166">
        <f t="shared" si="352"/>
        <v>4.7557312252964425E-2</v>
      </c>
      <c r="E1073" s="166">
        <f t="shared" si="354"/>
        <v>4.7557312252964425E-2</v>
      </c>
      <c r="F1073" s="166">
        <f t="shared" si="354"/>
        <v>4.7557312252964425E-2</v>
      </c>
      <c r="G1073" s="166">
        <f t="shared" si="354"/>
        <v>4.7557312252964425E-2</v>
      </c>
      <c r="H1073" s="166">
        <f t="shared" si="354"/>
        <v>4.7557312252964425E-2</v>
      </c>
      <c r="I1073" s="166">
        <f t="shared" si="354"/>
        <v>4.7557312252964425E-2</v>
      </c>
      <c r="J1073" s="166">
        <f t="shared" si="354"/>
        <v>4.7557312252964425E-2</v>
      </c>
      <c r="K1073" s="166">
        <f t="shared" si="354"/>
        <v>4.7557312252964425E-2</v>
      </c>
      <c r="L1073" s="166">
        <f t="shared" si="354"/>
        <v>4.7557312252964425E-2</v>
      </c>
      <c r="M1073" s="166">
        <f t="shared" si="354"/>
        <v>4.7557312252964425E-2</v>
      </c>
      <c r="N1073" s="166">
        <f t="shared" si="354"/>
        <v>4.7557312252964425E-2</v>
      </c>
      <c r="O1073" s="166">
        <f t="shared" si="354"/>
        <v>4.7557312252964425E-2</v>
      </c>
      <c r="P1073" s="166">
        <f t="shared" si="354"/>
        <v>4.7557312252964425E-2</v>
      </c>
      <c r="Q1073" s="166">
        <f t="shared" si="354"/>
        <v>4.7557312252964425E-2</v>
      </c>
      <c r="R1073" s="166">
        <f t="shared" si="354"/>
        <v>4.7557312252964425E-2</v>
      </c>
      <c r="S1073" s="166">
        <f t="shared" si="354"/>
        <v>4.7557312252964425E-2</v>
      </c>
      <c r="T1073" s="166">
        <f t="shared" si="354"/>
        <v>4.7557312252964425E-2</v>
      </c>
      <c r="U1073" s="166">
        <f t="shared" si="354"/>
        <v>4.7557312252964425E-2</v>
      </c>
      <c r="V1073" s="166">
        <f t="shared" si="354"/>
        <v>4.7557312252964425E-2</v>
      </c>
      <c r="W1073" s="166">
        <f t="shared" si="354"/>
        <v>4.7557312252964425E-2</v>
      </c>
      <c r="X1073" s="166">
        <f t="shared" si="354"/>
        <v>4.7557312252964425E-2</v>
      </c>
      <c r="Y1073" s="166">
        <f t="shared" si="354"/>
        <v>4.7557312252964425E-2</v>
      </c>
      <c r="Z1073" s="166">
        <f t="shared" si="354"/>
        <v>4.7557312252964425E-2</v>
      </c>
      <c r="AA1073" s="166">
        <f t="shared" si="354"/>
        <v>4.7557312252964425E-2</v>
      </c>
      <c r="AB1073" s="166">
        <f t="shared" si="354"/>
        <v>4.7557312252964425E-2</v>
      </c>
      <c r="AC1073" s="166">
        <f t="shared" si="354"/>
        <v>4.7557312252964425E-2</v>
      </c>
      <c r="AD1073" s="166">
        <f t="shared" si="354"/>
        <v>4.7557312252964425E-2</v>
      </c>
      <c r="AE1073" s="166">
        <f t="shared" si="354"/>
        <v>4.7557312252964425E-2</v>
      </c>
      <c r="AF1073" s="166">
        <f t="shared" si="354"/>
        <v>4.7557312252964425E-2</v>
      </c>
      <c r="AG1073" s="166">
        <f t="shared" si="354"/>
        <v>4.7557312252964425E-2</v>
      </c>
      <c r="AH1073" s="166">
        <f t="shared" si="354"/>
        <v>4.7557312252964425E-2</v>
      </c>
      <c r="AI1073" s="166">
        <f t="shared" si="354"/>
        <v>4.7557312252964425E-2</v>
      </c>
      <c r="AJ1073" s="166">
        <f t="shared" si="354"/>
        <v>4.7557312252964425E-2</v>
      </c>
      <c r="AK1073" s="166">
        <f t="shared" si="354"/>
        <v>4.7557312252964425E-2</v>
      </c>
      <c r="AL1073" s="166">
        <f t="shared" si="354"/>
        <v>4.7557312252964425E-2</v>
      </c>
      <c r="AM1073" s="166">
        <f t="shared" si="354"/>
        <v>4.7557312252964425E-2</v>
      </c>
      <c r="AN1073" s="166">
        <f t="shared" si="354"/>
        <v>4.7557312252964425E-2</v>
      </c>
      <c r="AO1073" s="166">
        <f t="shared" si="354"/>
        <v>4.7557312252964425E-2</v>
      </c>
      <c r="AP1073" s="166">
        <f t="shared" si="354"/>
        <v>4.7557312252964425E-2</v>
      </c>
      <c r="AQ1073" s="166">
        <f t="shared" si="354"/>
        <v>4.7557312252964425E-2</v>
      </c>
      <c r="AR1073" s="166">
        <f t="shared" si="354"/>
        <v>4.7557312252964425E-2</v>
      </c>
    </row>
    <row r="1074" spans="1:217" s="262" customFormat="1" ht="15.75" hidden="1" outlineLevel="2">
      <c r="A1074" s="194"/>
      <c r="B1074" s="162" t="s">
        <v>54</v>
      </c>
      <c r="C1074" s="160" t="s">
        <v>73</v>
      </c>
      <c r="D1074" s="166">
        <f t="shared" si="352"/>
        <v>4.7557312252964425E-2</v>
      </c>
      <c r="E1074" s="166">
        <f t="shared" si="354"/>
        <v>4.7557312252964425E-2</v>
      </c>
      <c r="F1074" s="166">
        <f t="shared" si="354"/>
        <v>4.7557312252964425E-2</v>
      </c>
      <c r="G1074" s="166">
        <f t="shared" si="354"/>
        <v>4.7557312252964425E-2</v>
      </c>
      <c r="H1074" s="166">
        <f t="shared" si="354"/>
        <v>4.7557312252964425E-2</v>
      </c>
      <c r="I1074" s="166">
        <f t="shared" si="354"/>
        <v>4.7557312252964425E-2</v>
      </c>
      <c r="J1074" s="166">
        <f t="shared" si="354"/>
        <v>4.7557312252964425E-2</v>
      </c>
      <c r="K1074" s="166">
        <f t="shared" si="354"/>
        <v>4.7557312252964425E-2</v>
      </c>
      <c r="L1074" s="166">
        <f t="shared" si="354"/>
        <v>4.7557312252964425E-2</v>
      </c>
      <c r="M1074" s="166">
        <f t="shared" si="354"/>
        <v>4.7557312252964425E-2</v>
      </c>
      <c r="N1074" s="166">
        <f t="shared" si="354"/>
        <v>4.7557312252964425E-2</v>
      </c>
      <c r="O1074" s="166">
        <f t="shared" si="354"/>
        <v>4.7557312252964425E-2</v>
      </c>
      <c r="P1074" s="166">
        <f t="shared" si="354"/>
        <v>4.7557312252964425E-2</v>
      </c>
      <c r="Q1074" s="166">
        <f t="shared" si="354"/>
        <v>4.7557312252964425E-2</v>
      </c>
      <c r="R1074" s="166">
        <f t="shared" si="354"/>
        <v>4.7557312252964425E-2</v>
      </c>
      <c r="S1074" s="166">
        <f t="shared" si="354"/>
        <v>4.7557312252964425E-2</v>
      </c>
      <c r="T1074" s="166">
        <f t="shared" si="354"/>
        <v>4.7557312252964425E-2</v>
      </c>
      <c r="U1074" s="166">
        <f t="shared" si="354"/>
        <v>4.7557312252964425E-2</v>
      </c>
      <c r="V1074" s="166">
        <f t="shared" si="354"/>
        <v>4.7557312252964425E-2</v>
      </c>
      <c r="W1074" s="166">
        <f t="shared" si="354"/>
        <v>4.7557312252964425E-2</v>
      </c>
      <c r="X1074" s="166">
        <f t="shared" si="354"/>
        <v>4.7557312252964425E-2</v>
      </c>
      <c r="Y1074" s="166">
        <f t="shared" si="354"/>
        <v>4.7557312252964425E-2</v>
      </c>
      <c r="Z1074" s="166">
        <f t="shared" si="354"/>
        <v>4.7557312252964425E-2</v>
      </c>
      <c r="AA1074" s="166">
        <f t="shared" si="354"/>
        <v>4.7557312252964425E-2</v>
      </c>
      <c r="AB1074" s="166">
        <f t="shared" si="354"/>
        <v>4.7557312252964425E-2</v>
      </c>
      <c r="AC1074" s="166">
        <f t="shared" si="354"/>
        <v>4.7557312252964425E-2</v>
      </c>
      <c r="AD1074" s="166">
        <f t="shared" si="354"/>
        <v>4.7557312252964425E-2</v>
      </c>
      <c r="AE1074" s="166">
        <f t="shared" si="354"/>
        <v>4.7557312252964425E-2</v>
      </c>
      <c r="AF1074" s="166">
        <f t="shared" si="354"/>
        <v>4.7557312252964425E-2</v>
      </c>
      <c r="AG1074" s="166">
        <f t="shared" si="354"/>
        <v>4.7557312252964425E-2</v>
      </c>
      <c r="AH1074" s="166">
        <f t="shared" si="354"/>
        <v>4.7557312252964425E-2</v>
      </c>
      <c r="AI1074" s="166">
        <f t="shared" si="354"/>
        <v>4.7557312252964425E-2</v>
      </c>
      <c r="AJ1074" s="166">
        <f t="shared" si="354"/>
        <v>4.7557312252964425E-2</v>
      </c>
      <c r="AK1074" s="166">
        <f t="shared" si="354"/>
        <v>4.7557312252964425E-2</v>
      </c>
      <c r="AL1074" s="166">
        <f t="shared" si="354"/>
        <v>4.7557312252964425E-2</v>
      </c>
      <c r="AM1074" s="166">
        <f t="shared" si="354"/>
        <v>4.7557312252964425E-2</v>
      </c>
      <c r="AN1074" s="166">
        <f t="shared" si="354"/>
        <v>4.7557312252964425E-2</v>
      </c>
      <c r="AO1074" s="166">
        <f t="shared" si="354"/>
        <v>4.7557312252964425E-2</v>
      </c>
      <c r="AP1074" s="166">
        <f t="shared" si="354"/>
        <v>4.7557312252964425E-2</v>
      </c>
      <c r="AQ1074" s="166">
        <f t="shared" si="354"/>
        <v>4.7557312252964425E-2</v>
      </c>
      <c r="AR1074" s="166">
        <f t="shared" si="354"/>
        <v>4.7557312252964425E-2</v>
      </c>
    </row>
    <row r="1075" spans="1:217" s="262" customFormat="1" ht="15.75" hidden="1" outlineLevel="2">
      <c r="A1075" s="194"/>
      <c r="B1075" s="162" t="s">
        <v>55</v>
      </c>
      <c r="C1075" s="160" t="s">
        <v>73</v>
      </c>
      <c r="D1075" s="165" t="e">
        <f>1-SUM(D1062:D1074)</f>
        <v>#DIV/0!</v>
      </c>
      <c r="E1075" s="165" t="e">
        <f t="shared" ref="E1075:AR1075" si="355">1-SUM(E1062:E1074)</f>
        <v>#DIV/0!</v>
      </c>
      <c r="F1075" s="165" t="e">
        <f t="shared" si="355"/>
        <v>#DIV/0!</v>
      </c>
      <c r="G1075" s="165" t="e">
        <f t="shared" si="355"/>
        <v>#DIV/0!</v>
      </c>
      <c r="H1075" s="165" t="e">
        <f t="shared" si="355"/>
        <v>#DIV/0!</v>
      </c>
      <c r="I1075" s="165" t="e">
        <f t="shared" si="355"/>
        <v>#DIV/0!</v>
      </c>
      <c r="J1075" s="165" t="e">
        <f t="shared" si="355"/>
        <v>#DIV/0!</v>
      </c>
      <c r="K1075" s="165" t="e">
        <f t="shared" si="355"/>
        <v>#DIV/0!</v>
      </c>
      <c r="L1075" s="165" t="e">
        <f t="shared" si="355"/>
        <v>#DIV/0!</v>
      </c>
      <c r="M1075" s="165" t="e">
        <f t="shared" si="355"/>
        <v>#DIV/0!</v>
      </c>
      <c r="N1075" s="165" t="e">
        <f t="shared" si="355"/>
        <v>#DIV/0!</v>
      </c>
      <c r="O1075" s="165" t="e">
        <f t="shared" si="355"/>
        <v>#DIV/0!</v>
      </c>
      <c r="P1075" s="165" t="e">
        <f t="shared" si="355"/>
        <v>#DIV/0!</v>
      </c>
      <c r="Q1075" s="165" t="e">
        <f t="shared" si="355"/>
        <v>#DIV/0!</v>
      </c>
      <c r="R1075" s="165" t="e">
        <f t="shared" si="355"/>
        <v>#DIV/0!</v>
      </c>
      <c r="S1075" s="165" t="e">
        <f t="shared" si="355"/>
        <v>#DIV/0!</v>
      </c>
      <c r="T1075" s="165" t="e">
        <f t="shared" si="355"/>
        <v>#DIV/0!</v>
      </c>
      <c r="U1075" s="165" t="e">
        <f t="shared" si="355"/>
        <v>#DIV/0!</v>
      </c>
      <c r="V1075" s="165" t="e">
        <f t="shared" si="355"/>
        <v>#DIV/0!</v>
      </c>
      <c r="W1075" s="165" t="e">
        <f t="shared" si="355"/>
        <v>#DIV/0!</v>
      </c>
      <c r="X1075" s="165" t="e">
        <f t="shared" si="355"/>
        <v>#DIV/0!</v>
      </c>
      <c r="Y1075" s="165" t="e">
        <f t="shared" si="355"/>
        <v>#DIV/0!</v>
      </c>
      <c r="Z1075" s="165" t="e">
        <f t="shared" si="355"/>
        <v>#DIV/0!</v>
      </c>
      <c r="AA1075" s="165" t="e">
        <f t="shared" si="355"/>
        <v>#DIV/0!</v>
      </c>
      <c r="AB1075" s="165" t="e">
        <f t="shared" si="355"/>
        <v>#DIV/0!</v>
      </c>
      <c r="AC1075" s="165" t="e">
        <f t="shared" si="355"/>
        <v>#DIV/0!</v>
      </c>
      <c r="AD1075" s="165" t="e">
        <f t="shared" si="355"/>
        <v>#DIV/0!</v>
      </c>
      <c r="AE1075" s="165" t="e">
        <f t="shared" si="355"/>
        <v>#DIV/0!</v>
      </c>
      <c r="AF1075" s="165" t="e">
        <f t="shared" si="355"/>
        <v>#DIV/0!</v>
      </c>
      <c r="AG1075" s="165" t="e">
        <f t="shared" si="355"/>
        <v>#DIV/0!</v>
      </c>
      <c r="AH1075" s="165" t="e">
        <f t="shared" si="355"/>
        <v>#DIV/0!</v>
      </c>
      <c r="AI1075" s="165" t="e">
        <f t="shared" si="355"/>
        <v>#DIV/0!</v>
      </c>
      <c r="AJ1075" s="165" t="e">
        <f t="shared" si="355"/>
        <v>#DIV/0!</v>
      </c>
      <c r="AK1075" s="165" t="e">
        <f t="shared" si="355"/>
        <v>#DIV/0!</v>
      </c>
      <c r="AL1075" s="165" t="e">
        <f t="shared" si="355"/>
        <v>#DIV/0!</v>
      </c>
      <c r="AM1075" s="165" t="e">
        <f t="shared" si="355"/>
        <v>#DIV/0!</v>
      </c>
      <c r="AN1075" s="165" t="e">
        <f t="shared" si="355"/>
        <v>#DIV/0!</v>
      </c>
      <c r="AO1075" s="165" t="e">
        <f t="shared" si="355"/>
        <v>#DIV/0!</v>
      </c>
      <c r="AP1075" s="165" t="e">
        <f t="shared" si="355"/>
        <v>#DIV/0!</v>
      </c>
      <c r="AQ1075" s="165" t="e">
        <f t="shared" si="355"/>
        <v>#DIV/0!</v>
      </c>
      <c r="AR1075" s="165" t="e">
        <f t="shared" si="355"/>
        <v>#DIV/0!</v>
      </c>
    </row>
    <row r="1076" spans="1:217" s="262" customFormat="1" ht="15.75" hidden="1" outlineLevel="2">
      <c r="A1076" s="194"/>
      <c r="B1076" s="162" t="s">
        <v>56</v>
      </c>
      <c r="C1076" s="160" t="s">
        <v>73</v>
      </c>
      <c r="D1076" s="166" t="e">
        <f>SUM(D1062:D1075)</f>
        <v>#DIV/0!</v>
      </c>
      <c r="E1076" s="166" t="e">
        <f t="shared" ref="E1076:AR1076" si="356">SUM(E1062:E1075)</f>
        <v>#DIV/0!</v>
      </c>
      <c r="F1076" s="166" t="e">
        <f t="shared" si="356"/>
        <v>#DIV/0!</v>
      </c>
      <c r="G1076" s="166" t="e">
        <f t="shared" si="356"/>
        <v>#DIV/0!</v>
      </c>
      <c r="H1076" s="166" t="e">
        <f t="shared" si="356"/>
        <v>#DIV/0!</v>
      </c>
      <c r="I1076" s="166" t="e">
        <f t="shared" si="356"/>
        <v>#DIV/0!</v>
      </c>
      <c r="J1076" s="166" t="e">
        <f t="shared" si="356"/>
        <v>#DIV/0!</v>
      </c>
      <c r="K1076" s="166" t="e">
        <f t="shared" si="356"/>
        <v>#DIV/0!</v>
      </c>
      <c r="L1076" s="166" t="e">
        <f t="shared" si="356"/>
        <v>#DIV/0!</v>
      </c>
      <c r="M1076" s="166" t="e">
        <f t="shared" si="356"/>
        <v>#DIV/0!</v>
      </c>
      <c r="N1076" s="166" t="e">
        <f t="shared" si="356"/>
        <v>#DIV/0!</v>
      </c>
      <c r="O1076" s="166" t="e">
        <f t="shared" si="356"/>
        <v>#DIV/0!</v>
      </c>
      <c r="P1076" s="166" t="e">
        <f t="shared" si="356"/>
        <v>#DIV/0!</v>
      </c>
      <c r="Q1076" s="166" t="e">
        <f t="shared" si="356"/>
        <v>#DIV/0!</v>
      </c>
      <c r="R1076" s="166" t="e">
        <f t="shared" si="356"/>
        <v>#DIV/0!</v>
      </c>
      <c r="S1076" s="166" t="e">
        <f t="shared" si="356"/>
        <v>#DIV/0!</v>
      </c>
      <c r="T1076" s="166" t="e">
        <f t="shared" si="356"/>
        <v>#DIV/0!</v>
      </c>
      <c r="U1076" s="166" t="e">
        <f t="shared" si="356"/>
        <v>#DIV/0!</v>
      </c>
      <c r="V1076" s="166" t="e">
        <f t="shared" si="356"/>
        <v>#DIV/0!</v>
      </c>
      <c r="W1076" s="166" t="e">
        <f t="shared" si="356"/>
        <v>#DIV/0!</v>
      </c>
      <c r="X1076" s="166" t="e">
        <f t="shared" si="356"/>
        <v>#DIV/0!</v>
      </c>
      <c r="Y1076" s="166" t="e">
        <f t="shared" si="356"/>
        <v>#DIV/0!</v>
      </c>
      <c r="Z1076" s="166" t="e">
        <f t="shared" si="356"/>
        <v>#DIV/0!</v>
      </c>
      <c r="AA1076" s="166" t="e">
        <f t="shared" si="356"/>
        <v>#DIV/0!</v>
      </c>
      <c r="AB1076" s="166" t="e">
        <f t="shared" si="356"/>
        <v>#DIV/0!</v>
      </c>
      <c r="AC1076" s="166" t="e">
        <f t="shared" si="356"/>
        <v>#DIV/0!</v>
      </c>
      <c r="AD1076" s="166" t="e">
        <f t="shared" si="356"/>
        <v>#DIV/0!</v>
      </c>
      <c r="AE1076" s="166" t="e">
        <f t="shared" si="356"/>
        <v>#DIV/0!</v>
      </c>
      <c r="AF1076" s="166" t="e">
        <f t="shared" si="356"/>
        <v>#DIV/0!</v>
      </c>
      <c r="AG1076" s="166" t="e">
        <f t="shared" si="356"/>
        <v>#DIV/0!</v>
      </c>
      <c r="AH1076" s="166" t="e">
        <f t="shared" si="356"/>
        <v>#DIV/0!</v>
      </c>
      <c r="AI1076" s="166" t="e">
        <f t="shared" si="356"/>
        <v>#DIV/0!</v>
      </c>
      <c r="AJ1076" s="166" t="e">
        <f t="shared" si="356"/>
        <v>#DIV/0!</v>
      </c>
      <c r="AK1076" s="166" t="e">
        <f t="shared" si="356"/>
        <v>#DIV/0!</v>
      </c>
      <c r="AL1076" s="166" t="e">
        <f t="shared" si="356"/>
        <v>#DIV/0!</v>
      </c>
      <c r="AM1076" s="166" t="e">
        <f t="shared" si="356"/>
        <v>#DIV/0!</v>
      </c>
      <c r="AN1076" s="166" t="e">
        <f t="shared" si="356"/>
        <v>#DIV/0!</v>
      </c>
      <c r="AO1076" s="166" t="e">
        <f t="shared" si="356"/>
        <v>#DIV/0!</v>
      </c>
      <c r="AP1076" s="166" t="e">
        <f t="shared" si="356"/>
        <v>#DIV/0!</v>
      </c>
      <c r="AQ1076" s="166" t="e">
        <f t="shared" si="356"/>
        <v>#DIV/0!</v>
      </c>
      <c r="AR1076" s="166" t="e">
        <f t="shared" si="356"/>
        <v>#DIV/0!</v>
      </c>
    </row>
    <row r="1077" spans="1:217" s="260" customFormat="1" ht="15.75" hidden="1" outlineLevel="1">
      <c r="A1077" s="195"/>
      <c r="B1077" s="84"/>
      <c r="C1077" s="80"/>
      <c r="D1077" s="157"/>
      <c r="E1077" s="157"/>
      <c r="F1077" s="157"/>
      <c r="G1077" s="157"/>
      <c r="H1077" s="157"/>
      <c r="I1077" s="157"/>
      <c r="J1077" s="157"/>
      <c r="K1077" s="157"/>
      <c r="L1077" s="157"/>
      <c r="M1077" s="157"/>
      <c r="N1077" s="157"/>
      <c r="O1077" s="157"/>
      <c r="P1077" s="157"/>
      <c r="Q1077" s="157"/>
      <c r="R1077" s="157"/>
      <c r="S1077" s="157"/>
      <c r="T1077" s="157"/>
      <c r="U1077" s="157"/>
      <c r="V1077" s="157"/>
      <c r="W1077" s="157"/>
      <c r="X1077" s="157"/>
      <c r="Y1077" s="157"/>
      <c r="Z1077" s="157"/>
      <c r="AA1077" s="157"/>
      <c r="AB1077" s="157"/>
      <c r="AC1077" s="157"/>
      <c r="AD1077" s="157"/>
      <c r="AE1077" s="157"/>
      <c r="AF1077" s="157"/>
      <c r="AG1077" s="157"/>
      <c r="AH1077" s="157"/>
      <c r="AI1077" s="157"/>
      <c r="AJ1077" s="157"/>
      <c r="AK1077" s="157"/>
      <c r="AL1077" s="157"/>
      <c r="AM1077" s="157"/>
      <c r="AN1077" s="157"/>
      <c r="AO1077" s="157"/>
      <c r="AP1077" s="157"/>
      <c r="AQ1077" s="157"/>
      <c r="AR1077" s="157"/>
    </row>
    <row r="1078" spans="1:217" s="201" customFormat="1" ht="14.85" hidden="1" customHeight="1" outlineLevel="1">
      <c r="B1078" s="368" t="str">
        <f>B171</f>
        <v>ANO</v>
      </c>
      <c r="C1078" s="368"/>
      <c r="D1078" s="202">
        <f t="shared" ref="D1078:AR1078" si="357">D171</f>
        <v>0</v>
      </c>
      <c r="E1078" s="202">
        <f t="shared" si="357"/>
        <v>1</v>
      </c>
      <c r="F1078" s="202">
        <f t="shared" si="357"/>
        <v>2</v>
      </c>
      <c r="G1078" s="202">
        <f t="shared" si="357"/>
        <v>3</v>
      </c>
      <c r="H1078" s="202">
        <f t="shared" si="357"/>
        <v>4</v>
      </c>
      <c r="I1078" s="202">
        <f t="shared" si="357"/>
        <v>5</v>
      </c>
      <c r="J1078" s="202">
        <f t="shared" si="357"/>
        <v>6</v>
      </c>
      <c r="K1078" s="202">
        <f t="shared" si="357"/>
        <v>7</v>
      </c>
      <c r="L1078" s="202">
        <f t="shared" si="357"/>
        <v>8</v>
      </c>
      <c r="M1078" s="202">
        <f t="shared" si="357"/>
        <v>9</v>
      </c>
      <c r="N1078" s="202">
        <f t="shared" si="357"/>
        <v>10</v>
      </c>
      <c r="O1078" s="202">
        <f t="shared" si="357"/>
        <v>11</v>
      </c>
      <c r="P1078" s="202">
        <f t="shared" si="357"/>
        <v>12</v>
      </c>
      <c r="Q1078" s="202">
        <f t="shared" si="357"/>
        <v>13</v>
      </c>
      <c r="R1078" s="202">
        <f t="shared" si="357"/>
        <v>14</v>
      </c>
      <c r="S1078" s="202">
        <f t="shared" si="357"/>
        <v>15</v>
      </c>
      <c r="T1078" s="202">
        <f t="shared" si="357"/>
        <v>16</v>
      </c>
      <c r="U1078" s="202">
        <f t="shared" si="357"/>
        <v>17</v>
      </c>
      <c r="V1078" s="202">
        <f t="shared" si="357"/>
        <v>18</v>
      </c>
      <c r="W1078" s="202">
        <f t="shared" si="357"/>
        <v>19</v>
      </c>
      <c r="X1078" s="202">
        <f t="shared" si="357"/>
        <v>20</v>
      </c>
      <c r="Y1078" s="202">
        <f t="shared" si="357"/>
        <v>21</v>
      </c>
      <c r="Z1078" s="202">
        <f t="shared" si="357"/>
        <v>22</v>
      </c>
      <c r="AA1078" s="202">
        <f t="shared" si="357"/>
        <v>23</v>
      </c>
      <c r="AB1078" s="202">
        <f t="shared" si="357"/>
        <v>24</v>
      </c>
      <c r="AC1078" s="202">
        <f t="shared" si="357"/>
        <v>25</v>
      </c>
      <c r="AD1078" s="202">
        <f t="shared" si="357"/>
        <v>26</v>
      </c>
      <c r="AE1078" s="202">
        <f t="shared" si="357"/>
        <v>27</v>
      </c>
      <c r="AF1078" s="202">
        <f t="shared" si="357"/>
        <v>28</v>
      </c>
      <c r="AG1078" s="202">
        <f t="shared" si="357"/>
        <v>29</v>
      </c>
      <c r="AH1078" s="202">
        <f t="shared" si="357"/>
        <v>30</v>
      </c>
      <c r="AI1078" s="202">
        <f t="shared" si="357"/>
        <v>31</v>
      </c>
      <c r="AJ1078" s="202">
        <f t="shared" si="357"/>
        <v>32</v>
      </c>
      <c r="AK1078" s="202">
        <f t="shared" si="357"/>
        <v>33</v>
      </c>
      <c r="AL1078" s="202">
        <f t="shared" si="357"/>
        <v>34</v>
      </c>
      <c r="AM1078" s="202">
        <f t="shared" si="357"/>
        <v>35</v>
      </c>
      <c r="AN1078" s="202">
        <f t="shared" si="357"/>
        <v>36</v>
      </c>
      <c r="AO1078" s="202">
        <f t="shared" si="357"/>
        <v>37</v>
      </c>
      <c r="AP1078" s="202">
        <f t="shared" si="357"/>
        <v>38</v>
      </c>
      <c r="AQ1078" s="202">
        <f t="shared" si="357"/>
        <v>39</v>
      </c>
      <c r="AR1078" s="202">
        <f t="shared" si="357"/>
        <v>40</v>
      </c>
    </row>
    <row r="1079" spans="1:217" s="203" customFormat="1" ht="14.85" hidden="1" customHeight="1" outlineLevel="1">
      <c r="B1079" s="84" t="s">
        <v>203</v>
      </c>
      <c r="C1079" s="80" t="s">
        <v>204</v>
      </c>
      <c r="D1079" s="204">
        <f>SUM(D1080:D1119)</f>
        <v>0</v>
      </c>
      <c r="E1079" s="204">
        <f t="shared" ref="E1079:AQ1079" si="358">SUM(E1080:E1119)</f>
        <v>59599.032343367791</v>
      </c>
      <c r="F1079" s="204">
        <f t="shared" si="358"/>
        <v>117738.17578598598</v>
      </c>
      <c r="G1079" s="204">
        <f t="shared" si="358"/>
        <v>174462.08420890055</v>
      </c>
      <c r="H1079" s="204">
        <f t="shared" si="358"/>
        <v>229814.09930974583</v>
      </c>
      <c r="I1079" s="204">
        <f t="shared" si="358"/>
        <v>283836.28942131595</v>
      </c>
      <c r="J1079" s="204">
        <f t="shared" si="358"/>
        <v>335841.40049029258</v>
      </c>
      <c r="K1079" s="204">
        <f t="shared" si="358"/>
        <v>386618.67092761787</v>
      </c>
      <c r="L1079" s="204">
        <f t="shared" si="358"/>
        <v>436205.93462144141</v>
      </c>
      <c r="M1079" s="204">
        <f t="shared" si="358"/>
        <v>484639.91502810176</v>
      </c>
      <c r="N1079" s="204">
        <f t="shared" si="358"/>
        <v>531956.25802898896</v>
      </c>
      <c r="O1079" s="204">
        <f t="shared" si="358"/>
        <v>577439.54081521998</v>
      </c>
      <c r="P1079" s="204">
        <f t="shared" si="358"/>
        <v>621895.53836501809</v>
      </c>
      <c r="Q1079" s="204">
        <f t="shared" si="358"/>
        <v>665356.19629003364</v>
      </c>
      <c r="R1079" s="204">
        <f t="shared" si="358"/>
        <v>707852.52399013145</v>
      </c>
      <c r="S1079" s="204">
        <f t="shared" si="358"/>
        <v>749414.62236225081</v>
      </c>
      <c r="T1079" s="204">
        <f t="shared" si="358"/>
        <v>789299.17970536882</v>
      </c>
      <c r="U1079" s="204">
        <f t="shared" si="358"/>
        <v>828329.92251271009</v>
      </c>
      <c r="V1079" s="204">
        <f t="shared" si="358"/>
        <v>866533.70957870898</v>
      </c>
      <c r="W1079" s="204">
        <f t="shared" si="358"/>
        <v>903936.61402426753</v>
      </c>
      <c r="X1079" s="204">
        <f t="shared" si="358"/>
        <v>940563.9465575366</v>
      </c>
      <c r="Y1079" s="204">
        <f t="shared" si="358"/>
        <v>975644.6528787968</v>
      </c>
      <c r="Z1079" s="204">
        <f t="shared" si="358"/>
        <v>1010021.7253703239</v>
      </c>
      <c r="AA1079" s="204">
        <f t="shared" si="358"/>
        <v>1043717.6253431741</v>
      </c>
      <c r="AB1079" s="204">
        <f t="shared" si="358"/>
        <v>1076754.1586052834</v>
      </c>
      <c r="AC1079" s="204">
        <f t="shared" si="358"/>
        <v>1109152.4948761561</v>
      </c>
      <c r="AD1079" s="204">
        <f t="shared" si="358"/>
        <v>1140113.8661847448</v>
      </c>
      <c r="AE1079" s="204">
        <f t="shared" si="358"/>
        <v>1170501.7610621641</v>
      </c>
      <c r="AF1079" s="204">
        <f t="shared" si="358"/>
        <v>1200334.8361502518</v>
      </c>
      <c r="AG1079" s="204">
        <f t="shared" si="358"/>
        <v>1229631.2052430117</v>
      </c>
      <c r="AH1079" s="204">
        <f t="shared" si="358"/>
        <v>1258408.4553728823</v>
      </c>
      <c r="AI1079" s="204">
        <f t="shared" si="358"/>
        <v>1285840.0303449112</v>
      </c>
      <c r="AJ1079" s="204">
        <f t="shared" si="358"/>
        <v>1312811.0752132682</v>
      </c>
      <c r="AK1079" s="204">
        <f t="shared" si="358"/>
        <v>1339336.9516767445</v>
      </c>
      <c r="AL1079" s="204">
        <f t="shared" si="358"/>
        <v>1365432.5761822064</v>
      </c>
      <c r="AM1079" s="204">
        <f t="shared" si="358"/>
        <v>1391112.4331275537</v>
      </c>
      <c r="AN1079" s="204">
        <f t="shared" si="358"/>
        <v>1415522.011951071</v>
      </c>
      <c r="AO1079" s="204">
        <f t="shared" si="358"/>
        <v>1439569.2170288721</v>
      </c>
      <c r="AP1079" s="204">
        <f t="shared" si="358"/>
        <v>1463266.5533153315</v>
      </c>
      <c r="AQ1079" s="204">
        <f t="shared" si="358"/>
        <v>1486626.1651635265</v>
      </c>
      <c r="AR1079" s="204">
        <f>SUM(AR1080:AR1119)</f>
        <v>1509659.8470274983</v>
      </c>
    </row>
    <row r="1080" spans="1:217" ht="14.85" hidden="1" customHeight="1" outlineLevel="2">
      <c r="B1080" s="205" t="s">
        <v>205</v>
      </c>
      <c r="C1080" s="206" t="s">
        <v>206</v>
      </c>
      <c r="D1080" s="207">
        <v>0</v>
      </c>
      <c r="E1080" s="208">
        <f>'[7]5. Var. Index. Performance RTs'!$D$104*'[7]5. Var. Index. Performance RTs'!$D$105*$D$1060*EXP(-'[7]5. Var. Index. Performance RTs'!$D$104*(E$171-0))</f>
        <v>59599.032343367791</v>
      </c>
      <c r="F1080" s="208">
        <f>'[7]5. Var. Index. Performance RTs'!$D$104*'[7]5. Var. Index. Performance RTs'!$D$105*$D$1060*EXP(-'[7]5. Var. Index. Performance RTs'!$D$104*(F$171-0))</f>
        <v>57837.614741434358</v>
      </c>
      <c r="G1080" s="208">
        <f>'[7]5. Var. Index. Performance RTs'!$D$104*'[7]5. Var. Index. Performance RTs'!$D$105*$D$1060*EXP(-'[7]5. Var. Index. Performance RTs'!$D$104*(G$171-0))</f>
        <v>56128.254896924322</v>
      </c>
      <c r="H1080" s="208">
        <f>'[7]5. Var. Index. Performance RTs'!$D$104*'[7]5. Var. Index. Performance RTs'!$D$105*$D$1060*EXP(-'[7]5. Var. Index. Performance RTs'!$D$104*(H$171-0))</f>
        <v>54469.414270592388</v>
      </c>
      <c r="I1080" s="208">
        <f>'[7]5. Var. Index. Performance RTs'!$D$104*'[7]5. Var. Index. Performance RTs'!$D$105*$D$1060*EXP(-'[7]5. Var. Index. Performance RTs'!$D$104*(I$171-0))</f>
        <v>52859.599793899761</v>
      </c>
      <c r="J1080" s="208">
        <f>'[7]5. Var. Index. Performance RTs'!$D$104*'[7]5. Var. Index. Performance RTs'!$D$105*$D$1060*EXP(-'[7]5. Var. Index. Performance RTs'!$D$104*(J$171-0))</f>
        <v>51297.362525151664</v>
      </c>
      <c r="K1080" s="208">
        <f>'[7]5. Var. Index. Performance RTs'!$D$104*'[7]5. Var. Index. Performance RTs'!$D$105*$D$1060*EXP(-'[7]5. Var. Index. Performance RTs'!$D$104*(K$171-0))</f>
        <v>49781.296345352057</v>
      </c>
      <c r="L1080" s="208">
        <f>'[7]5. Var. Index. Performance RTs'!$D$104*'[7]5. Var. Index. Performance RTs'!$D$105*$D$1060*EXP(-'[7]5. Var. Index. Performance RTs'!$D$104*(L$171-0))</f>
        <v>48310.036692601578</v>
      </c>
      <c r="M1080" s="208">
        <f>'[7]5. Var. Index. Performance RTs'!$D$104*'[7]5. Var. Index. Performance RTs'!$D$105*$D$1060*EXP(-'[7]5. Var. Index. Performance RTs'!$D$104*(M$171-0))</f>
        <v>46882.259333899739</v>
      </c>
      <c r="N1080" s="208">
        <f>'[7]5. Var. Index. Performance RTs'!$D$104*'[7]5. Var. Index. Performance RTs'!$D$105*$D$1060*EXP(-'[7]5. Var. Index. Performance RTs'!$D$104*(N$171-0))</f>
        <v>45496.679173245866</v>
      </c>
      <c r="O1080" s="208">
        <f>'[7]5. Var. Index. Performance RTs'!$D$104*'[7]5. Var. Index. Performance RTs'!$D$105*$D$1060*EXP(-'[7]5. Var. Index. Performance RTs'!$D$104*(O$171-0))</f>
        <v>44152.049094965885</v>
      </c>
      <c r="P1080" s="208">
        <f>'[7]5. Var. Index. Performance RTs'!$D$104*'[7]5. Var. Index. Performance RTs'!$D$105*$D$1060*EXP(-'[7]5. Var. Index. Performance RTs'!$D$104*(P$171-0))</f>
        <v>42847.158841224089</v>
      </c>
      <c r="Q1080" s="208">
        <f>'[7]5. Var. Index. Performance RTs'!$D$104*'[7]5. Var. Index. Performance RTs'!$D$105*$D$1060*EXP(-'[7]5. Var. Index. Performance RTs'!$D$104*(Q$171-0))</f>
        <v>41580.833922709389</v>
      </c>
      <c r="R1080" s="208">
        <f>'[7]5. Var. Index. Performance RTs'!$D$104*'[7]5. Var. Index. Performance RTs'!$D$105*$D$1060*EXP(-'[7]5. Var. Index. Performance RTs'!$D$104*(R$171-0))</f>
        <v>40351.934561515627</v>
      </c>
      <c r="S1080" s="208">
        <f>'[7]5. Var. Index. Performance RTs'!$D$104*'[7]5. Var. Index. Performance RTs'!$D$105*$D$1060*EXP(-'[7]5. Var. Index. Performance RTs'!$D$104*(S$171-0))</f>
        <v>39159.354665264524</v>
      </c>
      <c r="T1080" s="208">
        <f>'[7]5. Var. Index. Performance RTs'!$D$104*'[7]5. Var. Index. Performance RTs'!$D$105*$D$1060*EXP(-'[7]5. Var. Index. Performance RTs'!$D$104*(T$171-0))</f>
        <v>38002.020831547889</v>
      </c>
      <c r="U1080" s="208">
        <f>'[7]5. Var. Index. Performance RTs'!$D$104*'[7]5. Var. Index. Performance RTs'!$D$105*$D$1060*EXP(-'[7]5. Var. Index. Performance RTs'!$D$104*(U$171-0))</f>
        <v>36878.891381793008</v>
      </c>
      <c r="V1080" s="208">
        <f>'[7]5. Var. Index. Performance RTs'!$D$104*'[7]5. Var. Index. Performance RTs'!$D$105*$D$1060*EXP(-'[7]5. Var. Index. Performance RTs'!$D$104*(V$171-0))</f>
        <v>35788.955423681597</v>
      </c>
      <c r="W1080" s="208">
        <f>'[7]5. Var. Index. Performance RTs'!$D$104*'[7]5. Var. Index. Performance RTs'!$D$105*$D$1060*EXP(-'[7]5. Var. Index. Performance RTs'!$D$104*(W$171-0))</f>
        <v>34731.231941278464</v>
      </c>
      <c r="X1080" s="208">
        <f>'[7]5. Var. Index. Performance RTs'!$D$104*'[7]5. Var. Index. Performance RTs'!$D$105*$D$1060*EXP(-'[7]5. Var. Index. Performance RTs'!$D$104*(X$171-0))</f>
        <v>33704.768912050968</v>
      </c>
      <c r="Y1080" s="208">
        <f>'[7]5. Var. Index. Performance RTs'!$D$104*'[7]5. Var. Index. Performance RTs'!$D$105*$D$1060*EXP(-'[7]5. Var. Index. Performance RTs'!$D$104*(Y$171-0))</f>
        <v>32708.642449984476</v>
      </c>
      <c r="Z1080" s="208">
        <f>'[7]5. Var. Index. Performance RTs'!$D$104*'[7]5. Var. Index. Performance RTs'!$D$105*$D$1060*EXP(-'[7]5. Var. Index. Performance RTs'!$D$104*(Z$171-0))</f>
        <v>31741.95597402257</v>
      </c>
      <c r="AA1080" s="208">
        <f>'[7]5. Var. Index. Performance RTs'!$D$104*'[7]5. Var. Index. Performance RTs'!$D$105*$D$1060*EXP(-'[7]5. Var. Index. Performance RTs'!$D$104*(AA$171-0))</f>
        <v>30803.839401083591</v>
      </c>
      <c r="AB1080" s="208">
        <f>'[7]5. Var. Index. Performance RTs'!$D$104*'[7]5. Var. Index. Performance RTs'!$D$105*$D$1060*EXP(-'[7]5. Var. Index. Performance RTs'!$D$104*(AB$171-0))</f>
        <v>29893.448362927124</v>
      </c>
      <c r="AC1080" s="208">
        <f>'[7]5. Var. Index. Performance RTs'!$D$104*'[7]5. Var. Index. Performance RTs'!$D$105*$D$1060*EXP(-'[7]5. Var. Index. Performance RTs'!$D$104*(AC$171-0))</f>
        <v>29009.963446165588</v>
      </c>
      <c r="AD1080" s="208">
        <f>'[7]5. Var. Index. Performance RTs'!$D$104*'[7]5. Var. Index. Performance RTs'!$D$105*$D$1060*EXP(-'[7]5. Var. Index. Performance RTs'!$D$104*(AD$171-0))</f>
        <v>28152.589454736881</v>
      </c>
      <c r="AE1080" s="208">
        <f>'[7]5. Var. Index. Performance RTs'!$D$104*'[7]5. Var. Index. Performance RTs'!$D$105*$D$1060*EXP(-'[7]5. Var. Index. Performance RTs'!$D$104*(AE$171-0))</f>
        <v>27320.554694174243</v>
      </c>
      <c r="AF1080" s="208">
        <f>'[7]5. Var. Index. Performance RTs'!$D$104*'[7]5. Var. Index. Performance RTs'!$D$105*$D$1060*EXP(-'[7]5. Var. Index. Performance RTs'!$D$104*(AF$171-0))</f>
        <v>26513.110277029122</v>
      </c>
      <c r="AG1080" s="208">
        <f>'[7]5. Var. Index. Performance RTs'!$D$104*'[7]5. Var. Index. Performance RTs'!$D$105*$D$1060*EXP(-'[7]5. Var. Index. Performance RTs'!$D$104*(AG$171-0))</f>
        <v>25729.529448821962</v>
      </c>
      <c r="AH1080" s="208">
        <f>'[7]5. Var. Index. Performance RTs'!$D$104*'[7]5. Var. Index. Performance RTs'!$D$105*$D$1060*EXP(-'[7]5. Var. Index. Performance RTs'!$D$104*(AH$171-0))</f>
        <v>24969.106933914085</v>
      </c>
      <c r="AI1080" s="208">
        <f>'[7]5. Var. Index. Performance RTs'!$D$104*'[7]5. Var. Index. Performance RTs'!$D$105*$D$1060*EXP(-'[7]5. Var. Index. Performance RTs'!$D$104*(AI$171-0))</f>
        <v>24231.158300712006</v>
      </c>
      <c r="AJ1080" s="208">
        <f>'[7]5. Var. Index. Performance RTs'!$D$104*'[7]5. Var. Index. Performance RTs'!$D$105*$D$1060*EXP(-'[7]5. Var. Index. Performance RTs'!$D$104*(AJ$171-0))</f>
        <v>23515.019345632827</v>
      </c>
      <c r="AK1080" s="208">
        <f>'[7]5. Var. Index. Performance RTs'!$D$104*'[7]5. Var. Index. Performance RTs'!$D$105*$D$1060*EXP(-'[7]5. Var. Index. Performance RTs'!$D$104*(AK$171-0))</f>
        <v>22820.045495276139</v>
      </c>
      <c r="AL1080" s="208">
        <f>'[7]5. Var. Index. Performance RTs'!$D$104*'[7]5. Var. Index. Performance RTs'!$D$105*$D$1060*EXP(-'[7]5. Var. Index. Performance RTs'!$D$104*(AL$171-0))</f>
        <v>22145.611226264482</v>
      </c>
      <c r="AM1080" s="208">
        <f>'[7]5. Var. Index. Performance RTs'!$D$104*'[7]5. Var. Index. Performance RTs'!$D$105*$D$1060*EXP(-'[7]5. Var. Index. Performance RTs'!$D$104*(AM$171-0))</f>
        <v>21491.109502230065</v>
      </c>
      <c r="AN1080" s="208">
        <f>'[7]5. Var. Index. Performance RTs'!$D$104*'[7]5. Var. Index. Performance RTs'!$D$105*$D$1060*EXP(-'[7]5. Var. Index. Performance RTs'!$D$104*(AN$171-0))</f>
        <v>20855.95122744107</v>
      </c>
      <c r="AO1080" s="208">
        <f>'[7]5. Var. Index. Performance RTs'!$D$104*'[7]5. Var. Index. Performance RTs'!$D$105*$D$1060*EXP(-'[7]5. Var. Index. Performance RTs'!$D$104*(AO$171-0))</f>
        <v>20239.564716575718</v>
      </c>
      <c r="AP1080" s="208">
        <f>'[7]5. Var. Index. Performance RTs'!$D$104*'[7]5. Var. Index. Performance RTs'!$D$105*$D$1060*EXP(-'[7]5. Var. Index. Performance RTs'!$D$104*(AP$171-0))</f>
        <v>19641.395180166885</v>
      </c>
      <c r="AQ1080" s="208">
        <f>'[7]5. Var. Index. Performance RTs'!$D$104*'[7]5. Var. Index. Performance RTs'!$D$105*$D$1060*EXP(-'[7]5. Var. Index. Performance RTs'!$D$104*(AQ$171-0))</f>
        <v>19060.904225254148</v>
      </c>
      <c r="AR1080" s="208">
        <f>'[7]5. Var. Index. Performance RTs'!$D$104*'[7]5. Var. Index. Performance RTs'!$D$105*$D$1060*EXP(-'[7]5. Var. Index. Performance RTs'!$D$104*(AR$171-0))</f>
        <v>18497.569370793775</v>
      </c>
      <c r="AS1080" s="208"/>
      <c r="AT1080" s="208"/>
      <c r="AU1080" s="208"/>
      <c r="AV1080" s="208"/>
      <c r="AW1080" s="208"/>
      <c r="AX1080" s="208"/>
      <c r="AY1080" s="208"/>
      <c r="AZ1080" s="208"/>
      <c r="BA1080" s="208"/>
      <c r="BB1080" s="208"/>
      <c r="BC1080" s="208"/>
      <c r="BD1080" s="208"/>
      <c r="BE1080" s="208"/>
      <c r="BF1080" s="208"/>
      <c r="BG1080" s="208"/>
      <c r="BH1080" s="208"/>
      <c r="BI1080" s="208"/>
      <c r="BJ1080" s="208"/>
      <c r="BK1080" s="208"/>
      <c r="BL1080" s="208"/>
      <c r="BM1080" s="208"/>
      <c r="BN1080" s="208"/>
      <c r="BO1080" s="208"/>
      <c r="BP1080" s="208"/>
      <c r="BQ1080" s="208"/>
      <c r="BR1080" s="208"/>
      <c r="BS1080" s="208"/>
      <c r="BT1080" s="208"/>
      <c r="BU1080" s="208"/>
      <c r="BV1080" s="208"/>
      <c r="BW1080" s="208"/>
      <c r="BX1080" s="208"/>
      <c r="BY1080" s="208"/>
      <c r="BZ1080" s="208"/>
      <c r="CA1080" s="208"/>
      <c r="CB1080" s="208"/>
      <c r="CC1080" s="208"/>
      <c r="CD1080" s="208"/>
      <c r="CE1080" s="208"/>
      <c r="CF1080" s="208"/>
      <c r="CG1080" s="208"/>
      <c r="CH1080" s="208"/>
      <c r="CI1080" s="208"/>
      <c r="CJ1080" s="208"/>
      <c r="CK1080" s="208"/>
      <c r="CL1080" s="208"/>
      <c r="CM1080" s="208"/>
      <c r="CN1080" s="208"/>
      <c r="CO1080" s="208"/>
      <c r="CP1080" s="208"/>
      <c r="CQ1080" s="208"/>
      <c r="CR1080" s="208"/>
      <c r="CS1080" s="208"/>
      <c r="CT1080" s="208"/>
      <c r="CU1080" s="208"/>
      <c r="CV1080" s="208"/>
      <c r="CW1080" s="208"/>
      <c r="CX1080" s="208"/>
      <c r="CY1080" s="208"/>
      <c r="CZ1080" s="208"/>
      <c r="DA1080" s="208"/>
      <c r="DB1080" s="208"/>
      <c r="DC1080" s="208"/>
      <c r="DD1080" s="208"/>
      <c r="DE1080" s="208"/>
      <c r="DF1080" s="208"/>
      <c r="DG1080" s="208"/>
      <c r="DH1080" s="208"/>
      <c r="DI1080" s="208"/>
      <c r="DJ1080" s="208"/>
      <c r="DK1080" s="208"/>
      <c r="DL1080" s="208"/>
      <c r="DM1080" s="208"/>
      <c r="DN1080" s="208"/>
      <c r="DO1080" s="208"/>
      <c r="DP1080" s="208"/>
      <c r="DQ1080" s="208"/>
      <c r="DR1080" s="208"/>
      <c r="DS1080" s="208"/>
      <c r="DT1080" s="208"/>
      <c r="DU1080" s="208"/>
      <c r="DV1080" s="208"/>
      <c r="DW1080" s="208"/>
      <c r="DX1080" s="208"/>
      <c r="DY1080" s="208"/>
      <c r="DZ1080" s="208"/>
      <c r="EA1080" s="208"/>
      <c r="EB1080" s="208"/>
      <c r="EC1080" s="208"/>
      <c r="ED1080" s="208"/>
      <c r="EE1080" s="208"/>
      <c r="EF1080" s="208"/>
      <c r="EG1080" s="208"/>
      <c r="EH1080" s="208"/>
      <c r="EI1080" s="208"/>
      <c r="EJ1080" s="208"/>
      <c r="EK1080" s="208"/>
      <c r="EL1080" s="208"/>
      <c r="EM1080" s="208"/>
      <c r="EN1080" s="208"/>
      <c r="EO1080" s="208"/>
      <c r="EP1080" s="208"/>
      <c r="EQ1080" s="208"/>
      <c r="ER1080" s="208"/>
      <c r="ES1080" s="208"/>
      <c r="ET1080" s="208"/>
      <c r="EU1080" s="208"/>
      <c r="EV1080" s="208"/>
      <c r="EW1080" s="208"/>
      <c r="EX1080" s="208"/>
      <c r="EY1080" s="208"/>
      <c r="EZ1080" s="208"/>
      <c r="FA1080" s="208"/>
      <c r="FB1080" s="208"/>
      <c r="FC1080" s="208"/>
      <c r="FD1080" s="208"/>
      <c r="FE1080" s="208"/>
      <c r="FF1080" s="208"/>
      <c r="FG1080" s="208"/>
      <c r="FH1080" s="208"/>
      <c r="FI1080" s="208"/>
      <c r="FJ1080" s="208"/>
      <c r="FK1080" s="208"/>
      <c r="FL1080" s="208"/>
      <c r="FM1080" s="208"/>
      <c r="FN1080" s="208"/>
      <c r="FO1080" s="208"/>
      <c r="FP1080" s="208"/>
      <c r="FQ1080" s="208"/>
      <c r="FR1080" s="208"/>
      <c r="FS1080" s="208"/>
      <c r="FT1080" s="208"/>
      <c r="FU1080" s="208"/>
      <c r="FV1080" s="208"/>
      <c r="FW1080" s="208"/>
      <c r="FX1080" s="208"/>
      <c r="FY1080" s="208"/>
      <c r="FZ1080" s="208"/>
      <c r="GA1080" s="208"/>
      <c r="GB1080" s="208"/>
      <c r="GC1080" s="208"/>
      <c r="GD1080" s="208"/>
      <c r="GE1080" s="208"/>
      <c r="GF1080" s="208"/>
      <c r="GG1080" s="208"/>
      <c r="GH1080" s="208"/>
      <c r="GI1080" s="208"/>
      <c r="GJ1080" s="208"/>
      <c r="GK1080" s="208"/>
      <c r="GL1080" s="208"/>
      <c r="GM1080" s="208"/>
      <c r="GN1080" s="208"/>
      <c r="GO1080" s="208"/>
      <c r="GP1080" s="208"/>
      <c r="GQ1080" s="208"/>
      <c r="GR1080" s="208"/>
      <c r="GS1080" s="208"/>
      <c r="GT1080" s="208"/>
      <c r="GU1080" s="208"/>
      <c r="GV1080" s="208"/>
      <c r="GW1080" s="208"/>
      <c r="GX1080" s="208"/>
      <c r="GY1080" s="208"/>
      <c r="GZ1080" s="208"/>
      <c r="HA1080" s="208"/>
      <c r="HB1080" s="208"/>
      <c r="HC1080" s="208"/>
      <c r="HD1080" s="208"/>
      <c r="HE1080" s="208"/>
      <c r="HF1080" s="208"/>
      <c r="HG1080" s="208"/>
      <c r="HH1080" s="208"/>
      <c r="HI1080" s="208"/>
    </row>
    <row r="1081" spans="1:217" ht="14.85" hidden="1" customHeight="1" outlineLevel="2">
      <c r="B1081" s="205" t="s">
        <v>207</v>
      </c>
      <c r="C1081" s="206" t="s">
        <v>206</v>
      </c>
      <c r="D1081" s="208"/>
      <c r="E1081" s="207">
        <v>0</v>
      </c>
      <c r="F1081" s="208">
        <f>'[7]5. Var. Index. Performance RTs'!$D$104*'[7]5. Var. Index. Performance RTs'!$D$105*$E$1060*EXP(-'[7]5. Var. Index. Performance RTs'!$D$104*(F$171-1))</f>
        <v>59900.561044551614</v>
      </c>
      <c r="G1081" s="208">
        <f>'[7]5. Var. Index. Performance RTs'!$D$104*'[7]5. Var. Index. Performance RTs'!$D$105*$E$1060*EXP(-'[7]5. Var. Index. Performance RTs'!$D$104*(G$171-1))</f>
        <v>58130.231922734871</v>
      </c>
      <c r="H1081" s="208">
        <f>'[7]5. Var. Index. Performance RTs'!$D$104*'[7]5. Var. Index. Performance RTs'!$D$105*$E$1060*EXP(-'[7]5. Var. Index. Performance RTs'!$D$104*(H$171-1))</f>
        <v>56412.223933556968</v>
      </c>
      <c r="I1081" s="208">
        <f>'[7]5. Var. Index. Performance RTs'!$D$104*'[7]5. Var. Index. Performance RTs'!$D$105*$E$1060*EXP(-'[7]5. Var. Index. Performance RTs'!$D$104*(I$171-1))</f>
        <v>54744.990753858612</v>
      </c>
      <c r="J1081" s="208">
        <f>'[7]5. Var. Index. Performance RTs'!$D$104*'[7]5. Var. Index. Performance RTs'!$D$105*$E$1060*EXP(-'[7]5. Var. Index. Performance RTs'!$D$104*(J$171-1))</f>
        <v>53127.031761236467</v>
      </c>
      <c r="K1081" s="208">
        <f>'[7]5. Var. Index. Performance RTs'!$D$104*'[7]5. Var. Index. Performance RTs'!$D$105*$E$1060*EXP(-'[7]5. Var. Index. Performance RTs'!$D$104*(K$171-1))</f>
        <v>51556.890683381665</v>
      </c>
      <c r="L1081" s="208">
        <f>'[7]5. Var. Index. Performance RTs'!$D$104*'[7]5. Var. Index. Performance RTs'!$D$105*$E$1060*EXP(-'[7]5. Var. Index. Performance RTs'!$D$104*(L$171-1))</f>
        <v>50033.154287336431</v>
      </c>
      <c r="M1081" s="208">
        <f>'[7]5. Var. Index. Performance RTs'!$D$104*'[7]5. Var. Index. Performance RTs'!$D$105*$E$1060*EXP(-'[7]5. Var. Index. Performance RTs'!$D$104*(M$171-1))</f>
        <v>48554.451107489032</v>
      </c>
      <c r="N1081" s="208">
        <f>'[7]5. Var. Index. Performance RTs'!$D$104*'[7]5. Var. Index. Performance RTs'!$D$105*$E$1060*EXP(-'[7]5. Var. Index. Performance RTs'!$D$104*(N$171-1))</f>
        <v>47119.450211162148</v>
      </c>
      <c r="O1081" s="208">
        <f>'[7]5. Var. Index. Performance RTs'!$D$104*'[7]5. Var. Index. Performance RTs'!$D$105*$E$1060*EXP(-'[7]5. Var. Index. Performance RTs'!$D$104*(O$171-1))</f>
        <v>45726.860000683613</v>
      </c>
      <c r="P1081" s="208">
        <f>'[7]5. Var. Index. Performance RTs'!$D$104*'[7]5. Var. Index. Performance RTs'!$D$105*$E$1060*EXP(-'[7]5. Var. Index. Performance RTs'!$D$104*(P$171-1))</f>
        <v>44375.427050861348</v>
      </c>
      <c r="Q1081" s="208">
        <f>'[7]5. Var. Index. Performance RTs'!$D$104*'[7]5. Var. Index. Performance RTs'!$D$105*$E$1060*EXP(-'[7]5. Var. Index. Performance RTs'!$D$104*(Q$171-1))</f>
        <v>43063.93498081604</v>
      </c>
      <c r="R1081" s="208">
        <f>'[7]5. Var. Index. Performance RTs'!$D$104*'[7]5. Var. Index. Performance RTs'!$D$105*$E$1060*EXP(-'[7]5. Var. Index. Performance RTs'!$D$104*(R$171-1))</f>
        <v>41791.203359156287</v>
      </c>
      <c r="S1081" s="208">
        <f>'[7]5. Var. Index. Performance RTs'!$D$104*'[7]5. Var. Index. Performance RTs'!$D$105*$E$1060*EXP(-'[7]5. Var. Index. Performance RTs'!$D$104*(S$171-1))</f>
        <v>40556.086641510636</v>
      </c>
      <c r="T1081" s="208">
        <f>'[7]5. Var. Index. Performance RTs'!$D$104*'[7]5. Var. Index. Performance RTs'!$D$105*$E$1060*EXP(-'[7]5. Var. Index. Performance RTs'!$D$104*(T$171-1))</f>
        <v>39357.473139460315</v>
      </c>
      <c r="U1081" s="208">
        <f>'[7]5. Var. Index. Performance RTs'!$D$104*'[7]5. Var. Index. Performance RTs'!$D$105*$E$1060*EXP(-'[7]5. Var. Index. Performance RTs'!$D$104*(U$171-1))</f>
        <v>38194.284019944644</v>
      </c>
      <c r="V1081" s="208">
        <f>'[7]5. Var. Index. Performance RTs'!$D$104*'[7]5. Var. Index. Performance RTs'!$D$105*$E$1060*EXP(-'[7]5. Var. Index. Performance RTs'!$D$104*(V$171-1))</f>
        <v>37065.472334238439</v>
      </c>
      <c r="W1081" s="208">
        <f>'[7]5. Var. Index. Performance RTs'!$D$104*'[7]5. Var. Index. Performance RTs'!$D$105*$E$1060*EXP(-'[7]5. Var. Index. Performance RTs'!$D$104*(W$171-1))</f>
        <v>35970.022075627487</v>
      </c>
      <c r="X1081" s="208">
        <f>'[7]5. Var. Index. Performance RTs'!$D$104*'[7]5. Var. Index. Performance RTs'!$D$105*$E$1060*EXP(-'[7]5. Var. Index. Performance RTs'!$D$104*(X$171-1))</f>
        <v>34906.947264933937</v>
      </c>
      <c r="Y1081" s="208">
        <f>'[7]5. Var. Index. Performance RTs'!$D$104*'[7]5. Var. Index. Performance RTs'!$D$105*$E$1060*EXP(-'[7]5. Var. Index. Performance RTs'!$D$104*(Y$171-1))</f>
        <v>33875.291063068449</v>
      </c>
      <c r="Z1081" s="208">
        <f>'[7]5. Var. Index. Performance RTs'!$D$104*'[7]5. Var. Index. Performance RTs'!$D$105*$E$1060*EXP(-'[7]5. Var. Index. Performance RTs'!$D$104*(Z$171-1))</f>
        <v>32874.124909810474</v>
      </c>
      <c r="AA1081" s="208">
        <f>'[7]5. Var. Index. Performance RTs'!$D$104*'[7]5. Var. Index. Performance RTs'!$D$105*$E$1060*EXP(-'[7]5. Var. Index. Performance RTs'!$D$104*(AA$171-1))</f>
        <v>31902.547688041333</v>
      </c>
      <c r="AB1081" s="208">
        <f>'[7]5. Var. Index. Performance RTs'!$D$104*'[7]5. Var. Index. Performance RTs'!$D$105*$E$1060*EXP(-'[7]5. Var. Index. Performance RTs'!$D$104*(AB$171-1))</f>
        <v>30959.684912677996</v>
      </c>
      <c r="AC1081" s="208">
        <f>'[7]5. Var. Index. Performance RTs'!$D$104*'[7]5. Var. Index. Performance RTs'!$D$105*$E$1060*EXP(-'[7]5. Var. Index. Performance RTs'!$D$104*(AC$171-1))</f>
        <v>30044.687943577497</v>
      </c>
      <c r="AD1081" s="208">
        <f>'[7]5. Var. Index. Performance RTs'!$D$104*'[7]5. Var. Index. Performance RTs'!$D$105*$E$1060*EXP(-'[7]5. Var. Index. Performance RTs'!$D$104*(AD$171-1))</f>
        <v>29156.733221703493</v>
      </c>
      <c r="AE1081" s="208">
        <f>'[7]5. Var. Index. Performance RTs'!$D$104*'[7]5. Var. Index. Performance RTs'!$D$105*$E$1060*EXP(-'[7]5. Var. Index. Performance RTs'!$D$104*(AE$171-1))</f>
        <v>28295.021527867557</v>
      </c>
      <c r="AF1081" s="208">
        <f>'[7]5. Var. Index. Performance RTs'!$D$104*'[7]5. Var. Index. Performance RTs'!$D$105*$E$1060*EXP(-'[7]5. Var. Index. Performance RTs'!$D$104*(AF$171-1))</f>
        <v>27458.77726337796</v>
      </c>
      <c r="AG1081" s="208">
        <f>'[7]5. Var. Index. Performance RTs'!$D$104*'[7]5. Var. Index. Performance RTs'!$D$105*$E$1060*EXP(-'[7]5. Var. Index. Performance RTs'!$D$104*(AG$171-1))</f>
        <v>26647.247751948471</v>
      </c>
      <c r="AH1081" s="208">
        <f>'[7]5. Var. Index. Performance RTs'!$D$104*'[7]5. Var. Index. Performance RTs'!$D$105*$E$1060*EXP(-'[7]5. Var. Index. Performance RTs'!$D$104*(AH$171-1))</f>
        <v>25859.702562238919</v>
      </c>
      <c r="AI1081" s="208">
        <f>'[7]5. Var. Index. Performance RTs'!$D$104*'[7]5. Var. Index. Performance RTs'!$D$105*$E$1060*EXP(-'[7]5. Var. Index. Performance RTs'!$D$104*(AI$171-1))</f>
        <v>25095.432850417674</v>
      </c>
      <c r="AJ1081" s="208">
        <f>'[7]5. Var. Index. Performance RTs'!$D$104*'[7]5. Var. Index. Performance RTs'!$D$105*$E$1060*EXP(-'[7]5. Var. Index. Performance RTs'!$D$104*(AJ$171-1))</f>
        <v>24353.750722154335</v>
      </c>
      <c r="AK1081" s="208">
        <f>'[7]5. Var. Index. Performance RTs'!$D$104*'[7]5. Var. Index. Performance RTs'!$D$105*$E$1060*EXP(-'[7]5. Var. Index. Performance RTs'!$D$104*(AK$171-1))</f>
        <v>23633.988613468431</v>
      </c>
      <c r="AL1081" s="208">
        <f>'[7]5. Var. Index. Performance RTs'!$D$104*'[7]5. Var. Index. Performance RTs'!$D$105*$E$1060*EXP(-'[7]5. Var. Index. Performance RTs'!$D$104*(AL$171-1))</f>
        <v>22935.498689876738</v>
      </c>
      <c r="AM1081" s="208">
        <f>'[7]5. Var. Index. Performance RTs'!$D$104*'[7]5. Var. Index. Performance RTs'!$D$105*$E$1060*EXP(-'[7]5. Var. Index. Performance RTs'!$D$104*(AM$171-1))</f>
        <v>22257.65226329854</v>
      </c>
      <c r="AN1081" s="208">
        <f>'[7]5. Var. Index. Performance RTs'!$D$104*'[7]5. Var. Index. Performance RTs'!$D$105*$E$1060*EXP(-'[7]5. Var. Index. Performance RTs'!$D$104*(AN$171-1))</f>
        <v>21599.839226193912</v>
      </c>
      <c r="AO1081" s="208">
        <f>'[7]5. Var. Index. Performance RTs'!$D$104*'[7]5. Var. Index. Performance RTs'!$D$105*$E$1060*EXP(-'[7]5. Var. Index. Performance RTs'!$D$104*(AO$171-1))</f>
        <v>20961.467502425745</v>
      </c>
      <c r="AP1081" s="208">
        <f>'[7]5. Var. Index. Performance RTs'!$D$104*'[7]5. Var. Index. Performance RTs'!$D$105*$E$1060*EXP(-'[7]5. Var. Index. Performance RTs'!$D$104*(AP$171-1))</f>
        <v>20341.962514351275</v>
      </c>
      <c r="AQ1081" s="208">
        <f>'[7]5. Var. Index. Performance RTs'!$D$104*'[7]5. Var. Index. Performance RTs'!$D$105*$E$1060*EXP(-'[7]5. Var. Index. Performance RTs'!$D$104*(AQ$171-1))</f>
        <v>19740.766665663374</v>
      </c>
      <c r="AR1081" s="208">
        <f>'[7]5. Var. Index. Performance RTs'!$D$104*'[7]5. Var. Index. Performance RTs'!$D$105*$E$1060*EXP(-'[7]5. Var. Index. Performance RTs'!$D$104*(AR$171-1))</f>
        <v>19157.338839516298</v>
      </c>
    </row>
    <row r="1082" spans="1:217" ht="14.85" hidden="1" customHeight="1" outlineLevel="2">
      <c r="B1082" s="205" t="s">
        <v>208</v>
      </c>
      <c r="C1082" s="206" t="s">
        <v>209</v>
      </c>
      <c r="D1082" s="209"/>
      <c r="E1082" s="209"/>
      <c r="F1082" s="207">
        <v>0</v>
      </c>
      <c r="G1082" s="208">
        <f>'[7]5. Var. Index. Performance RTs'!$D$104*'[7]5. Var. Index. Performance RTs'!$D$105*$F$1060*EXP(-'[7]5. Var. Index. Performance RTs'!$D$104*(G$171-2))</f>
        <v>60203.597389241368</v>
      </c>
      <c r="H1082" s="208">
        <f>'[7]5. Var. Index. Performance RTs'!$D$104*'[7]5. Var. Index. Performance RTs'!$D$105*$F$1060*EXP(-'[7]5. Var. Index. Performance RTs'!$D$104*(H$171-2))</f>
        <v>58424.312189941913</v>
      </c>
      <c r="I1082" s="208">
        <f>'[7]5. Var. Index. Performance RTs'!$D$104*'[7]5. Var. Index. Performance RTs'!$D$105*$F$1060*EXP(-'[7]5. Var. Index. Performance RTs'!$D$104*(I$171-2))</f>
        <v>56697.612815372791</v>
      </c>
      <c r="J1082" s="208">
        <f>'[7]5. Var. Index. Performance RTs'!$D$104*'[7]5. Var. Index. Performance RTs'!$D$105*$F$1060*EXP(-'[7]5. Var. Index. Performance RTs'!$D$104*(J$171-2))</f>
        <v>55021.945119541182</v>
      </c>
      <c r="K1082" s="208">
        <f>'[7]5. Var. Index. Performance RTs'!$D$104*'[7]5. Var. Index. Performance RTs'!$D$105*$F$1060*EXP(-'[7]5. Var. Index. Performance RTs'!$D$104*(K$171-2))</f>
        <v>53395.800888409882</v>
      </c>
      <c r="L1082" s="208">
        <f>'[7]5. Var. Index. Performance RTs'!$D$104*'[7]5. Var. Index. Performance RTs'!$D$105*$F$1060*EXP(-'[7]5. Var. Index. Performance RTs'!$D$104*(L$171-2))</f>
        <v>51817.71648240283</v>
      </c>
      <c r="M1082" s="208">
        <f>'[7]5. Var. Index. Performance RTs'!$D$104*'[7]5. Var. Index. Performance RTs'!$D$105*$F$1060*EXP(-'[7]5. Var. Index. Performance RTs'!$D$104*(M$171-2))</f>
        <v>50286.271519030743</v>
      </c>
      <c r="N1082" s="208">
        <f>'[7]5. Var. Index. Performance RTs'!$D$104*'[7]5. Var. Index. Performance RTs'!$D$105*$F$1060*EXP(-'[7]5. Var. Index. Performance RTs'!$D$104*(N$171-2))</f>
        <v>48800.087594450946</v>
      </c>
      <c r="O1082" s="208">
        <f>'[7]5. Var. Index. Performance RTs'!$D$104*'[7]5. Var. Index. Performance RTs'!$D$105*$F$1060*EXP(-'[7]5. Var. Index. Performance RTs'!$D$104*(O$171-2))</f>
        <v>47357.827042810874</v>
      </c>
      <c r="P1082" s="208">
        <f>'[7]5. Var. Index. Performance RTs'!$D$104*'[7]5. Var. Index. Performance RTs'!$D$105*$F$1060*EXP(-'[7]5. Var. Index. Performance RTs'!$D$104*(P$171-2))</f>
        <v>45958.191732258572</v>
      </c>
      <c r="Q1082" s="208">
        <f>'[7]5. Var. Index. Performance RTs'!$D$104*'[7]5. Var. Index. Performance RTs'!$D$105*$F$1060*EXP(-'[7]5. Var. Index. Performance RTs'!$D$104*(Q$171-2))</f>
        <v>44599.921896536303</v>
      </c>
      <c r="R1082" s="208">
        <f>'[7]5. Var. Index. Performance RTs'!$D$104*'[7]5. Var. Index. Performance RTs'!$D$105*$F$1060*EXP(-'[7]5. Var. Index. Performance RTs'!$D$104*(R$171-2))</f>
        <v>43281.795001105966</v>
      </c>
      <c r="S1082" s="208">
        <f>'[7]5. Var. Index. Performance RTs'!$D$104*'[7]5. Var. Index. Performance RTs'!$D$105*$F$1060*EXP(-'[7]5. Var. Index. Performance RTs'!$D$104*(S$171-2))</f>
        <v>42002.624642785435</v>
      </c>
      <c r="T1082" s="208">
        <f>'[7]5. Var. Index. Performance RTs'!$D$104*'[7]5. Var. Index. Performance RTs'!$D$105*$F$1060*EXP(-'[7]5. Var. Index. Performance RTs'!$D$104*(T$171-2))</f>
        <v>40761.259481905625</v>
      </c>
      <c r="U1082" s="208">
        <f>'[7]5. Var. Index. Performance RTs'!$D$104*'[7]5. Var. Index. Performance RTs'!$D$105*$F$1060*EXP(-'[7]5. Var. Index. Performance RTs'!$D$104*(U$171-2))</f>
        <v>39556.582206027102</v>
      </c>
      <c r="V1082" s="208">
        <f>'[7]5. Var. Index. Performance RTs'!$D$104*'[7]5. Var. Index. Performance RTs'!$D$105*$F$1060*EXP(-'[7]5. Var. Index. Performance RTs'!$D$104*(V$171-2))</f>
        <v>38387.508524283388</v>
      </c>
      <c r="W1082" s="208">
        <f>'[7]5. Var. Index. Performance RTs'!$D$104*'[7]5. Var. Index. Performance RTs'!$D$105*$F$1060*EXP(-'[7]5. Var. Index. Performance RTs'!$D$104*(W$171-2))</f>
        <v>37252.9861914461</v>
      </c>
      <c r="X1082" s="208">
        <f>'[7]5. Var. Index. Performance RTs'!$D$104*'[7]5. Var. Index. Performance RTs'!$D$105*$F$1060*EXP(-'[7]5. Var. Index. Performance RTs'!$D$104*(X$171-2))</f>
        <v>36151.994060833116</v>
      </c>
      <c r="Y1082" s="208">
        <f>'[7]5. Var. Index. Performance RTs'!$D$104*'[7]5. Var. Index. Performance RTs'!$D$105*$F$1060*EXP(-'[7]5. Var. Index. Performance RTs'!$D$104*(Y$171-2))</f>
        <v>35083.541165207695</v>
      </c>
      <c r="Z1082" s="208">
        <f>'[7]5. Var. Index. Performance RTs'!$D$104*'[7]5. Var. Index. Performance RTs'!$D$105*$F$1060*EXP(-'[7]5. Var. Index. Performance RTs'!$D$104*(Z$171-2))</f>
        <v>34046.665824841031</v>
      </c>
      <c r="AA1082" s="208">
        <f>'[7]5. Var. Index. Performance RTs'!$D$104*'[7]5. Var. Index. Performance RTs'!$D$105*$F$1060*EXP(-'[7]5. Var. Index. Performance RTs'!$D$104*(AA$171-2))</f>
        <v>33040.434781935612</v>
      </c>
      <c r="AB1082" s="208">
        <f>'[7]5. Var. Index. Performance RTs'!$D$104*'[7]5. Var. Index. Performance RTs'!$D$105*$F$1060*EXP(-'[7]5. Var. Index. Performance RTs'!$D$104*(AB$171-2))</f>
        <v>32063.942360630197</v>
      </c>
      <c r="AC1082" s="208">
        <f>'[7]5. Var. Index. Performance RTs'!$D$104*'[7]5. Var. Index. Performance RTs'!$D$105*$F$1060*EXP(-'[7]5. Var. Index. Performance RTs'!$D$104*(AC$171-2))</f>
        <v>31116.309651830383</v>
      </c>
      <c r="AD1082" s="208">
        <f>'[7]5. Var. Index. Performance RTs'!$D$104*'[7]5. Var. Index. Performance RTs'!$D$105*$F$1060*EXP(-'[7]5. Var. Index. Performance RTs'!$D$104*(AD$171-2))</f>
        <v>30196.683722131133</v>
      </c>
      <c r="AE1082" s="208">
        <f>'[7]5. Var. Index. Performance RTs'!$D$104*'[7]5. Var. Index. Performance RTs'!$D$105*$F$1060*EXP(-'[7]5. Var. Index. Performance RTs'!$D$104*(AE$171-2))</f>
        <v>29304.236846119093</v>
      </c>
      <c r="AF1082" s="208">
        <f>'[7]5. Var. Index. Performance RTs'!$D$104*'[7]5. Var. Index. Performance RTs'!$D$105*$F$1060*EXP(-'[7]5. Var. Index. Performance RTs'!$D$104*(AF$171-2))</f>
        <v>28438.165761363896</v>
      </c>
      <c r="AG1082" s="208">
        <f>'[7]5. Var. Index. Performance RTs'!$D$104*'[7]5. Var. Index. Performance RTs'!$D$105*$F$1060*EXP(-'[7]5. Var. Index. Performance RTs'!$D$104*(AG$171-2))</f>
        <v>27597.690945427708</v>
      </c>
      <c r="AH1082" s="208">
        <f>'[7]5. Var. Index. Performance RTs'!$D$104*'[7]5. Var. Index. Performance RTs'!$D$105*$F$1060*EXP(-'[7]5. Var. Index. Performance RTs'!$D$104*(AH$171-2))</f>
        <v>26782.055914242424</v>
      </c>
      <c r="AI1082" s="208">
        <f>'[7]5. Var. Index. Performance RTs'!$D$104*'[7]5. Var. Index. Performance RTs'!$D$105*$F$1060*EXP(-'[7]5. Var. Index. Performance RTs'!$D$104*(AI$171-2))</f>
        <v>25990.526541222967</v>
      </c>
      <c r="AJ1082" s="208">
        <f>'[7]5. Var. Index. Performance RTs'!$D$104*'[7]5. Var. Index. Performance RTs'!$D$105*$F$1060*EXP(-'[7]5. Var. Index. Performance RTs'!$D$104*(AJ$171-2))</f>
        <v>25222.39039650379</v>
      </c>
      <c r="AK1082" s="208">
        <f>'[7]5. Var. Index. Performance RTs'!$D$104*'[7]5. Var. Index. Performance RTs'!$D$105*$F$1060*EXP(-'[7]5. Var. Index. Performance RTs'!$D$104*(AK$171-2))</f>
        <v>24476.956105703885</v>
      </c>
      <c r="AL1082" s="208">
        <f>'[7]5. Var. Index. Performance RTs'!$D$104*'[7]5. Var. Index. Performance RTs'!$D$105*$F$1060*EXP(-'[7]5. Var. Index. Performance RTs'!$D$104*(AL$171-2))</f>
        <v>23753.552727643222</v>
      </c>
      <c r="AM1082" s="208">
        <f>'[7]5. Var. Index. Performance RTs'!$D$104*'[7]5. Var. Index. Performance RTs'!$D$105*$F$1060*EXP(-'[7]5. Var. Index. Performance RTs'!$D$104*(AM$171-2))</f>
        <v>23051.529150450348</v>
      </c>
      <c r="AN1082" s="208">
        <f>'[7]5. Var. Index. Performance RTs'!$D$104*'[7]5. Var. Index. Performance RTs'!$D$105*$F$1060*EXP(-'[7]5. Var. Index. Performance RTs'!$D$104*(AN$171-2))</f>
        <v>22370.253505517776</v>
      </c>
      <c r="AO1082" s="208">
        <f>'[7]5. Var. Index. Performance RTs'!$D$104*'[7]5. Var. Index. Performance RTs'!$D$105*$F$1060*EXP(-'[7]5. Var. Index. Performance RTs'!$D$104*(AO$171-2))</f>
        <v>21709.112598777581</v>
      </c>
      <c r="AP1082" s="208">
        <f>'[7]5. Var. Index. Performance RTs'!$D$104*'[7]5. Var. Index. Performance RTs'!$D$105*$F$1060*EXP(-'[7]5. Var. Index. Performance RTs'!$D$104*(AP$171-2))</f>
        <v>21067.511358785352</v>
      </c>
      <c r="AQ1082" s="208">
        <f>'[7]5. Var. Index. Performance RTs'!$D$104*'[7]5. Var. Index. Performance RTs'!$D$105*$F$1060*EXP(-'[7]5. Var. Index. Performance RTs'!$D$104*(AQ$171-2))</f>
        <v>20444.872301115713</v>
      </c>
      <c r="AR1082" s="208">
        <f>'[7]5. Var. Index. Performance RTs'!$D$104*'[7]5. Var. Index. Performance RTs'!$D$105*$F$1060*EXP(-'[7]5. Var. Index. Performance RTs'!$D$104*(AR$171-2))</f>
        <v>19840.635008587353</v>
      </c>
    </row>
    <row r="1083" spans="1:217" ht="14.85" hidden="1" customHeight="1" outlineLevel="2">
      <c r="B1083" s="205" t="s">
        <v>210</v>
      </c>
      <c r="C1083" s="206" t="s">
        <v>209</v>
      </c>
      <c r="D1083" s="209"/>
      <c r="E1083" s="209"/>
      <c r="F1083" s="209"/>
      <c r="G1083" s="207">
        <v>0</v>
      </c>
      <c r="H1083" s="208">
        <f>'[7]5. Var. Index. Performance RTs'!$D$104*'[7]5. Var. Index. Performance RTs'!$D$105*$G$1060*EXP(-'[7]5. Var. Index. Performance RTs'!$D$104*(H$171-3))</f>
        <v>60508.148915654572</v>
      </c>
      <c r="I1083" s="208">
        <f>'[7]5. Var. Index. Performance RTs'!$D$104*'[7]5. Var. Index. Performance RTs'!$D$105*$G$1060*EXP(-'[7]5. Var. Index. Performance RTs'!$D$104*(I$171-3))</f>
        <v>58719.862858484987</v>
      </c>
      <c r="J1083" s="208">
        <f>'[7]5. Var. Index. Performance RTs'!$D$104*'[7]5. Var. Index. Performance RTs'!$D$105*$G$1060*EXP(-'[7]5. Var. Index. Performance RTs'!$D$104*(J$171-3))</f>
        <v>56984.428641597689</v>
      </c>
      <c r="K1083" s="208">
        <f>'[7]5. Var. Index. Performance RTs'!$D$104*'[7]5. Var. Index. Performance RTs'!$D$105*$G$1060*EXP(-'[7]5. Var. Index. Performance RTs'!$D$104*(K$171-3))</f>
        <v>55300.284257052161</v>
      </c>
      <c r="L1083" s="208">
        <f>'[7]5. Var. Index. Performance RTs'!$D$104*'[7]5. Var. Index. Performance RTs'!$D$105*$G$1060*EXP(-'[7]5. Var. Index. Performance RTs'!$D$104*(L$171-3))</f>
        <v>53665.913861219153</v>
      </c>
      <c r="M1083" s="208">
        <f>'[7]5. Var. Index. Performance RTs'!$D$104*'[7]5. Var. Index. Performance RTs'!$D$105*$G$1060*EXP(-'[7]5. Var. Index. Performance RTs'!$D$104*(M$171-3))</f>
        <v>52079.846410419101</v>
      </c>
      <c r="N1083" s="208">
        <f>'[7]5. Var. Index. Performance RTs'!$D$104*'[7]5. Var. Index. Performance RTs'!$D$105*$G$1060*EXP(-'[7]5. Var. Index. Performance RTs'!$D$104*(N$171-3))</f>
        <v>50540.654336883519</v>
      </c>
      <c r="O1083" s="208">
        <f>'[7]5. Var. Index. Performance RTs'!$D$104*'[7]5. Var. Index. Performance RTs'!$D$105*$G$1060*EXP(-'[7]5. Var. Index. Performance RTs'!$D$104*(O$171-3))</f>
        <v>49046.952263847656</v>
      </c>
      <c r="P1083" s="208">
        <f>'[7]5. Var. Index. Performance RTs'!$D$104*'[7]5. Var. Index. Performance RTs'!$D$105*$G$1060*EXP(-'[7]5. Var. Index. Performance RTs'!$D$104*(P$171-3))</f>
        <v>47597.395758617844</v>
      </c>
      <c r="Q1083" s="208">
        <f>'[7]5. Var. Index. Performance RTs'!$D$104*'[7]5. Var. Index. Performance RTs'!$D$105*$G$1060*EXP(-'[7]5. Var. Index. Performance RTs'!$D$104*(Q$171-3))</f>
        <v>46190.680122491402</v>
      </c>
      <c r="R1083" s="208">
        <f>'[7]5. Var. Index. Performance RTs'!$D$104*'[7]5. Var. Index. Performance RTs'!$D$105*$G$1060*EXP(-'[7]5. Var. Index. Performance RTs'!$D$104*(R$171-3))</f>
        <v>44825.539216439633</v>
      </c>
      <c r="S1083" s="208">
        <f>'[7]5. Var. Index. Performance RTs'!$D$104*'[7]5. Var. Index. Performance RTs'!$D$105*$G$1060*EXP(-'[7]5. Var. Index. Performance RTs'!$D$104*(S$171-3))</f>
        <v>43500.744321497339</v>
      </c>
      <c r="T1083" s="208">
        <f>'[7]5. Var. Index. Performance RTs'!$D$104*'[7]5. Var. Index. Performance RTs'!$D$105*$G$1060*EXP(-'[7]5. Var. Index. Performance RTs'!$D$104*(T$171-3))</f>
        <v>42215.103032832718</v>
      </c>
      <c r="U1083" s="208">
        <f>'[7]5. Var. Index. Performance RTs'!$D$104*'[7]5. Var. Index. Performance RTs'!$D$105*$G$1060*EXP(-'[7]5. Var. Index. Performance RTs'!$D$104*(U$171-3))</f>
        <v>40967.458186502598</v>
      </c>
      <c r="V1083" s="208">
        <f>'[7]5. Var. Index. Performance RTs'!$D$104*'[7]5. Var. Index. Performance RTs'!$D$105*$G$1060*EXP(-'[7]5. Var. Index. Performance RTs'!$D$104*(V$171-3))</f>
        <v>39756.686817926719</v>
      </c>
      <c r="W1083" s="208">
        <f>'[7]5. Var. Index. Performance RTs'!$D$104*'[7]5. Var. Index. Performance RTs'!$D$105*$G$1060*EXP(-'[7]5. Var. Index. Performance RTs'!$D$104*(W$171-3))</f>
        <v>38581.699151143832</v>
      </c>
      <c r="X1083" s="208">
        <f>'[7]5. Var. Index. Performance RTs'!$D$104*'[7]5. Var. Index. Performance RTs'!$D$105*$G$1060*EXP(-'[7]5. Var. Index. Performance RTs'!$D$104*(X$171-3))</f>
        <v>37441.437617939795</v>
      </c>
      <c r="Y1083" s="208">
        <f>'[7]5. Var. Index. Performance RTs'!$D$104*'[7]5. Var. Index. Performance RTs'!$D$105*$G$1060*EXP(-'[7]5. Var. Index. Performance RTs'!$D$104*(Y$171-3))</f>
        <v>36334.875905964771</v>
      </c>
      <c r="Z1083" s="208">
        <f>'[7]5. Var. Index. Performance RTs'!$D$104*'[7]5. Var. Index. Performance RTs'!$D$105*$G$1060*EXP(-'[7]5. Var. Index. Performance RTs'!$D$104*(Z$171-3))</f>
        <v>35261.018034982815</v>
      </c>
      <c r="AA1083" s="208">
        <f>'[7]5. Var. Index. Performance RTs'!$D$104*'[7]5. Var. Index. Performance RTs'!$D$105*$G$1060*EXP(-'[7]5. Var. Index. Performance RTs'!$D$104*(AA$171-3))</f>
        <v>34218.897460422471</v>
      </c>
      <c r="AB1083" s="208">
        <f>'[7]5. Var. Index. Performance RTs'!$D$104*'[7]5. Var. Index. Performance RTs'!$D$105*$G$1060*EXP(-'[7]5. Var. Index. Performance RTs'!$D$104*(AB$171-3))</f>
        <v>33207.576203421377</v>
      </c>
      <c r="AC1083" s="208">
        <f>'[7]5. Var. Index. Performance RTs'!$D$104*'[7]5. Var. Index. Performance RTs'!$D$105*$G$1060*EXP(-'[7]5. Var. Index. Performance RTs'!$D$104*(AC$171-3))</f>
        <v>32226.144006582006</v>
      </c>
      <c r="AD1083" s="208">
        <f>'[7]5. Var. Index. Performance RTs'!$D$104*'[7]5. Var. Index. Performance RTs'!$D$105*$G$1060*EXP(-'[7]5. Var. Index. Performance RTs'!$D$104*(AD$171-3))</f>
        <v>31273.71751467853</v>
      </c>
      <c r="AE1083" s="208">
        <f>'[7]5. Var. Index. Performance RTs'!$D$104*'[7]5. Var. Index. Performance RTs'!$D$105*$G$1060*EXP(-'[7]5. Var. Index. Performance RTs'!$D$104*(AE$171-3))</f>
        <v>30349.439479577533</v>
      </c>
      <c r="AF1083" s="208">
        <f>'[7]5. Var. Index. Performance RTs'!$D$104*'[7]5. Var. Index. Performance RTs'!$D$105*$G$1060*EXP(-'[7]5. Var. Index. Performance RTs'!$D$104*(AF$171-3))</f>
        <v>29452.477988656774</v>
      </c>
      <c r="AG1083" s="208">
        <f>'[7]5. Var. Index. Performance RTs'!$D$104*'[7]5. Var. Index. Performance RTs'!$D$105*$G$1060*EXP(-'[7]5. Var. Index. Performance RTs'!$D$104*(AG$171-3))</f>
        <v>28582.025716027714</v>
      </c>
      <c r="AH1083" s="208">
        <f>'[7]5. Var. Index. Performance RTs'!$D$104*'[7]5. Var. Index. Performance RTs'!$D$105*$G$1060*EXP(-'[7]5. Var. Index. Performance RTs'!$D$104*(AH$171-3))</f>
        <v>27737.299195887703</v>
      </c>
      <c r="AI1083" s="208">
        <f>'[7]5. Var. Index. Performance RTs'!$D$104*'[7]5. Var. Index. Performance RTs'!$D$105*$G$1060*EXP(-'[7]5. Var. Index. Performance RTs'!$D$104*(AI$171-3))</f>
        <v>26917.538117347849</v>
      </c>
      <c r="AJ1083" s="208">
        <f>'[7]5. Var. Index. Performance RTs'!$D$104*'[7]5. Var. Index. Performance RTs'!$D$105*$G$1060*EXP(-'[7]5. Var. Index. Performance RTs'!$D$104*(AJ$171-3))</f>
        <v>26122.004640101935</v>
      </c>
      <c r="AK1083" s="208">
        <f>'[7]5. Var. Index. Performance RTs'!$D$104*'[7]5. Var. Index. Performance RTs'!$D$105*$G$1060*EXP(-'[7]5. Var. Index. Performance RTs'!$D$104*(AK$171-3))</f>
        <v>25349.982730320331</v>
      </c>
      <c r="AL1083" s="208">
        <f>'[7]5. Var. Index. Performance RTs'!$D$104*'[7]5. Var. Index. Performance RTs'!$D$105*$G$1060*EXP(-'[7]5. Var. Index. Performance RTs'!$D$104*(AL$171-3))</f>
        <v>24600.77751617118</v>
      </c>
      <c r="AM1083" s="208">
        <f>'[7]5. Var. Index. Performance RTs'!$D$104*'[7]5. Var. Index. Performance RTs'!$D$105*$G$1060*EXP(-'[7]5. Var. Index. Performance RTs'!$D$104*(AM$171-3))</f>
        <v>23873.714662388888</v>
      </c>
      <c r="AN1083" s="208">
        <f>'[7]5. Var. Index. Performance RTs'!$D$104*'[7]5. Var. Index. Performance RTs'!$D$105*$G$1060*EXP(-'[7]5. Var. Index. Performance RTs'!$D$104*(AN$171-3))</f>
        <v>23168.139763326824</v>
      </c>
      <c r="AO1083" s="208">
        <f>'[7]5. Var. Index. Performance RTs'!$D$104*'[7]5. Var. Index. Performance RTs'!$D$105*$G$1060*EXP(-'[7]5. Var. Index. Performance RTs'!$D$104*(AO$171-3))</f>
        <v>22483.41775394811</v>
      </c>
      <c r="AP1083" s="208">
        <f>'[7]5. Var. Index. Performance RTs'!$D$104*'[7]5. Var. Index. Performance RTs'!$D$105*$G$1060*EXP(-'[7]5. Var. Index. Performance RTs'!$D$104*(AP$171-3))</f>
        <v>21818.932338224171</v>
      </c>
      <c r="AQ1083" s="208">
        <f>'[7]5. Var. Index. Performance RTs'!$D$104*'[7]5. Var. Index. Performance RTs'!$D$105*$G$1060*EXP(-'[7]5. Var. Index. Performance RTs'!$D$104*(AQ$171-3))</f>
        <v>21174.085434426754</v>
      </c>
      <c r="AR1083" s="208">
        <f>'[7]5. Var. Index. Performance RTs'!$D$104*'[7]5. Var. Index. Performance RTs'!$D$105*$G$1060*EXP(-'[7]5. Var. Index. Performance RTs'!$D$104*(AR$171-3))</f>
        <v>20548.296636813971</v>
      </c>
    </row>
    <row r="1084" spans="1:217" ht="14.85" hidden="1" customHeight="1" outlineLevel="2">
      <c r="B1084" s="205" t="s">
        <v>211</v>
      </c>
      <c r="C1084" s="206" t="s">
        <v>209</v>
      </c>
      <c r="G1084" s="208"/>
      <c r="H1084" s="207">
        <v>0</v>
      </c>
      <c r="I1084" s="208">
        <f>'[7]5. Var. Index. Performance RTs'!$D$104*'[7]5. Var. Index. Performance RTs'!$D$105*$H$1060*EXP(-'[7]5. Var. Index. Performance RTs'!$D$104*(I$171-4))</f>
        <v>60814.223199699823</v>
      </c>
      <c r="J1084" s="208">
        <f>'[7]5. Var. Index. Performance RTs'!$D$104*'[7]5. Var. Index. Performance RTs'!$D$105*$H$1060*EXP(-'[7]5. Var. Index. Performance RTs'!$D$104*(J$171-4))</f>
        <v>59016.891280370764</v>
      </c>
      <c r="K1084" s="208">
        <f>'[7]5. Var. Index. Performance RTs'!$D$104*'[7]5. Var. Index. Performance RTs'!$D$105*$H$1060*EXP(-'[7]5. Var. Index. Performance RTs'!$D$104*(K$171-4))</f>
        <v>57272.678546953706</v>
      </c>
      <c r="L1084" s="208">
        <f>'[7]5. Var. Index. Performance RTs'!$D$104*'[7]5. Var. Index. Performance RTs'!$D$105*$H$1060*EXP(-'[7]5. Var. Index. Performance RTs'!$D$104*(L$171-4))</f>
        <v>55580.015090250687</v>
      </c>
      <c r="M1084" s="208">
        <f>'[7]5. Var. Index. Performance RTs'!$D$104*'[7]5. Var. Index. Performance RTs'!$D$105*$H$1060*EXP(-'[7]5. Var. Index. Performance RTs'!$D$104*(M$171-4))</f>
        <v>53937.377398892466</v>
      </c>
      <c r="N1084" s="208">
        <f>'[7]5. Var. Index. Performance RTs'!$D$104*'[7]5. Var. Index. Performance RTs'!$D$105*$H$1060*EXP(-'[7]5. Var. Index. Performance RTs'!$D$104*(N$171-4))</f>
        <v>52343.286988075444</v>
      </c>
      <c r="O1084" s="208">
        <f>'[7]5. Var. Index. Performance RTs'!$D$104*'[7]5. Var. Index. Performance RTs'!$D$105*$H$1060*EXP(-'[7]5. Var. Index. Performance RTs'!$D$104*(O$171-4))</f>
        <v>50796.309068825554</v>
      </c>
      <c r="P1084" s="208">
        <f>'[7]5. Var. Index. Performance RTs'!$D$104*'[7]5. Var. Index. Performance RTs'!$D$105*$H$1060*EXP(-'[7]5. Var. Index. Performance RTs'!$D$104*(P$171-4))</f>
        <v>49295.051256591345</v>
      </c>
      <c r="Q1084" s="208">
        <f>'[7]5. Var. Index. Performance RTs'!$D$104*'[7]5. Var. Index. Performance RTs'!$D$105*$H$1060*EXP(-'[7]5. Var. Index. Performance RTs'!$D$104*(Q$171-4))</f>
        <v>47838.162318003844</v>
      </c>
      <c r="R1084" s="208">
        <f>'[7]5. Var. Index. Performance RTs'!$D$104*'[7]5. Var. Index. Performance RTs'!$D$105*$H$1060*EXP(-'[7]5. Var. Index. Performance RTs'!$D$104*(R$171-4))</f>
        <v>46424.330954675381</v>
      </c>
      <c r="S1084" s="208">
        <f>'[7]5. Var. Index. Performance RTs'!$D$104*'[7]5. Var. Index. Performance RTs'!$D$105*$H$1060*EXP(-'[7]5. Var. Index. Performance RTs'!$D$104*(S$171-4))</f>
        <v>45052.284622942476</v>
      </c>
      <c r="T1084" s="208">
        <f>'[7]5. Var. Index. Performance RTs'!$D$104*'[7]5. Var. Index. Performance RTs'!$D$105*$H$1060*EXP(-'[7]5. Var. Index. Performance RTs'!$D$104*(T$171-4))</f>
        <v>43720.788388490655</v>
      </c>
      <c r="U1084" s="208">
        <f>'[7]5. Var. Index. Performance RTs'!$D$104*'[7]5. Var. Index. Performance RTs'!$D$105*$H$1060*EXP(-'[7]5. Var. Index. Performance RTs'!$D$104*(U$171-4))</f>
        <v>42428.643814830233</v>
      </c>
      <c r="V1084" s="208">
        <f>'[7]5. Var. Index. Performance RTs'!$D$104*'[7]5. Var. Index. Performance RTs'!$D$105*$H$1060*EXP(-'[7]5. Var. Index. Performance RTs'!$D$104*(V$171-4))</f>
        <v>41174.687884622537</v>
      </c>
      <c r="W1084" s="208">
        <f>'[7]5. Var. Index. Performance RTs'!$D$104*'[7]5. Var. Index. Performance RTs'!$D$105*$H$1060*EXP(-'[7]5. Var. Index. Performance RTs'!$D$104*(W$171-4))</f>
        <v>39957.791952885818</v>
      </c>
      <c r="X1084" s="208">
        <f>'[7]5. Var. Index. Performance RTs'!$D$104*'[7]5. Var. Index. Performance RTs'!$D$105*$H$1060*EXP(-'[7]5. Var. Index. Performance RTs'!$D$104*(X$171-4))</f>
        <v>38776.860731138564</v>
      </c>
      <c r="Y1084" s="208">
        <f>'[7]5. Var. Index. Performance RTs'!$D$104*'[7]5. Var. Index. Performance RTs'!$D$105*$H$1060*EXP(-'[7]5. Var. Index. Performance RTs'!$D$104*(Y$171-4))</f>
        <v>37630.831301565959</v>
      </c>
      <c r="Z1084" s="208">
        <f>'[7]5. Var. Index. Performance RTs'!$D$104*'[7]5. Var. Index. Performance RTs'!$D$105*$H$1060*EXP(-'[7]5. Var. Index. Performance RTs'!$D$104*(Z$171-4))</f>
        <v>36518.672160322079</v>
      </c>
      <c r="AA1084" s="208">
        <f>'[7]5. Var. Index. Performance RTs'!$D$104*'[7]5. Var. Index. Performance RTs'!$D$105*$H$1060*EXP(-'[7]5. Var. Index. Performance RTs'!$D$104*(AA$171-4))</f>
        <v>35439.382289106812</v>
      </c>
      <c r="AB1084" s="208">
        <f>'[7]5. Var. Index. Performance RTs'!$D$104*'[7]5. Var. Index. Performance RTs'!$D$105*$H$1060*EXP(-'[7]5. Var. Index. Performance RTs'!$D$104*(AB$171-4))</f>
        <v>34391.990254181808</v>
      </c>
      <c r="AC1084" s="208">
        <f>'[7]5. Var. Index. Performance RTs'!$D$104*'[7]5. Var. Index. Performance RTs'!$D$105*$H$1060*EXP(-'[7]5. Var. Index. Performance RTs'!$D$104*(AC$171-4))</f>
        <v>33375.553332014562</v>
      </c>
      <c r="AD1084" s="208">
        <f>'[7]5. Var. Index. Performance RTs'!$D$104*'[7]5. Var. Index. Performance RTs'!$D$105*$H$1060*EXP(-'[7]5. Var. Index. Performance RTs'!$D$104*(AD$171-4))</f>
        <v>32389.156660763565</v>
      </c>
      <c r="AE1084" s="208">
        <f>'[7]5. Var. Index. Performance RTs'!$D$104*'[7]5. Var. Index. Performance RTs'!$D$105*$H$1060*EXP(-'[7]5. Var. Index. Performance RTs'!$D$104*(AE$171-4))</f>
        <v>31431.912416840914</v>
      </c>
      <c r="AF1084" s="208">
        <f>'[7]5. Var. Index. Performance RTs'!$D$104*'[7]5. Var. Index. Performance RTs'!$D$105*$H$1060*EXP(-'[7]5. Var. Index. Performance RTs'!$D$104*(AF$171-4))</f>
        <v>30502.95901581116</v>
      </c>
      <c r="AG1084" s="208">
        <f>'[7]5. Var. Index. Performance RTs'!$D$104*'[7]5. Var. Index. Performance RTs'!$D$105*$H$1060*EXP(-'[7]5. Var. Index. Performance RTs'!$D$104*(AG$171-4))</f>
        <v>29601.460336907137</v>
      </c>
      <c r="AH1084" s="208">
        <f>'[7]5. Var. Index. Performance RTs'!$D$104*'[7]5. Var. Index. Performance RTs'!$D$105*$H$1060*EXP(-'[7]5. Var. Index. Performance RTs'!$D$104*(AH$171-4))</f>
        <v>28726.604970464847</v>
      </c>
      <c r="AI1084" s="208">
        <f>'[7]5. Var. Index. Performance RTs'!$D$104*'[7]5. Var. Index. Performance RTs'!$D$105*$H$1060*EXP(-'[7]5. Var. Index. Performance RTs'!$D$104*(AI$171-4))</f>
        <v>27877.605487599991</v>
      </c>
      <c r="AJ1084" s="208">
        <f>'[7]5. Var. Index. Performance RTs'!$D$104*'[7]5. Var. Index. Performance RTs'!$D$105*$H$1060*EXP(-'[7]5. Var. Index. Performance RTs'!$D$104*(AJ$171-4))</f>
        <v>27053.69773146879</v>
      </c>
      <c r="AK1084" s="208">
        <f>'[7]5. Var. Index. Performance RTs'!$D$104*'[7]5. Var. Index. Performance RTs'!$D$105*$H$1060*EXP(-'[7]5. Var. Index. Performance RTs'!$D$104*(AK$171-4))</f>
        <v>26254.140129475294</v>
      </c>
      <c r="AL1084" s="208">
        <f>'[7]5. Var. Index. Performance RTs'!$D$104*'[7]5. Var. Index. Performance RTs'!$D$105*$H$1060*EXP(-'[7]5. Var. Index. Performance RTs'!$D$104*(AL$171-4))</f>
        <v>25478.213025805955</v>
      </c>
      <c r="AM1084" s="208">
        <f>'[7]5. Var. Index. Performance RTs'!$D$104*'[7]5. Var. Index. Performance RTs'!$D$105*$H$1060*EXP(-'[7]5. Var. Index. Performance RTs'!$D$104*(AM$171-4))</f>
        <v>24725.21803369081</v>
      </c>
      <c r="AN1084" s="208">
        <f>'[7]5. Var. Index. Performance RTs'!$D$104*'[7]5. Var. Index. Performance RTs'!$D$105*$H$1060*EXP(-'[7]5. Var. Index. Performance RTs'!$D$104*(AN$171-4))</f>
        <v>23994.477406808273</v>
      </c>
      <c r="AO1084" s="208">
        <f>'[7]5. Var. Index. Performance RTs'!$D$104*'[7]5. Var. Index. Performance RTs'!$D$105*$H$1060*EXP(-'[7]5. Var. Index. Performance RTs'!$D$104*(AO$171-4))</f>
        <v>23285.333429267681</v>
      </c>
      <c r="AP1084" s="208">
        <f>'[7]5. Var. Index. Performance RTs'!$D$104*'[7]5. Var. Index. Performance RTs'!$D$105*$H$1060*EXP(-'[7]5. Var. Index. Performance RTs'!$D$104*(AP$171-4))</f>
        <v>22597.147823620588</v>
      </c>
      <c r="AQ1084" s="208">
        <f>'[7]5. Var. Index. Performance RTs'!$D$104*'[7]5. Var. Index. Performance RTs'!$D$105*$H$1060*EXP(-'[7]5. Var. Index. Performance RTs'!$D$104*(AQ$171-4))</f>
        <v>21929.30117636799</v>
      </c>
      <c r="AR1084" s="208">
        <f>'[7]5. Var. Index. Performance RTs'!$D$104*'[7]5. Var. Index. Performance RTs'!$D$105*$H$1060*EXP(-'[7]5. Var. Index. Performance RTs'!$D$104*(AR$171-4))</f>
        <v>21281.192380446359</v>
      </c>
    </row>
    <row r="1085" spans="1:217" ht="14.85" hidden="1" customHeight="1" outlineLevel="2">
      <c r="B1085" s="205" t="s">
        <v>212</v>
      </c>
      <c r="C1085" s="206" t="s">
        <v>209</v>
      </c>
      <c r="G1085" s="209"/>
      <c r="H1085" s="209"/>
      <c r="I1085" s="207">
        <v>0</v>
      </c>
      <c r="J1085" s="208">
        <f>'[7]5. Var. Index. Performance RTs'!$D$104*'[7]5. Var. Index. Performance RTs'!$D$105*$I$1060*EXP(-'[7]5. Var. Index. Performance RTs'!$D$104*(J$171-5))</f>
        <v>60393.741162394828</v>
      </c>
      <c r="K1085" s="208">
        <f>'[7]5. Var. Index. Performance RTs'!$D$104*'[7]5. Var. Index. Performance RTs'!$D$105*$I$1060*EXP(-'[7]5. Var. Index. Performance RTs'!$D$104*(K$171-5))</f>
        <v>58608.836365330753</v>
      </c>
      <c r="L1085" s="208">
        <f>'[7]5. Var. Index. Performance RTs'!$D$104*'[7]5. Var. Index. Performance RTs'!$D$105*$I$1060*EXP(-'[7]5. Var. Index. Performance RTs'!$D$104*(L$171-5))</f>
        <v>56876.683477210609</v>
      </c>
      <c r="M1085" s="208">
        <f>'[7]5. Var. Index. Performance RTs'!$D$104*'[7]5. Var. Index. Performance RTs'!$D$105*$I$1060*EXP(-'[7]5. Var. Index. Performance RTs'!$D$104*(M$171-5))</f>
        <v>55195.723443511262</v>
      </c>
      <c r="N1085" s="208">
        <f>'[7]5. Var. Index. Performance RTs'!$D$104*'[7]5. Var. Index. Performance RTs'!$D$105*$I$1060*EXP(-'[7]5. Var. Index. Performance RTs'!$D$104*(N$171-5))</f>
        <v>53564.443286734197</v>
      </c>
      <c r="O1085" s="208">
        <f>'[7]5. Var. Index. Performance RTs'!$D$104*'[7]5. Var. Index. Performance RTs'!$D$105*$I$1060*EXP(-'[7]5. Var. Index. Performance RTs'!$D$104*(O$171-5))</f>
        <v>51981.374744623572</v>
      </c>
      <c r="P1085" s="208">
        <f>'[7]5. Var. Index. Performance RTs'!$D$104*'[7]5. Var. Index. Performance RTs'!$D$105*$I$1060*EXP(-'[7]5. Var. Index. Performance RTs'!$D$104*(P$171-5))</f>
        <v>50445.092948631165</v>
      </c>
      <c r="Q1085" s="208">
        <f>'[7]5. Var. Index. Performance RTs'!$D$104*'[7]5. Var. Index. Performance RTs'!$D$105*$I$1060*EXP(-'[7]5. Var. Index. Performance RTs'!$D$104*(Q$171-5))</f>
        <v>48954.215141438464</v>
      </c>
      <c r="R1085" s="208">
        <f>'[7]5. Var. Index. Performance RTs'!$D$104*'[7]5. Var. Index. Performance RTs'!$D$105*$I$1060*EXP(-'[7]5. Var. Index. Performance RTs'!$D$104*(R$171-5))</f>
        <v>47507.399432381702</v>
      </c>
      <c r="S1085" s="208">
        <f>'[7]5. Var. Index. Performance RTs'!$D$104*'[7]5. Var. Index. Performance RTs'!$D$105*$I$1060*EXP(-'[7]5. Var. Index. Performance RTs'!$D$104*(S$171-5))</f>
        <v>46103.343589659758</v>
      </c>
      <c r="T1085" s="208">
        <f>'[7]5. Var. Index. Performance RTs'!$D$104*'[7]5. Var. Index. Performance RTs'!$D$105*$I$1060*EXP(-'[7]5. Var. Index. Performance RTs'!$D$104*(T$171-5))</f>
        <v>44740.783868237559</v>
      </c>
      <c r="U1085" s="208">
        <f>'[7]5. Var. Index. Performance RTs'!$D$104*'[7]5. Var. Index. Performance RTs'!$D$105*$I$1060*EXP(-'[7]5. Var. Index. Performance RTs'!$D$104*(U$171-5))</f>
        <v>43418.493872390281</v>
      </c>
      <c r="V1085" s="208">
        <f>'[7]5. Var. Index. Performance RTs'!$D$104*'[7]5. Var. Index. Performance RTs'!$D$105*$I$1060*EXP(-'[7]5. Var. Index. Performance RTs'!$D$104*(V$171-5))</f>
        <v>42135.283451864423</v>
      </c>
      <c r="W1085" s="208">
        <f>'[7]5. Var. Index. Performance RTs'!$D$104*'[7]5. Var. Index. Performance RTs'!$D$105*$I$1060*EXP(-'[7]5. Var. Index. Performance RTs'!$D$104*(W$171-5))</f>
        <v>40889.997630662197</v>
      </c>
      <c r="X1085" s="208">
        <f>'[7]5. Var. Index. Performance RTs'!$D$104*'[7]5. Var. Index. Performance RTs'!$D$105*$I$1060*EXP(-'[7]5. Var. Index. Performance RTs'!$D$104*(X$171-5))</f>
        <v>39681.515567485214</v>
      </c>
      <c r="Y1085" s="208">
        <f>'[7]5. Var. Index. Performance RTs'!$D$104*'[7]5. Var. Index. Performance RTs'!$D$105*$I$1060*EXP(-'[7]5. Var. Index. Performance RTs'!$D$104*(Y$171-5))</f>
        <v>38508.749546901621</v>
      </c>
      <c r="Z1085" s="208">
        <f>'[7]5. Var. Index. Performance RTs'!$D$104*'[7]5. Var. Index. Performance RTs'!$D$105*$I$1060*EXP(-'[7]5. Var. Index. Performance RTs'!$D$104*(Z$171-5))</f>
        <v>37370.644000328815</v>
      </c>
      <c r="AA1085" s="208">
        <f>'[7]5. Var. Index. Performance RTs'!$D$104*'[7]5. Var. Index. Performance RTs'!$D$105*$I$1060*EXP(-'[7]5. Var. Index. Performance RTs'!$D$104*(AA$171-5))</f>
        <v>36266.174555950449</v>
      </c>
      <c r="AB1085" s="208">
        <f>'[7]5. Var. Index. Performance RTs'!$D$104*'[7]5. Var. Index. Performance RTs'!$D$105*$I$1060*EXP(-'[7]5. Var. Index. Performance RTs'!$D$104*(AB$171-5))</f>
        <v>35194.34711671267</v>
      </c>
      <c r="AC1085" s="208">
        <f>'[7]5. Var. Index. Performance RTs'!$D$104*'[7]5. Var. Index. Performance RTs'!$D$105*$I$1060*EXP(-'[7]5. Var. Index. Performance RTs'!$D$104*(AC$171-5))</f>
        <v>34154.196965569623</v>
      </c>
      <c r="AD1085" s="208">
        <f>'[7]5. Var. Index. Performance RTs'!$D$104*'[7]5. Var. Index. Performance RTs'!$D$105*$I$1060*EXP(-'[7]5. Var. Index. Performance RTs'!$D$104*(AD$171-5))</f>
        <v>33144.787897173053</v>
      </c>
      <c r="AE1085" s="208">
        <f>'[7]5. Var. Index. Performance RTs'!$D$104*'[7]5. Var. Index. Performance RTs'!$D$105*$I$1060*EXP(-'[7]5. Var. Index. Performance RTs'!$D$104*(AE$171-5))</f>
        <v>32165.211375224244</v>
      </c>
      <c r="AF1085" s="208">
        <f>'[7]5. Var. Index. Performance RTs'!$D$104*'[7]5. Var. Index. Performance RTs'!$D$105*$I$1060*EXP(-'[7]5. Var. Index. Performance RTs'!$D$104*(AF$171-5))</f>
        <v>31214.585714730038</v>
      </c>
      <c r="AG1085" s="208">
        <f>'[7]5. Var. Index. Performance RTs'!$D$104*'[7]5. Var. Index. Performance RTs'!$D$105*$I$1060*EXP(-'[7]5. Var. Index. Performance RTs'!$D$104*(AG$171-5))</f>
        <v>30292.055288426833</v>
      </c>
      <c r="AH1085" s="208">
        <f>'[7]5. Var. Index. Performance RTs'!$D$104*'[7]5. Var. Index. Performance RTs'!$D$105*$I$1060*EXP(-'[7]5. Var. Index. Performance RTs'!$D$104*(AH$171-5))</f>
        <v>29396.789756658283</v>
      </c>
      <c r="AI1085" s="208">
        <f>'[7]5. Var. Index. Performance RTs'!$D$104*'[7]5. Var. Index. Performance RTs'!$D$105*$I$1060*EXP(-'[7]5. Var. Index. Performance RTs'!$D$104*(AI$171-5))</f>
        <v>28527.983320013565</v>
      </c>
      <c r="AJ1085" s="208">
        <f>'[7]5. Var. Index. Performance RTs'!$D$104*'[7]5. Var. Index. Performance RTs'!$D$105*$I$1060*EXP(-'[7]5. Var. Index. Performance RTs'!$D$104*(AJ$171-5))</f>
        <v>27684.853994053508</v>
      </c>
      <c r="AK1085" s="208">
        <f>'[7]5. Var. Index. Performance RTs'!$D$104*'[7]5. Var. Index. Performance RTs'!$D$105*$I$1060*EXP(-'[7]5. Var. Index. Performance RTs'!$D$104*(AK$171-5))</f>
        <v>26866.642905471806</v>
      </c>
      <c r="AL1085" s="208">
        <f>'[7]5. Var. Index. Performance RTs'!$D$104*'[7]5. Var. Index. Performance RTs'!$D$105*$I$1060*EXP(-'[7]5. Var. Index. Performance RTs'!$D$104*(AL$171-5))</f>
        <v>26072.613609057829</v>
      </c>
      <c r="AM1085" s="208">
        <f>'[7]5. Var. Index. Performance RTs'!$D$104*'[7]5. Var. Index. Performance RTs'!$D$105*$I$1060*EXP(-'[7]5. Var. Index. Performance RTs'!$D$104*(AM$171-5))</f>
        <v>25302.05142484622</v>
      </c>
      <c r="AN1085" s="208">
        <f>'[7]5. Var. Index. Performance RTs'!$D$104*'[7]5. Var. Index. Performance RTs'!$D$105*$I$1060*EXP(-'[7]5. Var. Index. Performance RTs'!$D$104*(AN$171-5))</f>
        <v>24554.262794856681</v>
      </c>
      <c r="AO1085" s="208">
        <f>'[7]5. Var. Index. Performance RTs'!$D$104*'[7]5. Var. Index. Performance RTs'!$D$105*$I$1060*EXP(-'[7]5. Var. Index. Performance RTs'!$D$104*(AO$171-5))</f>
        <v>23828.574658844977</v>
      </c>
      <c r="AP1085" s="208">
        <f>'[7]5. Var. Index. Performance RTs'!$D$104*'[7]5. Var. Index. Performance RTs'!$D$105*$I$1060*EXP(-'[7]5. Var. Index. Performance RTs'!$D$104*(AP$171-5))</f>
        <v>23124.333848503273</v>
      </c>
      <c r="AQ1085" s="208">
        <f>'[7]5. Var. Index. Performance RTs'!$D$104*'[7]5. Var. Index. Performance RTs'!$D$105*$I$1060*EXP(-'[7]5. Var. Index. Performance RTs'!$D$104*(AQ$171-5))</f>
        <v>22440.906499564586</v>
      </c>
      <c r="AR1085" s="208">
        <f>'[7]5. Var. Index. Performance RTs'!$D$104*'[7]5. Var. Index. Performance RTs'!$D$105*$I$1060*EXP(-'[7]5. Var. Index. Performance RTs'!$D$104*(AR$171-5))</f>
        <v>21777.677481282139</v>
      </c>
    </row>
    <row r="1086" spans="1:217" ht="14.85" hidden="1" customHeight="1" outlineLevel="2">
      <c r="B1086" s="205" t="s">
        <v>213</v>
      </c>
      <c r="C1086" s="206" t="s">
        <v>209</v>
      </c>
      <c r="D1086" s="209"/>
      <c r="E1086" s="209"/>
      <c r="F1086" s="209"/>
      <c r="G1086" s="209"/>
      <c r="H1086" s="209"/>
      <c r="I1086" s="209"/>
      <c r="J1086" s="207">
        <v>0</v>
      </c>
      <c r="K1086" s="208">
        <f>'[7]5. Var. Index. Performance RTs'!$D$104*'[7]5. Var. Index. Performance RTs'!$D$105*$J$1060*EXP(-'[7]5. Var. Index. Performance RTs'!$D$104*(K$171-6))</f>
        <v>60702.883841137635</v>
      </c>
      <c r="L1086" s="208">
        <f>'[7]5. Var. Index. Performance RTs'!$D$104*'[7]5. Var. Index. Performance RTs'!$D$105*$J$1060*EXP(-'[7]5. Var. Index. Performance RTs'!$D$104*(L$171-6))</f>
        <v>58908.842497145932</v>
      </c>
      <c r="M1086" s="208">
        <f>'[7]5. Var. Index. Performance RTs'!$D$104*'[7]5. Var. Index. Performance RTs'!$D$105*$J$1060*EXP(-'[7]5. Var. Index. Performance RTs'!$D$104*(M$171-6))</f>
        <v>57167.823087867815</v>
      </c>
      <c r="N1086" s="208">
        <f>'[7]5. Var. Index. Performance RTs'!$D$104*'[7]5. Var. Index. Performance RTs'!$D$105*$J$1060*EXP(-'[7]5. Var. Index. Performance RTs'!$D$104*(N$171-6))</f>
        <v>55478.258578312605</v>
      </c>
      <c r="O1086" s="208">
        <f>'[7]5. Var. Index. Performance RTs'!$D$104*'[7]5. Var. Index. Performance RTs'!$D$105*$J$1060*EXP(-'[7]5. Var. Index. Performance RTs'!$D$104*(O$171-6))</f>
        <v>53838.628246372675</v>
      </c>
      <c r="P1086" s="208">
        <f>'[7]5. Var. Index. Performance RTs'!$D$104*'[7]5. Var. Index. Performance RTs'!$D$105*$J$1060*EXP(-'[7]5. Var. Index. Performance RTs'!$D$104*(P$171-6))</f>
        <v>52247.456314070914</v>
      </c>
      <c r="Q1086" s="208">
        <f>'[7]5. Var. Index. Performance RTs'!$D$104*'[7]5. Var. Index. Performance RTs'!$D$105*$J$1060*EXP(-'[7]5. Var. Index. Performance RTs'!$D$104*(Q$171-6))</f>
        <v>50703.310619260919</v>
      </c>
      <c r="R1086" s="208">
        <f>'[7]5. Var. Index. Performance RTs'!$D$104*'[7]5. Var. Index. Performance RTs'!$D$105*$J$1060*EXP(-'[7]5. Var. Index. Performance RTs'!$D$104*(R$171-6))</f>
        <v>49204.801326584413</v>
      </c>
      <c r="S1086" s="208">
        <f>'[7]5. Var. Index. Performance RTs'!$D$104*'[7]5. Var. Index. Performance RTs'!$D$105*$J$1060*EXP(-'[7]5. Var. Index. Performance RTs'!$D$104*(S$171-6))</f>
        <v>47750.579676525544</v>
      </c>
      <c r="T1086" s="208">
        <f>'[7]5. Var. Index. Performance RTs'!$D$104*'[7]5. Var. Index. Performance RTs'!$D$105*$J$1060*EXP(-'[7]5. Var. Index. Performance RTs'!$D$104*(T$171-6))</f>
        <v>46339.336771436385</v>
      </c>
      <c r="U1086" s="208">
        <f>'[7]5. Var. Index. Performance RTs'!$D$104*'[7]5. Var. Index. Performance RTs'!$D$105*$J$1060*EXP(-'[7]5. Var. Index. Performance RTs'!$D$104*(U$171-6))</f>
        <v>44969.802397440588</v>
      </c>
      <c r="V1086" s="208">
        <f>'[7]5. Var. Index. Performance RTs'!$D$104*'[7]5. Var. Index. Performance RTs'!$D$105*$J$1060*EXP(-'[7]5. Var. Index. Performance RTs'!$D$104*(V$171-6))</f>
        <v>43640.743881155213</v>
      </c>
      <c r="W1086" s="208">
        <f>'[7]5. Var. Index. Performance RTs'!$D$104*'[7]5. Var. Index. Performance RTs'!$D$105*$J$1060*EXP(-'[7]5. Var. Index. Performance RTs'!$D$104*(W$171-6))</f>
        <v>42350.964980201461</v>
      </c>
      <c r="X1086" s="208">
        <f>'[7]5. Var. Index. Performance RTs'!$D$104*'[7]5. Var. Index. Performance RTs'!$D$105*$J$1060*EXP(-'[7]5. Var. Index. Performance RTs'!$D$104*(X$171-6))</f>
        <v>41099.304806505796</v>
      </c>
      <c r="Y1086" s="208">
        <f>'[7]5. Var. Index. Performance RTs'!$D$104*'[7]5. Var. Index. Performance RTs'!$D$105*$J$1060*EXP(-'[7]5. Var. Index. Performance RTs'!$D$104*(Y$171-6))</f>
        <v>39884.636781422283</v>
      </c>
      <c r="Z1086" s="208">
        <f>'[7]5. Var. Index. Performance RTs'!$D$104*'[7]5. Var. Index. Performance RTs'!$D$105*$J$1060*EXP(-'[7]5. Var. Index. Performance RTs'!$D$104*(Z$171-6))</f>
        <v>38705.867621735801</v>
      </c>
      <c r="AA1086" s="208">
        <f>'[7]5. Var. Index. Performance RTs'!$D$104*'[7]5. Var. Index. Performance RTs'!$D$105*$J$1060*EXP(-'[7]5. Var. Index. Performance RTs'!$D$104*(AA$171-6))</f>
        <v>37561.936355633326</v>
      </c>
      <c r="AB1086" s="208">
        <f>'[7]5. Var. Index. Performance RTs'!$D$104*'[7]5. Var. Index. Performance RTs'!$D$105*$J$1060*EXP(-'[7]5. Var. Index. Performance RTs'!$D$104*(AB$171-6))</f>
        <v>36451.813367757692</v>
      </c>
      <c r="AC1086" s="208">
        <f>'[7]5. Var. Index. Performance RTs'!$D$104*'[7]5. Var. Index. Performance RTs'!$D$105*$J$1060*EXP(-'[7]5. Var. Index. Performance RTs'!$D$104*(AC$171-6))</f>
        <v>35374.499472484255</v>
      </c>
      <c r="AD1086" s="208">
        <f>'[7]5. Var. Index. Performance RTs'!$D$104*'[7]5. Var. Index. Performance RTs'!$D$105*$J$1060*EXP(-'[7]5. Var. Index. Performance RTs'!$D$104*(AD$171-6))</f>
        <v>34329.025014586397</v>
      </c>
      <c r="AE1086" s="208">
        <f>'[7]5. Var. Index. Performance RTs'!$D$104*'[7]5. Var. Index. Performance RTs'!$D$105*$J$1060*EXP(-'[7]5. Var. Index. Performance RTs'!$D$104*(AE$171-6))</f>
        <v>33314.448996480387</v>
      </c>
      <c r="AF1086" s="208">
        <f>'[7]5. Var. Index. Performance RTs'!$D$104*'[7]5. Var. Index. Performance RTs'!$D$105*$J$1060*EXP(-'[7]5. Var. Index. Performance RTs'!$D$104*(AF$171-6))</f>
        <v>32329.858231263974</v>
      </c>
      <c r="AG1086" s="208">
        <f>'[7]5. Var. Index. Performance RTs'!$D$104*'[7]5. Var. Index. Performance RTs'!$D$105*$J$1060*EXP(-'[7]5. Var. Index. Performance RTs'!$D$104*(AG$171-6))</f>
        <v>31374.366520786596</v>
      </c>
      <c r="AH1086" s="208">
        <f>'[7]5. Var. Index. Performance RTs'!$D$104*'[7]5. Var. Index. Performance RTs'!$D$105*$J$1060*EXP(-'[7]5. Var. Index. Performance RTs'!$D$104*(AH$171-6))</f>
        <v>30447.113858011198</v>
      </c>
      <c r="AI1086" s="208">
        <f>'[7]5. Var. Index. Performance RTs'!$D$104*'[7]5. Var. Index. Performance RTs'!$D$105*$J$1060*EXP(-'[7]5. Var. Index. Performance RTs'!$D$104*(AI$171-6))</f>
        <v>29547.265652949853</v>
      </c>
      <c r="AJ1086" s="208">
        <f>'[7]5. Var. Index. Performance RTs'!$D$104*'[7]5. Var. Index. Performance RTs'!$D$105*$J$1060*EXP(-'[7]5. Var. Index. Performance RTs'!$D$104*(AJ$171-6))</f>
        <v>28674.011981476429</v>
      </c>
      <c r="AK1086" s="208">
        <f>'[7]5. Var. Index. Performance RTs'!$D$104*'[7]5. Var. Index. Performance RTs'!$D$105*$J$1060*EXP(-'[7]5. Var. Index. Performance RTs'!$D$104*(AK$171-6))</f>
        <v>27826.566856340214</v>
      </c>
      <c r="AL1086" s="208">
        <f>'[7]5. Var. Index. Performance RTs'!$D$104*'[7]5. Var. Index. Performance RTs'!$D$105*$J$1060*EXP(-'[7]5. Var. Index. Performance RTs'!$D$104*(AL$171-6))</f>
        <v>27004.167519724313</v>
      </c>
      <c r="AM1086" s="208">
        <f>'[7]5. Var. Index. Performance RTs'!$D$104*'[7]5. Var. Index. Performance RTs'!$D$105*$J$1060*EXP(-'[7]5. Var. Index. Performance RTs'!$D$104*(AM$171-6))</f>
        <v>26206.073756712154</v>
      </c>
      <c r="AN1086" s="208">
        <f>'[7]5. Var. Index. Performance RTs'!$D$104*'[7]5. Var. Index. Performance RTs'!$D$105*$J$1060*EXP(-'[7]5. Var. Index. Performance RTs'!$D$104*(AN$171-6))</f>
        <v>25431.567229044085</v>
      </c>
      <c r="AO1086" s="208">
        <f>'[7]5. Var. Index. Performance RTs'!$D$104*'[7]5. Var. Index. Performance RTs'!$D$105*$J$1060*EXP(-'[7]5. Var. Index. Performance RTs'!$D$104*(AO$171-6))</f>
        <v>24679.950828564441</v>
      </c>
      <c r="AP1086" s="208">
        <f>'[7]5. Var. Index. Performance RTs'!$D$104*'[7]5. Var. Index. Performance RTs'!$D$105*$J$1060*EXP(-'[7]5. Var. Index. Performance RTs'!$D$104*(AP$171-6))</f>
        <v>23950.548049777168</v>
      </c>
      <c r="AQ1086" s="208">
        <f>'[7]5. Var. Index. Performance RTs'!$D$104*'[7]5. Var. Index. Performance RTs'!$D$105*$J$1060*EXP(-'[7]5. Var. Index. Performance RTs'!$D$104*(AQ$171-6))</f>
        <v>23242.702380945186</v>
      </c>
      <c r="AR1086" s="208">
        <f>'[7]5. Var. Index. Performance RTs'!$D$104*'[7]5. Var. Index. Performance RTs'!$D$105*$J$1060*EXP(-'[7]5. Var. Index. Performance RTs'!$D$104*(AR$171-6))</f>
        <v>22555.776713185529</v>
      </c>
    </row>
    <row r="1087" spans="1:217" ht="14.85" hidden="1" customHeight="1" outlineLevel="2">
      <c r="B1087" s="205" t="s">
        <v>214</v>
      </c>
      <c r="C1087" s="206" t="s">
        <v>209</v>
      </c>
      <c r="D1087" s="209"/>
      <c r="E1087" s="209"/>
      <c r="F1087" s="209"/>
      <c r="G1087" s="209"/>
      <c r="H1087" s="209"/>
      <c r="I1087" s="209"/>
      <c r="K1087" s="207">
        <v>0</v>
      </c>
      <c r="L1087" s="208">
        <f>'[7]5. Var. Index. Performance RTs'!$D$104*'[7]5. Var. Index. Performance RTs'!$D$105*$K$1060*EXP(-'[7]5. Var. Index. Performance RTs'!$D$104*(L$171-7))</f>
        <v>61013.572233274172</v>
      </c>
      <c r="M1087" s="208">
        <f>'[7]5. Var. Index. Performance RTs'!$D$104*'[7]5. Var. Index. Performance RTs'!$D$105*$K$1060*EXP(-'[7]5. Var. Index. Performance RTs'!$D$104*(M$171-7))</f>
        <v>59210.348659620198</v>
      </c>
      <c r="N1087" s="208">
        <f>'[7]5. Var. Index. Performance RTs'!$D$104*'[7]5. Var. Index. Performance RTs'!$D$105*$K$1060*EXP(-'[7]5. Var. Index. Performance RTs'!$D$104*(N$171-7))</f>
        <v>57460.418396578316</v>
      </c>
      <c r="O1087" s="208">
        <f>'[7]5. Var. Index. Performance RTs'!$D$104*'[7]5. Var. Index. Performance RTs'!$D$105*$K$1060*EXP(-'[7]5. Var. Index. Performance RTs'!$D$104*(O$171-7))</f>
        <v>55762.206388787956</v>
      </c>
      <c r="P1087" s="208">
        <f>'[7]5. Var. Index. Performance RTs'!$D$104*'[7]5. Var. Index. Performance RTs'!$D$105*$K$1060*EXP(-'[7]5. Var. Index. Performance RTs'!$D$104*(P$171-7))</f>
        <v>54114.184130809364</v>
      </c>
      <c r="Q1087" s="208">
        <f>'[7]5. Var. Index. Performance RTs'!$D$104*'[7]5. Var. Index. Performance RTs'!$D$105*$K$1060*EXP(-'[7]5. Var. Index. Performance RTs'!$D$104*(Q$171-7))</f>
        <v>52514.868291365507</v>
      </c>
      <c r="R1087" s="208">
        <f>'[7]5. Var. Index. Performance RTs'!$D$104*'[7]5. Var. Index. Performance RTs'!$D$105*$K$1060*EXP(-'[7]5. Var. Index. Performance RTs'!$D$104*(R$171-7))</f>
        <v>50962.819378243832</v>
      </c>
      <c r="S1087" s="208">
        <f>'[7]5. Var. Index. Performance RTs'!$D$104*'[7]5. Var. Index. Performance RTs'!$D$105*$K$1060*EXP(-'[7]5. Var. Index. Performance RTs'!$D$104*(S$171-7))</f>
        <v>49456.640442656091</v>
      </c>
      <c r="T1087" s="208">
        <f>'[7]5. Var. Index. Performance RTs'!$D$104*'[7]5. Var. Index. Performance RTs'!$D$105*$K$1060*EXP(-'[7]5. Var. Index. Performance RTs'!$D$104*(T$171-7))</f>
        <v>47994.975821890112</v>
      </c>
      <c r="U1087" s="208">
        <f>'[7]5. Var. Index. Performance RTs'!$D$104*'[7]5. Var. Index. Performance RTs'!$D$105*$K$1060*EXP(-'[7]5. Var. Index. Performance RTs'!$D$104*(U$171-7))</f>
        <v>46576.509919121905</v>
      </c>
      <c r="V1087" s="208">
        <f>'[7]5. Var. Index. Performance RTs'!$D$104*'[7]5. Var. Index. Performance RTs'!$D$105*$K$1060*EXP(-'[7]5. Var. Index. Performance RTs'!$D$104*(V$171-7))</f>
        <v>45199.966019289641</v>
      </c>
      <c r="W1087" s="208">
        <f>'[7]5. Var. Index. Performance RTs'!$D$104*'[7]5. Var. Index. Performance RTs'!$D$105*$K$1060*EXP(-'[7]5. Var. Index. Performance RTs'!$D$104*(W$171-7))</f>
        <v>43864.105139963969</v>
      </c>
      <c r="X1087" s="208">
        <f>'[7]5. Var. Index. Performance RTs'!$D$104*'[7]5. Var. Index. Performance RTs'!$D$105*$K$1060*EXP(-'[7]5. Var. Index. Performance RTs'!$D$104*(X$171-7))</f>
        <v>42567.724916180196</v>
      </c>
      <c r="Y1087" s="208">
        <f>'[7]5. Var. Index. Performance RTs'!$D$104*'[7]5. Var. Index. Performance RTs'!$D$105*$K$1060*EXP(-'[7]5. Var. Index. Performance RTs'!$D$104*(Y$171-7))</f>
        <v>41309.658518228614</v>
      </c>
      <c r="Z1087" s="208">
        <f>'[7]5. Var. Index. Performance RTs'!$D$104*'[7]5. Var. Index. Performance RTs'!$D$105*$K$1060*EXP(-'[7]5. Var. Index. Performance RTs'!$D$104*(Z$171-7))</f>
        <v>40088.773601429049</v>
      </c>
      <c r="AA1087" s="208">
        <f>'[7]5. Var. Index. Performance RTs'!$D$104*'[7]5. Var. Index. Performance RTs'!$D$105*$K$1060*EXP(-'[7]5. Var. Index. Performance RTs'!$D$104*(AA$171-7))</f>
        <v>38903.971286944157</v>
      </c>
      <c r="AB1087" s="208">
        <f>'[7]5. Var. Index. Performance RTs'!$D$104*'[7]5. Var. Index. Performance RTs'!$D$105*$K$1060*EXP(-'[7]5. Var. Index. Performance RTs'!$D$104*(AB$171-7))</f>
        <v>37754.185172714366</v>
      </c>
      <c r="AC1087" s="208">
        <f>'[7]5. Var. Index. Performance RTs'!$D$104*'[7]5. Var. Index. Performance RTs'!$D$105*$K$1060*EXP(-'[7]5. Var. Index. Performance RTs'!$D$104*(AC$171-7))</f>
        <v>36638.380373623972</v>
      </c>
      <c r="AD1087" s="208">
        <f>'[7]5. Var. Index. Performance RTs'!$D$104*'[7]5. Var. Index. Performance RTs'!$D$105*$K$1060*EXP(-'[7]5. Var. Index. Performance RTs'!$D$104*(AD$171-7))</f>
        <v>35555.552590034706</v>
      </c>
      <c r="AE1087" s="208">
        <f>'[7]5. Var. Index. Performance RTs'!$D$104*'[7]5. Var. Index. Performance RTs'!$D$105*$K$1060*EXP(-'[7]5. Var. Index. Performance RTs'!$D$104*(AE$171-7))</f>
        <v>34504.72720384827</v>
      </c>
      <c r="AF1087" s="208">
        <f>'[7]5. Var. Index. Performance RTs'!$D$104*'[7]5. Var. Index. Performance RTs'!$D$105*$K$1060*EXP(-'[7]5. Var. Index. Performance RTs'!$D$104*(AF$171-7))</f>
        <v>33484.958401284261</v>
      </c>
      <c r="AG1087" s="208">
        <f>'[7]5. Var. Index. Performance RTs'!$D$104*'[7]5. Var. Index. Performance RTs'!$D$105*$K$1060*EXP(-'[7]5. Var. Index. Performance RTs'!$D$104*(AG$171-7))</f>
        <v>32495.328321583907</v>
      </c>
      <c r="AH1087" s="208">
        <f>'[7]5. Var. Index. Performance RTs'!$D$104*'[7]5. Var. Index. Performance RTs'!$D$105*$K$1060*EXP(-'[7]5. Var. Index. Performance RTs'!$D$104*(AH$171-7))</f>
        <v>31534.946230873444</v>
      </c>
      <c r="AI1087" s="208">
        <f>'[7]5. Var. Index. Performance RTs'!$D$104*'[7]5. Var. Index. Performance RTs'!$D$105*$K$1060*EXP(-'[7]5. Var. Index. Performance RTs'!$D$104*(AI$171-7))</f>
        <v>30602.947720443495</v>
      </c>
      <c r="AJ1087" s="208">
        <f>'[7]5. Var. Index. Performance RTs'!$D$104*'[7]5. Var. Index. Performance RTs'!$D$105*$K$1060*EXP(-'[7]5. Var. Index. Performance RTs'!$D$104*(AJ$171-7))</f>
        <v>29698.493928722888</v>
      </c>
      <c r="AK1087" s="208">
        <f>'[7]5. Var. Index. Performance RTs'!$D$104*'[7]5. Var. Index. Performance RTs'!$D$105*$K$1060*EXP(-'[7]5. Var. Index. Performance RTs'!$D$104*(AK$171-7))</f>
        <v>28820.770786246612</v>
      </c>
      <c r="AL1087" s="208">
        <f>'[7]5. Var. Index. Performance RTs'!$D$104*'[7]5. Var. Index. Performance RTs'!$D$105*$K$1060*EXP(-'[7]5. Var. Index. Performance RTs'!$D$104*(AL$171-7))</f>
        <v>27968.988282938353</v>
      </c>
      <c r="AM1087" s="208">
        <f>'[7]5. Var. Index. Performance RTs'!$D$104*'[7]5. Var. Index. Performance RTs'!$D$105*$K$1060*EXP(-'[7]5. Var. Index. Performance RTs'!$D$104*(AM$171-7))</f>
        <v>27142.379757048086</v>
      </c>
      <c r="AN1087" s="208">
        <f>'[7]5. Var. Index. Performance RTs'!$D$104*'[7]5. Var. Index. Performance RTs'!$D$105*$K$1060*EXP(-'[7]5. Var. Index. Performance RTs'!$D$104*(AN$171-7))</f>
        <v>26340.201205104757</v>
      </c>
      <c r="AO1087" s="208">
        <f>'[7]5. Var. Index. Performance RTs'!$D$104*'[7]5. Var. Index. Performance RTs'!$D$105*$K$1060*EXP(-'[7]5. Var. Index. Performance RTs'!$D$104*(AO$171-7))</f>
        <v>25561.730612262945</v>
      </c>
      <c r="AP1087" s="208">
        <f>'[7]5. Var. Index. Performance RTs'!$D$104*'[7]5. Var. Index. Performance RTs'!$D$105*$K$1060*EXP(-'[7]5. Var. Index. Performance RTs'!$D$104*(AP$171-7))</f>
        <v>24806.267302440745</v>
      </c>
      <c r="AQ1087" s="208">
        <f>'[7]5. Var. Index. Performance RTs'!$D$104*'[7]5. Var. Index. Performance RTs'!$D$105*$K$1060*EXP(-'[7]5. Var. Index. Performance RTs'!$D$104*(AQ$171-7))</f>
        <v>24073.131307664025</v>
      </c>
      <c r="AR1087" s="208">
        <f>'[7]5. Var. Index. Performance RTs'!$D$104*'[7]5. Var. Index. Performance RTs'!$D$105*$K$1060*EXP(-'[7]5. Var. Index. Performance RTs'!$D$104*(AR$171-7))</f>
        <v>23361.662756049311</v>
      </c>
    </row>
    <row r="1088" spans="1:217" ht="14.85" hidden="1" customHeight="1" outlineLevel="2">
      <c r="B1088" s="205" t="s">
        <v>215</v>
      </c>
      <c r="C1088" s="206" t="s">
        <v>209</v>
      </c>
      <c r="L1088" s="207">
        <v>0</v>
      </c>
      <c r="M1088" s="208">
        <f>'[7]5. Var. Index. Performance RTs'!$D$104*'[7]5. Var. Index. Performance RTs'!$D$105*$L$1060*EXP(-'[7]5. Var. Index. Performance RTs'!$D$104*(M$171-8))</f>
        <v>61325.814067371386</v>
      </c>
      <c r="N1088" s="208">
        <f>'[7]5. Var. Index. Performance RTs'!$D$104*'[7]5. Var. Index. Performance RTs'!$D$105*$L$1060*EXP(-'[7]5. Var. Index. Performance RTs'!$D$104*(N$171-8))</f>
        <v>59513.362352906835</v>
      </c>
      <c r="O1088" s="208">
        <f>'[7]5. Var. Index. Performance RTs'!$D$104*'[7]5. Var. Index. Performance RTs'!$D$105*$L$1060*EXP(-'[7]5. Var. Index. Performance RTs'!$D$104*(O$171-8))</f>
        <v>57754.47668183237</v>
      </c>
      <c r="P1088" s="208">
        <f>'[7]5. Var. Index. Performance RTs'!$D$104*'[7]5. Var. Index. Performance RTs'!$D$105*$L$1060*EXP(-'[7]5. Var. Index. Performance RTs'!$D$104*(P$171-8))</f>
        <v>56047.573938315691</v>
      </c>
      <c r="Q1088" s="208">
        <f>'[7]5. Var. Index. Performance RTs'!$D$104*'[7]5. Var. Index. Performance RTs'!$D$105*$L$1060*EXP(-'[7]5. Var. Index. Performance RTs'!$D$104*(Q$171-8))</f>
        <v>54391.117794668236</v>
      </c>
      <c r="R1088" s="208">
        <f>'[7]5. Var. Index. Performance RTs'!$D$104*'[7]5. Var. Index. Performance RTs'!$D$105*$L$1060*EXP(-'[7]5. Var. Index. Performance RTs'!$D$104*(R$171-8))</f>
        <v>52783.61732854657</v>
      </c>
      <c r="S1088" s="208">
        <f>'[7]5. Var. Index. Performance RTs'!$D$104*'[7]5. Var. Index. Performance RTs'!$D$105*$L$1060*EXP(-'[7]5. Var. Index. Performance RTs'!$D$104*(S$171-8))</f>
        <v>51223.625681021658</v>
      </c>
      <c r="T1088" s="208">
        <f>'[7]5. Var. Index. Performance RTs'!$D$104*'[7]5. Var. Index. Performance RTs'!$D$105*$L$1060*EXP(-'[7]5. Var. Index. Performance RTs'!$D$104*(T$171-8))</f>
        <v>49709.738754308135</v>
      </c>
      <c r="U1088" s="208">
        <f>'[7]5. Var. Index. Performance RTs'!$D$104*'[7]5. Var. Index. Performance RTs'!$D$105*$L$1060*EXP(-'[7]5. Var. Index. Performance RTs'!$D$104*(U$171-8))</f>
        <v>48240.593947981506</v>
      </c>
      <c r="V1088" s="208">
        <f>'[7]5. Var. Index. Performance RTs'!$D$104*'[7]5. Var. Index. Performance RTs'!$D$105*$L$1060*EXP(-'[7]5. Var. Index. Performance RTs'!$D$104*(V$171-8))</f>
        <v>46814.868932545847</v>
      </c>
      <c r="W1088" s="208">
        <f>'[7]5. Var. Index. Performance RTs'!$D$104*'[7]5. Var. Index. Performance RTs'!$D$105*$L$1060*EXP(-'[7]5. Var. Index. Performance RTs'!$D$104*(W$171-8))</f>
        <v>45431.280459247937</v>
      </c>
      <c r="X1088" s="208">
        <f>'[7]5. Var. Index. Performance RTs'!$D$104*'[7]5. Var. Index. Performance RTs'!$D$105*$L$1060*EXP(-'[7]5. Var. Index. Performance RTs'!$D$104*(X$171-8))</f>
        <v>44088.583205066774</v>
      </c>
      <c r="Y1088" s="208">
        <f>'[7]5. Var. Index. Performance RTs'!$D$104*'[7]5. Var. Index. Performance RTs'!$D$105*$L$1060*EXP(-'[7]5. Var. Index. Performance RTs'!$D$104*(Y$171-8))</f>
        <v>42785.568651838817</v>
      </c>
      <c r="Z1088" s="208">
        <f>'[7]5. Var. Index. Performance RTs'!$D$104*'[7]5. Var. Index. Performance RTs'!$D$105*$L$1060*EXP(-'[7]5. Var. Index. Performance RTs'!$D$104*(Z$171-8))</f>
        <v>41521.06399851005</v>
      </c>
      <c r="AA1088" s="208">
        <f>'[7]5. Var. Index. Performance RTs'!$D$104*'[7]5. Var. Index. Performance RTs'!$D$105*$L$1060*EXP(-'[7]5. Var. Index. Performance RTs'!$D$104*(AA$171-8))</f>
        <v>40293.931105535848</v>
      </c>
      <c r="AB1088" s="208">
        <f>'[7]5. Var. Index. Performance RTs'!$D$104*'[7]5. Var. Index. Performance RTs'!$D$105*$L$1060*EXP(-'[7]5. Var. Index. Performance RTs'!$D$104*(AB$171-8))</f>
        <v>39103.065470478563</v>
      </c>
      <c r="AC1088" s="208">
        <f>'[7]5. Var. Index. Performance RTs'!$D$104*'[7]5. Var. Index. Performance RTs'!$D$105*$L$1060*EXP(-'[7]5. Var. Index. Performance RTs'!$D$104*(AC$171-8))</f>
        <v>37947.395233880809</v>
      </c>
      <c r="AD1088" s="208">
        <f>'[7]5. Var. Index. Performance RTs'!$D$104*'[7]5. Var. Index. Performance RTs'!$D$105*$L$1060*EXP(-'[7]5. Var. Index. Performance RTs'!$D$104*(AD$171-8))</f>
        <v>36825.88021451958</v>
      </c>
      <c r="AE1088" s="208">
        <f>'[7]5. Var. Index. Performance RTs'!$D$104*'[7]5. Var. Index. Performance RTs'!$D$105*$L$1060*EXP(-'[7]5. Var. Index. Performance RTs'!$D$104*(AE$171-8))</f>
        <v>35737.51097317291</v>
      </c>
      <c r="AF1088" s="208">
        <f>'[7]5. Var. Index. Performance RTs'!$D$104*'[7]5. Var. Index. Performance RTs'!$D$105*$L$1060*EXP(-'[7]5. Var. Index. Performance RTs'!$D$104*(AF$171-8))</f>
        <v>34681.307904056448</v>
      </c>
      <c r="AG1088" s="208">
        <f>'[7]5. Var. Index. Performance RTs'!$D$104*'[7]5. Var. Index. Performance RTs'!$D$105*$L$1060*EXP(-'[7]5. Var. Index. Performance RTs'!$D$104*(AG$171-8))</f>
        <v>33656.320353112154</v>
      </c>
      <c r="AH1088" s="208">
        <f>'[7]5. Var. Index. Performance RTs'!$D$104*'[7]5. Var. Index. Performance RTs'!$D$105*$L$1060*EXP(-'[7]5. Var. Index. Performance RTs'!$D$104*(AH$171-8))</f>
        <v>32661.625762355441</v>
      </c>
      <c r="AI1088" s="208">
        <f>'[7]5. Var. Index. Performance RTs'!$D$104*'[7]5. Var. Index. Performance RTs'!$D$105*$L$1060*EXP(-'[7]5. Var. Index. Performance RTs'!$D$104*(AI$171-8))</f>
        <v>31696.328839510727</v>
      </c>
      <c r="AJ1088" s="208">
        <f>'[7]5. Var. Index. Performance RTs'!$D$104*'[7]5. Var. Index. Performance RTs'!$D$105*$L$1060*EXP(-'[7]5. Var. Index. Performance RTs'!$D$104*(AJ$171-8))</f>
        <v>30759.560752187954</v>
      </c>
      <c r="AK1088" s="208">
        <f>'[7]5. Var. Index. Performance RTs'!$D$104*'[7]5. Var. Index. Performance RTs'!$D$105*$L$1060*EXP(-'[7]5. Var. Index. Performance RTs'!$D$104*(AK$171-8))</f>
        <v>29850.478345874788</v>
      </c>
      <c r="AL1088" s="208">
        <f>'[7]5. Var. Index. Performance RTs'!$D$104*'[7]5. Var. Index. Performance RTs'!$D$105*$L$1060*EXP(-'[7]5. Var. Index. Performance RTs'!$D$104*(AL$171-8))</f>
        <v>28968.263385040646</v>
      </c>
      <c r="AM1088" s="208">
        <f>'[7]5. Var. Index. Performance RTs'!$D$104*'[7]5. Var. Index. Performance RTs'!$D$105*$L$1060*EXP(-'[7]5. Var. Index. Performance RTs'!$D$104*(AM$171-8))</f>
        <v>28112.121816669489</v>
      </c>
      <c r="AN1088" s="208">
        <f>'[7]5. Var. Index. Performance RTs'!$D$104*'[7]5. Var. Index. Performance RTs'!$D$105*$L$1060*EXP(-'[7]5. Var. Index. Performance RTs'!$D$104*(AN$171-8))</f>
        <v>27281.283055558477</v>
      </c>
      <c r="AO1088" s="208">
        <f>'[7]5. Var. Index. Performance RTs'!$D$104*'[7]5. Var. Index. Performance RTs'!$D$105*$L$1060*EXP(-'[7]5. Var. Index. Performance RTs'!$D$104*(AO$171-8))</f>
        <v>26474.999290739321</v>
      </c>
      <c r="AP1088" s="208">
        <f>'[7]5. Var. Index. Performance RTs'!$D$104*'[7]5. Var. Index. Performance RTs'!$D$105*$L$1060*EXP(-'[7]5. Var. Index. Performance RTs'!$D$104*(AP$171-8))</f>
        <v>25692.5448123979</v>
      </c>
      <c r="AQ1088" s="208">
        <f>'[7]5. Var. Index. Performance RTs'!$D$104*'[7]5. Var. Index. Performance RTs'!$D$105*$L$1060*EXP(-'[7]5. Var. Index. Performance RTs'!$D$104*(AQ$171-8))</f>
        <v>24933.215358686433</v>
      </c>
      <c r="AR1088" s="208">
        <f>'[7]5. Var. Index. Performance RTs'!$D$104*'[7]5. Var. Index. Performance RTs'!$D$105*$L$1060*EXP(-'[7]5. Var. Index. Performance RTs'!$D$104*(AR$171-8))</f>
        <v>24196.327481840315</v>
      </c>
    </row>
    <row r="1089" spans="2:44" ht="14.85" hidden="1" customHeight="1" outlineLevel="2">
      <c r="B1089" s="205" t="s">
        <v>216</v>
      </c>
      <c r="C1089" s="206" t="s">
        <v>209</v>
      </c>
      <c r="D1089" s="209"/>
      <c r="E1089" s="209"/>
      <c r="F1089" s="209"/>
      <c r="G1089" s="209"/>
      <c r="H1089" s="209"/>
      <c r="I1089" s="209"/>
      <c r="M1089" s="207">
        <v>0</v>
      </c>
      <c r="N1089" s="208">
        <f>'[7]5. Var. Index. Performance RTs'!$D$104*'[7]5. Var. Index. Performance RTs'!$D$105*$M$1060*EXP(-'[7]5. Var. Index. Performance RTs'!$D$104*(N$171-9))</f>
        <v>61639.617110639098</v>
      </c>
      <c r="O1089" s="208">
        <f>'[7]5. Var. Index. Performance RTs'!$D$104*'[7]5. Var. Index. Performance RTs'!$D$105*$M$1060*EXP(-'[7]5. Var. Index. Performance RTs'!$D$104*(O$171-9))</f>
        <v>59817.891114659913</v>
      </c>
      <c r="P1089" s="208">
        <f>'[7]5. Var. Index. Performance RTs'!$D$104*'[7]5. Var. Index. Performance RTs'!$D$105*$M$1060*EXP(-'[7]5. Var. Index. Performance RTs'!$D$104*(P$171-9))</f>
        <v>58050.005258512705</v>
      </c>
      <c r="Q1089" s="208">
        <f>'[7]5. Var. Index. Performance RTs'!$D$104*'[7]5. Var. Index. Performance RTs'!$D$105*$M$1060*EXP(-'[7]5. Var. Index. Performance RTs'!$D$104*(Q$171-9))</f>
        <v>56334.368325591066</v>
      </c>
      <c r="R1089" s="208">
        <f>'[7]5. Var. Index. Performance RTs'!$D$104*'[7]5. Var. Index. Performance RTs'!$D$105*$M$1060*EXP(-'[7]5. Var. Index. Performance RTs'!$D$104*(R$171-9))</f>
        <v>54669.436126846405</v>
      </c>
      <c r="S1089" s="208">
        <f>'[7]5. Var. Index. Performance RTs'!$D$104*'[7]5. Var. Index. Performance RTs'!$D$105*$M$1060*EXP(-'[7]5. Var. Index. Performance RTs'!$D$104*(S$171-9))</f>
        <v>53053.710110913547</v>
      </c>
      <c r="T1089" s="208">
        <f>'[7]5. Var. Index. Performance RTs'!$D$104*'[7]5. Var. Index. Performance RTs'!$D$105*$M$1060*EXP(-'[7]5. Var. Index. Performance RTs'!$D$104*(T$171-9))</f>
        <v>51485.736015313378</v>
      </c>
      <c r="U1089" s="208">
        <f>'[7]5. Var. Index. Performance RTs'!$D$104*'[7]5. Var. Index. Performance RTs'!$D$105*$M$1060*EXP(-'[7]5. Var. Index. Performance RTs'!$D$104*(U$171-9))</f>
        <v>49964.102557518439</v>
      </c>
      <c r="V1089" s="208">
        <f>'[7]5. Var. Index. Performance RTs'!$D$104*'[7]5. Var. Index. Performance RTs'!$D$105*$M$1060*EXP(-'[7]5. Var. Index. Performance RTs'!$D$104*(V$171-9))</f>
        <v>48487.440164703359</v>
      </c>
      <c r="W1089" s="208">
        <f>'[7]5. Var. Index. Performance RTs'!$D$104*'[7]5. Var. Index. Performance RTs'!$D$105*$M$1060*EXP(-'[7]5. Var. Index. Performance RTs'!$D$104*(W$171-9))</f>
        <v>47054.419741036916</v>
      </c>
      <c r="X1089" s="208">
        <f>'[7]5. Var. Index. Performance RTs'!$D$104*'[7]5. Var. Index. Performance RTs'!$D$105*$M$1060*EXP(-'[7]5. Var. Index. Performance RTs'!$D$104*(X$171-9))</f>
        <v>45663.751471406031</v>
      </c>
      <c r="Y1089" s="208">
        <f>'[7]5. Var. Index. Performance RTs'!$D$104*'[7]5. Var. Index. Performance RTs'!$D$105*$M$1060*EXP(-'[7]5. Var. Index. Performance RTs'!$D$104*(Y$171-9))</f>
        <v>44314.183660495095</v>
      </c>
      <c r="Z1089" s="208">
        <f>'[7]5. Var. Index. Performance RTs'!$D$104*'[7]5. Var. Index. Performance RTs'!$D$105*$M$1060*EXP(-'[7]5. Var. Index. Performance RTs'!$D$104*(Z$171-9))</f>
        <v>43004.501606175749</v>
      </c>
      <c r="AA1089" s="208">
        <f>'[7]5. Var. Index. Performance RTs'!$D$104*'[7]5. Var. Index. Performance RTs'!$D$105*$M$1060*EXP(-'[7]5. Var. Index. Performance RTs'!$D$104*(AA$171-9))</f>
        <v>41733.526506192902</v>
      </c>
      <c r="AB1089" s="208">
        <f>'[7]5. Var. Index. Performance RTs'!$D$104*'[7]5. Var. Index. Performance RTs'!$D$105*$M$1060*EXP(-'[7]5. Var. Index. Performance RTs'!$D$104*(AB$171-9))</f>
        <v>40500.114397163183</v>
      </c>
      <c r="AC1089" s="208">
        <f>'[7]5. Var. Index. Performance RTs'!$D$104*'[7]5. Var. Index. Performance RTs'!$D$105*$M$1060*EXP(-'[7]5. Var. Index. Performance RTs'!$D$104*(AC$171-9))</f>
        <v>39303.155124930636</v>
      </c>
      <c r="AD1089" s="208">
        <f>'[7]5. Var. Index. Performance RTs'!$D$104*'[7]5. Var. Index. Performance RTs'!$D$105*$M$1060*EXP(-'[7]5. Var. Index. Performance RTs'!$D$104*(AD$171-9))</f>
        <v>38141.571345353092</v>
      </c>
      <c r="AE1089" s="208">
        <f>'[7]5. Var. Index. Performance RTs'!$D$104*'[7]5. Var. Index. Performance RTs'!$D$105*$M$1060*EXP(-'[7]5. Var. Index. Performance RTs'!$D$104*(AE$171-9))</f>
        <v>37014.317554619673</v>
      </c>
      <c r="AF1089" s="208">
        <f>'[7]5. Var. Index. Performance RTs'!$D$104*'[7]5. Var. Index. Performance RTs'!$D$105*$M$1060*EXP(-'[7]5. Var. Index. Performance RTs'!$D$104*(AF$171-9))</f>
        <v>35920.379148226806</v>
      </c>
      <c r="AG1089" s="208">
        <f>'[7]5. Var. Index. Performance RTs'!$D$104*'[7]5. Var. Index. Performance RTs'!$D$105*$M$1060*EXP(-'[7]5. Var. Index. Performance RTs'!$D$104*(AG$171-9))</f>
        <v>34858.771507765669</v>
      </c>
      <c r="AH1089" s="208">
        <f>'[7]5. Var. Index. Performance RTs'!$D$104*'[7]5. Var. Index. Performance RTs'!$D$105*$M$1060*EXP(-'[7]5. Var. Index. Performance RTs'!$D$104*(AH$171-9))</f>
        <v>33828.53911469919</v>
      </c>
      <c r="AI1089" s="208">
        <f>'[7]5. Var. Index. Performance RTs'!$D$104*'[7]5. Var. Index. Performance RTs'!$D$105*$M$1060*EXP(-'[7]5. Var. Index. Performance RTs'!$D$104*(AI$171-9))</f>
        <v>32828.754690330839</v>
      </c>
      <c r="AJ1089" s="208">
        <f>'[7]5. Var. Index. Performance RTs'!$D$104*'[7]5. Var. Index. Performance RTs'!$D$105*$M$1060*EXP(-'[7]5. Var. Index. Performance RTs'!$D$104*(AJ$171-9))</f>
        <v>31858.518361191196</v>
      </c>
      <c r="AK1089" s="208">
        <f>'[7]5. Var. Index. Performance RTs'!$D$104*'[7]5. Var. Index. Performance RTs'!$D$105*$M$1060*EXP(-'[7]5. Var. Index. Performance RTs'!$D$104*(AK$171-9))</f>
        <v>30916.956849091137</v>
      </c>
      <c r="AL1089" s="208">
        <f>'[7]5. Var. Index. Performance RTs'!$D$104*'[7]5. Var. Index. Performance RTs'!$D$105*$M$1060*EXP(-'[7]5. Var. Index. Performance RTs'!$D$104*(AL$171-9))</f>
        <v>30003.222685112451</v>
      </c>
      <c r="AM1089" s="208">
        <f>'[7]5. Var. Index. Performance RTs'!$D$104*'[7]5. Var. Index. Performance RTs'!$D$105*$M$1060*EXP(-'[7]5. Var. Index. Performance RTs'!$D$104*(AM$171-9))</f>
        <v>29116.493446828656</v>
      </c>
      <c r="AN1089" s="208">
        <f>'[7]5. Var. Index. Performance RTs'!$D$104*'[7]5. Var. Index. Performance RTs'!$D$105*$M$1060*EXP(-'[7]5. Var. Index. Performance RTs'!$D$104*(AN$171-9))</f>
        <v>28255.971018069278</v>
      </c>
      <c r="AO1089" s="208">
        <f>'[7]5. Var. Index. Performance RTs'!$D$104*'[7]5. Var. Index. Performance RTs'!$D$105*$M$1060*EXP(-'[7]5. Var. Index. Performance RTs'!$D$104*(AO$171-9))</f>
        <v>27420.880870561425</v>
      </c>
      <c r="AP1089" s="208">
        <f>'[7]5. Var. Index. Performance RTs'!$D$104*'[7]5. Var. Index. Performance RTs'!$D$105*$M$1060*EXP(-'[7]5. Var. Index. Performance RTs'!$D$104*(AP$171-9))</f>
        <v>26610.471366802063</v>
      </c>
      <c r="AQ1089" s="208">
        <f>'[7]5. Var. Index. Performance RTs'!$D$104*'[7]5. Var. Index. Performance RTs'!$D$105*$M$1060*EXP(-'[7]5. Var. Index. Performance RTs'!$D$104*(AQ$171-9))</f>
        <v>25824.013083533529</v>
      </c>
      <c r="AR1089" s="208">
        <f>'[7]5. Var. Index. Performance RTs'!$D$104*'[7]5. Var. Index. Performance RTs'!$D$105*$M$1060*EXP(-'[7]5. Var. Index. Performance RTs'!$D$104*(AR$171-9))</f>
        <v>25060.79815521335</v>
      </c>
    </row>
    <row r="1090" spans="2:44" ht="14.85" hidden="1" customHeight="1" outlineLevel="2">
      <c r="B1090" s="205" t="s">
        <v>217</v>
      </c>
      <c r="C1090" s="206" t="s">
        <v>209</v>
      </c>
      <c r="N1090" s="207">
        <v>0</v>
      </c>
      <c r="O1090" s="208">
        <f>'[7]5. Var. Index. Performance RTs'!$D$104*'[7]5. Var. Index. Performance RTs'!$D$105*$N$1060*EXP(-'[7]5. Var. Index. Performance RTs'!$D$104*(O$171-10))</f>
        <v>61204.966167809944</v>
      </c>
      <c r="P1090" s="208">
        <f>'[7]5. Var. Index. Performance RTs'!$D$104*'[7]5. Var. Index. Performance RTs'!$D$105*$N$1060*EXP(-'[7]5. Var. Index. Performance RTs'!$D$104*(P$171-10))</f>
        <v>59396.086048538709</v>
      </c>
      <c r="Q1090" s="208">
        <f>'[7]5. Var. Index. Performance RTs'!$D$104*'[7]5. Var. Index. Performance RTs'!$D$105*$N$1060*EXP(-'[7]5. Var. Index. Performance RTs'!$D$104*(Q$171-10))</f>
        <v>57640.666416067252</v>
      </c>
      <c r="R1090" s="208">
        <f>'[7]5. Var. Index. Performance RTs'!$D$104*'[7]5. Var. Index. Performance RTs'!$D$105*$N$1060*EXP(-'[7]5. Var. Index. Performance RTs'!$D$104*(R$171-10))</f>
        <v>55937.127274231956</v>
      </c>
      <c r="S1090" s="208">
        <f>'[7]5. Var. Index. Performance RTs'!$D$104*'[7]5. Var. Index. Performance RTs'!$D$105*$N$1060*EXP(-'[7]5. Var. Index. Performance RTs'!$D$104*(S$171-10))</f>
        <v>54283.935322812846</v>
      </c>
      <c r="T1090" s="208">
        <f>'[7]5. Var. Index. Performance RTs'!$D$104*'[7]5. Var. Index. Performance RTs'!$D$105*$N$1060*EXP(-'[7]5. Var. Index. Performance RTs'!$D$104*(T$171-10))</f>
        <v>52679.602577459817</v>
      </c>
      <c r="U1090" s="208">
        <f>'[7]5. Var. Index. Performance RTs'!$D$104*'[7]5. Var. Index. Performance RTs'!$D$105*$N$1060*EXP(-'[7]5. Var. Index. Performance RTs'!$D$104*(U$171-10))</f>
        <v>51122.685030406363</v>
      </c>
      <c r="V1090" s="208">
        <f>'[7]5. Var. Index. Performance RTs'!$D$104*'[7]5. Var. Index. Performance RTs'!$D$105*$N$1060*EXP(-'[7]5. Var. Index. Performance RTs'!$D$104*(V$171-10))</f>
        <v>49611.781350765035</v>
      </c>
      <c r="W1090" s="208">
        <f>'[7]5. Var. Index. Performance RTs'!$D$104*'[7]5. Var. Index. Performance RTs'!$D$105*$N$1060*EXP(-'[7]5. Var. Index. Performance RTs'!$D$104*(W$171-10))</f>
        <v>48145.531623235096</v>
      </c>
      <c r="X1090" s="208">
        <f>'[7]5. Var. Index. Performance RTs'!$D$104*'[7]5. Var. Index. Performance RTs'!$D$105*$N$1060*EXP(-'[7]5. Var. Index. Performance RTs'!$D$104*(X$171-10))</f>
        <v>46722.616124086962</v>
      </c>
      <c r="Y1090" s="208">
        <f>'[7]5. Var. Index. Performance RTs'!$D$104*'[7]5. Var. Index. Performance RTs'!$D$105*$N$1060*EXP(-'[7]5. Var. Index. Performance RTs'!$D$104*(Y$171-10))</f>
        <v>45341.754133321701</v>
      </c>
      <c r="Z1090" s="208">
        <f>'[7]5. Var. Index. Performance RTs'!$D$104*'[7]5. Var. Index. Performance RTs'!$D$105*$N$1060*EXP(-'[7]5. Var. Index. Performance RTs'!$D$104*(Z$171-10))</f>
        <v>44001.702781936656</v>
      </c>
      <c r="AA1090" s="208">
        <f>'[7]5. Var. Index. Performance RTs'!$D$104*'[7]5. Var. Index. Performance RTs'!$D$105*$N$1060*EXP(-'[7]5. Var. Index. Performance RTs'!$D$104*(AA$171-10))</f>
        <v>42701.255933259388</v>
      </c>
      <c r="AB1090" s="208">
        <f>'[7]5. Var. Index. Performance RTs'!$D$104*'[7]5. Var. Index. Performance RTs'!$D$105*$N$1060*EXP(-'[7]5. Var. Index. Performance RTs'!$D$104*(AB$171-10))</f>
        <v>41439.243097343307</v>
      </c>
      <c r="AC1090" s="208">
        <f>'[7]5. Var. Index. Performance RTs'!$D$104*'[7]5. Var. Index. Performance RTs'!$D$105*$N$1060*EXP(-'[7]5. Var. Index. Performance RTs'!$D$104*(AC$171-10))</f>
        <v>40214.52837744767</v>
      </c>
      <c r="AD1090" s="208">
        <f>'[7]5. Var. Index. Performance RTs'!$D$104*'[7]5. Var. Index. Performance RTs'!$D$105*$N$1060*EXP(-'[7]5. Var. Index. Performance RTs'!$D$104*(AD$171-10))</f>
        <v>39026.009447653822</v>
      </c>
      <c r="AE1090" s="208">
        <f>'[7]5. Var. Index. Performance RTs'!$D$104*'[7]5. Var. Index. Performance RTs'!$D$105*$N$1060*EXP(-'[7]5. Var. Index. Performance RTs'!$D$104*(AE$171-10))</f>
        <v>37872.616560697534</v>
      </c>
      <c r="AF1090" s="208">
        <f>'[7]5. Var. Index. Performance RTs'!$D$104*'[7]5. Var. Index. Performance RTs'!$D$105*$N$1060*EXP(-'[7]5. Var. Index. Performance RTs'!$D$104*(AF$171-10))</f>
        <v>36753.311585124182</v>
      </c>
      <c r="AG1090" s="208">
        <f>'[7]5. Var. Index. Performance RTs'!$D$104*'[7]5. Var. Index. Performance RTs'!$D$105*$N$1060*EXP(-'[7]5. Var. Index. Performance RTs'!$D$104*(AG$171-10))</f>
        <v>35667.087070900408</v>
      </c>
      <c r="AH1090" s="208">
        <f>'[7]5. Var. Index. Performance RTs'!$D$104*'[7]5. Var. Index. Performance RTs'!$D$105*$N$1060*EXP(-'[7]5. Var. Index. Performance RTs'!$D$104*(AH$171-10))</f>
        <v>34612.965342641044</v>
      </c>
      <c r="AI1090" s="208">
        <f>'[7]5. Var. Index. Performance RTs'!$D$104*'[7]5. Var. Index. Performance RTs'!$D$105*$N$1060*EXP(-'[7]5. Var. Index. Performance RTs'!$D$104*(AI$171-10))</f>
        <v>33589.997619635309</v>
      </c>
      <c r="AJ1090" s="208">
        <f>'[7]5. Var. Index. Performance RTs'!$D$104*'[7]5. Var. Index. Performance RTs'!$D$105*$N$1060*EXP(-'[7]5. Var. Index. Performance RTs'!$D$104*(AJ$171-10))</f>
        <v>32597.26316188011</v>
      </c>
      <c r="AK1090" s="208">
        <f>'[7]5. Var. Index. Performance RTs'!$D$104*'[7]5. Var. Index. Performance RTs'!$D$105*$N$1060*EXP(-'[7]5. Var. Index. Performance RTs'!$D$104*(AK$171-10))</f>
        <v>31633.868441351875</v>
      </c>
      <c r="AL1090" s="208">
        <f>'[7]5. Var. Index. Performance RTs'!$D$104*'[7]5. Var. Index. Performance RTs'!$D$105*$N$1060*EXP(-'[7]5. Var. Index. Performance RTs'!$D$104*(AL$171-10))</f>
        <v>30698.946337771034</v>
      </c>
      <c r="AM1090" s="208">
        <f>'[7]5. Var. Index. Performance RTs'!$D$104*'[7]5. Var. Index. Performance RTs'!$D$105*$N$1060*EXP(-'[7]5. Var. Index. Performance RTs'!$D$104*(AM$171-10))</f>
        <v>29791.655358135227</v>
      </c>
      <c r="AN1090" s="208">
        <f>'[7]5. Var. Index. Performance RTs'!$D$104*'[7]5. Var. Index. Performance RTs'!$D$105*$N$1060*EXP(-'[7]5. Var. Index. Performance RTs'!$D$104*(AN$171-10))</f>
        <v>28911.178879318813</v>
      </c>
      <c r="AO1090" s="208">
        <f>'[7]5. Var. Index. Performance RTs'!$D$104*'[7]5. Var. Index. Performance RTs'!$D$105*$N$1060*EXP(-'[7]5. Var. Index. Performance RTs'!$D$104*(AO$171-10))</f>
        <v>28056.724413056909</v>
      </c>
      <c r="AP1090" s="208">
        <f>'[7]5. Var. Index. Performance RTs'!$D$104*'[7]5. Var. Index. Performance RTs'!$D$105*$N$1060*EXP(-'[7]5. Var. Index. Performance RTs'!$D$104*(AP$171-10))</f>
        <v>27227.522892652469</v>
      </c>
      <c r="AQ1090" s="208">
        <f>'[7]5. Var. Index. Performance RTs'!$D$104*'[7]5. Var. Index. Performance RTs'!$D$105*$N$1060*EXP(-'[7]5. Var. Index. Performance RTs'!$D$104*(AQ$171-10))</f>
        <v>26422.827980764345</v>
      </c>
      <c r="AR1090" s="208">
        <f>'[7]5. Var. Index. Performance RTs'!$D$104*'[7]5. Var. Index. Performance RTs'!$D$105*$N$1060*EXP(-'[7]5. Var. Index. Performance RTs'!$D$104*(AR$171-10))</f>
        <v>25641.915397653309</v>
      </c>
    </row>
    <row r="1091" spans="2:44" ht="14.85" hidden="1" customHeight="1" outlineLevel="2">
      <c r="B1091" s="205" t="s">
        <v>218</v>
      </c>
      <c r="C1091" s="206" t="s">
        <v>209</v>
      </c>
      <c r="O1091" s="207">
        <v>0</v>
      </c>
      <c r="P1091" s="208">
        <f>'[7]5. Var. Index. Performance RTs'!$D$104*'[7]5. Var. Index. Performance RTs'!$D$105*$O$1060*EXP(-'[7]5. Var. Index. Performance RTs'!$D$104*(P$171-11))</f>
        <v>61521.915086586392</v>
      </c>
      <c r="Q1091" s="208">
        <f>'[7]5. Var. Index. Performance RTs'!$D$104*'[7]5. Var. Index. Performance RTs'!$D$105*$O$1060*EXP(-'[7]5. Var. Index. Performance RTs'!$D$104*(Q$171-11))</f>
        <v>59703.667711128342</v>
      </c>
      <c r="R1091" s="208">
        <f>'[7]5. Var. Index. Performance RTs'!$D$104*'[7]5. Var. Index. Performance RTs'!$D$105*$O$1060*EXP(-'[7]5. Var. Index. Performance RTs'!$D$104*(R$171-11))</f>
        <v>57939.157666728788</v>
      </c>
      <c r="S1091" s="208">
        <f>'[7]5. Var. Index. Performance RTs'!$D$104*'[7]5. Var. Index. Performance RTs'!$D$105*$O$1060*EXP(-'[7]5. Var. Index. Performance RTs'!$D$104*(S$171-11))</f>
        <v>56226.796775239753</v>
      </c>
      <c r="T1091" s="208">
        <f>'[7]5. Var. Index. Performance RTs'!$D$104*'[7]5. Var. Index. Performance RTs'!$D$105*$O$1060*EXP(-'[7]5. Var. Index. Performance RTs'!$D$104*(T$171-11))</f>
        <v>54565.043796271086</v>
      </c>
      <c r="U1091" s="208">
        <f>'[7]5. Var. Index. Performance RTs'!$D$104*'[7]5. Var. Index. Performance RTs'!$D$105*$O$1060*EXP(-'[7]5. Var. Index. Performance RTs'!$D$104*(U$171-11))</f>
        <v>52952.403039970006</v>
      </c>
      <c r="V1091" s="208">
        <f>'[7]5. Var. Index. Performance RTs'!$D$104*'[7]5. Var. Index. Performance RTs'!$D$105*$O$1060*EXP(-'[7]5. Var. Index. Performance RTs'!$D$104*(V$171-11))</f>
        <v>51387.423020799339</v>
      </c>
      <c r="W1091" s="208">
        <f>'[7]5. Var. Index. Performance RTs'!$D$104*'[7]5. Var. Index. Performance RTs'!$D$105*$O$1060*EXP(-'[7]5. Var. Index. Performance RTs'!$D$104*(W$171-11))</f>
        <v>49868.695151102511</v>
      </c>
      <c r="X1091" s="208">
        <f>'[7]5. Var. Index. Performance RTs'!$D$104*'[7]5. Var. Index. Performance RTs'!$D$105*$O$1060*EXP(-'[7]5. Var. Index. Performance RTs'!$D$104*(X$171-11))</f>
        <v>48394.85247327957</v>
      </c>
      <c r="Y1091" s="208">
        <f>'[7]5. Var. Index. Performance RTs'!$D$104*'[7]5. Var. Index. Performance RTs'!$D$105*$O$1060*EXP(-'[7]5. Var. Index. Performance RTs'!$D$104*(Y$171-11))</f>
        <v>46964.568429433137</v>
      </c>
      <c r="Z1091" s="208">
        <f>'[7]5. Var. Index. Performance RTs'!$D$104*'[7]5. Var. Index. Performance RTs'!$D$105*$O$1060*EXP(-'[7]5. Var. Index. Performance RTs'!$D$104*(Z$171-11))</f>
        <v>45576.555667376662</v>
      </c>
      <c r="AA1091" s="208">
        <f>'[7]5. Var. Index. Performance RTs'!$D$104*'[7]5. Var. Index. Performance RTs'!$D$105*$O$1060*EXP(-'[7]5. Var. Index. Performance RTs'!$D$104*(AA$171-11))</f>
        <v>44229.56488193063</v>
      </c>
      <c r="AB1091" s="208">
        <f>'[7]5. Var. Index. Performance RTs'!$D$104*'[7]5. Var. Index. Performance RTs'!$D$105*$O$1060*EXP(-'[7]5. Var. Index. Performance RTs'!$D$104*(AB$171-11))</f>
        <v>42922.383690463532</v>
      </c>
      <c r="AC1091" s="208">
        <f>'[7]5. Var. Index. Performance RTs'!$D$104*'[7]5. Var. Index. Performance RTs'!$D$105*$O$1060*EXP(-'[7]5. Var. Index. Performance RTs'!$D$104*(AC$171-11))</f>
        <v>41653.835541665663</v>
      </c>
      <c r="AD1091" s="208">
        <f>'[7]5. Var. Index. Performance RTs'!$D$104*'[7]5. Var. Index. Performance RTs'!$D$105*$O$1060*EXP(-'[7]5. Var. Index. Performance RTs'!$D$104*(AD$171-11))</f>
        <v>40422.778656573551</v>
      </c>
      <c r="AE1091" s="208">
        <f>'[7]5. Var. Index. Performance RTs'!$D$104*'[7]5. Var. Index. Performance RTs'!$D$105*$O$1060*EXP(-'[7]5. Var. Index. Performance RTs'!$D$104*(AE$171-11))</f>
        <v>39228.105000891766</v>
      </c>
      <c r="AF1091" s="208">
        <f>'[7]5. Var. Index. Performance RTs'!$D$104*'[7]5. Var. Index. Performance RTs'!$D$105*$O$1060*EXP(-'[7]5. Var. Index. Performance RTs'!$D$104*(AF$171-11))</f>
        <v>38068.739287687313</v>
      </c>
      <c r="AG1091" s="208">
        <f>'[7]5. Var. Index. Performance RTs'!$D$104*'[7]5. Var. Index. Performance RTs'!$D$105*$O$1060*EXP(-'[7]5. Var. Index. Performance RTs'!$D$104*(AG$171-11))</f>
        <v>36943.638009558766</v>
      </c>
      <c r="AH1091" s="208">
        <f>'[7]5. Var. Index. Performance RTs'!$D$104*'[7]5. Var. Index. Performance RTs'!$D$105*$O$1060*EXP(-'[7]5. Var. Index. Performance RTs'!$D$104*(AH$171-11))</f>
        <v>35851.788499409209</v>
      </c>
      <c r="AI1091" s="208">
        <f>'[7]5. Var. Index. Performance RTs'!$D$104*'[7]5. Var. Index. Performance RTs'!$D$105*$O$1060*EXP(-'[7]5. Var. Index. Performance RTs'!$D$104*(AI$171-11))</f>
        <v>34792.208018977435</v>
      </c>
      <c r="AJ1091" s="208">
        <f>'[7]5. Var. Index. Performance RTs'!$D$104*'[7]5. Var. Index. Performance RTs'!$D$105*$O$1060*EXP(-'[7]5. Var. Index. Performance RTs'!$D$104*(AJ$171-11))</f>
        <v>33763.942874307242</v>
      </c>
      <c r="AK1091" s="208">
        <f>'[7]5. Var. Index. Performance RTs'!$D$104*'[7]5. Var. Index. Performance RTs'!$D$105*$O$1060*EXP(-'[7]5. Var. Index. Performance RTs'!$D$104*(AK$171-11))</f>
        <v>32766.067557358449</v>
      </c>
      <c r="AL1091" s="208">
        <f>'[7]5. Var. Index. Performance RTs'!$D$104*'[7]5. Var. Index. Performance RTs'!$D$105*$O$1060*EXP(-'[7]5. Var. Index. Performance RTs'!$D$104*(AL$171-11))</f>
        <v>31797.683912987181</v>
      </c>
      <c r="AM1091" s="208">
        <f>'[7]5. Var. Index. Performance RTs'!$D$104*'[7]5. Var. Index. Performance RTs'!$D$105*$O$1060*EXP(-'[7]5. Var. Index. Performance RTs'!$D$104*(AM$171-11))</f>
        <v>30857.920330545661</v>
      </c>
      <c r="AN1091" s="208">
        <f>'[7]5. Var. Index. Performance RTs'!$D$104*'[7]5. Var. Index. Performance RTs'!$D$105*$O$1060*EXP(-'[7]5. Var. Index. Performance RTs'!$D$104*(AN$171-11))</f>
        <v>29945.930959373738</v>
      </c>
      <c r="AO1091" s="208">
        <f>'[7]5. Var. Index. Performance RTs'!$D$104*'[7]5. Var. Index. Performance RTs'!$D$105*$O$1060*EXP(-'[7]5. Var. Index. Performance RTs'!$D$104*(AO$171-11))</f>
        <v>29060.894947476238</v>
      </c>
      <c r="AP1091" s="208">
        <f>'[7]5. Var. Index. Performance RTs'!$D$104*'[7]5. Var. Index. Performance RTs'!$D$105*$O$1060*EXP(-'[7]5. Var. Index. Performance RTs'!$D$104*(AP$171-11))</f>
        <v>28202.015702700726</v>
      </c>
      <c r="AQ1091" s="208">
        <f>'[7]5. Var. Index. Performance RTs'!$D$104*'[7]5. Var. Index. Performance RTs'!$D$105*$O$1060*EXP(-'[7]5. Var. Index. Performance RTs'!$D$104*(AQ$171-11))</f>
        <v>27368.520175750811</v>
      </c>
      <c r="AR1091" s="208">
        <f>'[7]5. Var. Index. Performance RTs'!$D$104*'[7]5. Var. Index. Performance RTs'!$D$105*$O$1060*EXP(-'[7]5. Var. Index. Performance RTs'!$D$104*(AR$171-11))</f>
        <v>26559.658164389606</v>
      </c>
    </row>
    <row r="1092" spans="2:44" ht="14.85" hidden="1" customHeight="1" outlineLevel="2">
      <c r="B1092" s="205" t="s">
        <v>219</v>
      </c>
      <c r="C1092" s="206" t="s">
        <v>209</v>
      </c>
      <c r="P1092" s="207">
        <v>0</v>
      </c>
      <c r="Q1092" s="208">
        <f>'[7]5. Var. Index. Performance RTs'!$D$104*'[7]5. Var. Index. Performance RTs'!$D$105*$P$1060*EXP(-'[7]5. Var. Index. Performance RTs'!$D$104*(Q$171-12))</f>
        <v>61840.448749956733</v>
      </c>
      <c r="R1092" s="208">
        <f>'[7]5. Var. Index. Performance RTs'!$D$104*'[7]5. Var. Index. Performance RTs'!$D$105*$P$1060*EXP(-'[7]5. Var. Index. Performance RTs'!$D$104*(R$171-12))</f>
        <v>60012.787282030935</v>
      </c>
      <c r="S1092" s="208">
        <f>'[7]5. Var. Index. Performance RTs'!$D$104*'[7]5. Var. Index. Performance RTs'!$D$105*$P$1060*EXP(-'[7]5. Var. Index. Performance RTs'!$D$104*(S$171-12))</f>
        <v>58239.141373643637</v>
      </c>
      <c r="T1092" s="208">
        <f>'[7]5. Var. Index. Performance RTs'!$D$104*'[7]5. Var. Index. Performance RTs'!$D$105*$P$1060*EXP(-'[7]5. Var. Index. Performance RTs'!$D$104*(T$171-12))</f>
        <v>56517.914623752593</v>
      </c>
      <c r="U1092" s="208">
        <f>'[7]5. Var. Index. Performance RTs'!$D$104*'[7]5. Var. Index. Performance RTs'!$D$105*$P$1060*EXP(-'[7]5. Var. Index. Performance RTs'!$D$104*(U$171-12))</f>
        <v>54847.557812096624</v>
      </c>
      <c r="V1092" s="208">
        <f>'[7]5. Var. Index. Performance RTs'!$D$104*'[7]5. Var. Index. Performance RTs'!$D$105*$P$1060*EXP(-'[7]5. Var. Index. Performance RTs'!$D$104*(V$171-12))</f>
        <v>53226.567504792751</v>
      </c>
      <c r="W1092" s="208">
        <f>'[7]5. Var. Index. Performance RTs'!$D$104*'[7]5. Var. Index. Performance RTs'!$D$105*$P$1060*EXP(-'[7]5. Var. Index. Performance RTs'!$D$104*(W$171-12))</f>
        <v>51653.484701144291</v>
      </c>
      <c r="X1092" s="208">
        <f>'[7]5. Var. Index. Performance RTs'!$D$104*'[7]5. Var. Index. Performance RTs'!$D$105*$P$1060*EXP(-'[7]5. Var. Index. Performance RTs'!$D$104*(X$171-12))</f>
        <v>50126.893520441678</v>
      </c>
      <c r="Y1092" s="208">
        <f>'[7]5. Var. Index. Performance RTs'!$D$104*'[7]5. Var. Index. Performance RTs'!$D$105*$P$1060*EXP(-'[7]5. Var. Index. Performance RTs'!$D$104*(Y$171-12))</f>
        <v>48645.419927574279</v>
      </c>
      <c r="Z1092" s="208">
        <f>'[7]5. Var. Index. Performance RTs'!$D$104*'[7]5. Var. Index. Performance RTs'!$D$105*$P$1060*EXP(-'[7]5. Var. Index. Performance RTs'!$D$104*(Z$171-12))</f>
        <v>47207.730496306052</v>
      </c>
      <c r="AA1092" s="208">
        <f>'[7]5. Var. Index. Performance RTs'!$D$104*'[7]5. Var. Index. Performance RTs'!$D$105*$P$1060*EXP(-'[7]5. Var. Index. Performance RTs'!$D$104*(AA$171-12))</f>
        <v>45812.531209101908</v>
      </c>
      <c r="AB1092" s="208">
        <f>'[7]5. Var. Index. Performance RTs'!$D$104*'[7]5. Var. Index. Performance RTs'!$D$105*$P$1060*EXP(-'[7]5. Var. Index. Performance RTs'!$D$104*(AB$171-12))</f>
        <v>44458.566292424584</v>
      </c>
      <c r="AC1092" s="208">
        <f>'[7]5. Var. Index. Performance RTs'!$D$104*'[7]5. Var. Index. Performance RTs'!$D$105*$P$1060*EXP(-'[7]5. Var. Index. Performance RTs'!$D$104*(AC$171-12))</f>
        <v>43144.617086453691</v>
      </c>
      <c r="AD1092" s="208">
        <f>'[7]5. Var. Index. Performance RTs'!$D$104*'[7]5. Var. Index. Performance RTs'!$D$105*$P$1060*EXP(-'[7]5. Var. Index. Performance RTs'!$D$104*(AD$171-12))</f>
        <v>41869.500948209636</v>
      </c>
      <c r="AE1092" s="208">
        <f>'[7]5. Var. Index. Performance RTs'!$D$104*'[7]5. Var. Index. Performance RTs'!$D$105*$P$1060*EXP(-'[7]5. Var. Index. Performance RTs'!$D$104*(AE$171-12))</f>
        <v>40632.070187095072</v>
      </c>
      <c r="AF1092" s="208">
        <f>'[7]5. Var. Index. Performance RTs'!$D$104*'[7]5. Var. Index. Performance RTs'!$D$105*$P$1060*EXP(-'[7]5. Var. Index. Performance RTs'!$D$104*(AF$171-12))</f>
        <v>39431.211031895909</v>
      </c>
      <c r="AG1092" s="208">
        <f>'[7]5. Var. Index. Performance RTs'!$D$104*'[7]5. Var. Index. Performance RTs'!$D$105*$P$1060*EXP(-'[7]5. Var. Index. Performance RTs'!$D$104*(AG$171-12))</f>
        <v>38265.84262831205</v>
      </c>
      <c r="AH1092" s="208">
        <f>'[7]5. Var. Index. Performance RTs'!$D$104*'[7]5. Var. Index. Performance RTs'!$D$105*$P$1060*EXP(-'[7]5. Var. Index. Performance RTs'!$D$104*(AH$171-12))</f>
        <v>37134.916066115533</v>
      </c>
      <c r="AI1092" s="208">
        <f>'[7]5. Var. Index. Performance RTs'!$D$104*'[7]5. Var. Index. Performance RTs'!$D$105*$P$1060*EXP(-'[7]5. Var. Index. Performance RTs'!$D$104*(AI$171-12))</f>
        <v>36037.41343506056</v>
      </c>
      <c r="AJ1092" s="208">
        <f>'[7]5. Var. Index. Performance RTs'!$D$104*'[7]5. Var. Index. Performance RTs'!$D$105*$P$1060*EXP(-'[7]5. Var. Index. Performance RTs'!$D$104*(AJ$171-12))</f>
        <v>34972.346908695516</v>
      </c>
      <c r="AK1092" s="208">
        <f>'[7]5. Var. Index. Performance RTs'!$D$104*'[7]5. Var. Index. Performance RTs'!$D$105*$P$1060*EXP(-'[7]5. Var. Index. Performance RTs'!$D$104*(AK$171-12))</f>
        <v>33938.757855252545</v>
      </c>
      <c r="AL1092" s="208">
        <f>'[7]5. Var. Index. Performance RTs'!$D$104*'[7]5. Var. Index. Performance RTs'!$D$105*$P$1060*EXP(-'[7]5. Var. Index. Performance RTs'!$D$104*(AL$171-12))</f>
        <v>32935.715974814186</v>
      </c>
      <c r="AM1092" s="208">
        <f>'[7]5. Var. Index. Performance RTs'!$D$104*'[7]5. Var. Index. Performance RTs'!$D$105*$P$1060*EXP(-'[7]5. Var. Index. Performance RTs'!$D$104*(AM$171-12))</f>
        <v>31962.318461980671</v>
      </c>
      <c r="AN1092" s="208">
        <f>'[7]5. Var. Index. Performance RTs'!$D$104*'[7]5. Var. Index. Performance RTs'!$D$105*$P$1060*EXP(-'[7]5. Var. Index. Performance RTs'!$D$104*(AN$171-12))</f>
        <v>31017.689193284168</v>
      </c>
      <c r="AO1092" s="208">
        <f>'[7]5. Var. Index. Performance RTs'!$D$104*'[7]5. Var. Index. Performance RTs'!$D$105*$P$1060*EXP(-'[7]5. Var. Index. Performance RTs'!$D$104*(AO$171-12))</f>
        <v>30100.977938618445</v>
      </c>
      <c r="AP1092" s="208">
        <f>'[7]5. Var. Index. Performance RTs'!$D$104*'[7]5. Var. Index. Performance RTs'!$D$105*$P$1060*EXP(-'[7]5. Var. Index. Performance RTs'!$D$104*(AP$171-12))</f>
        <v>29211.359595974453</v>
      </c>
      <c r="AQ1092" s="208">
        <f>'[7]5. Var. Index. Performance RTs'!$D$104*'[7]5. Var. Index. Performance RTs'!$D$105*$P$1060*EXP(-'[7]5. Var. Index. Performance RTs'!$D$104*(AQ$171-12))</f>
        <v>28348.033448792765</v>
      </c>
      <c r="AR1092" s="208">
        <f>'[7]5. Var. Index. Performance RTs'!$D$104*'[7]5. Var. Index. Performance RTs'!$D$105*$P$1060*EXP(-'[7]5. Var. Index. Performance RTs'!$D$104*(AR$171-12))</f>
        <v>27510.222445264651</v>
      </c>
    </row>
    <row r="1093" spans="2:44" ht="14.85" hidden="1" customHeight="1" outlineLevel="2">
      <c r="B1093" s="205" t="s">
        <v>220</v>
      </c>
      <c r="C1093" s="206" t="s">
        <v>209</v>
      </c>
      <c r="Q1093" s="207">
        <v>0</v>
      </c>
      <c r="R1093" s="208">
        <f>'[7]5. Var. Index. Performance RTs'!$D$104*'[7]5. Var. Index. Performance RTs'!$D$105*$Q$1060*EXP(-'[7]5. Var. Index. Performance RTs'!$D$104*(R$171-13))</f>
        <v>62160.575081643932</v>
      </c>
      <c r="S1093" s="208">
        <f>'[7]5. Var. Index. Performance RTs'!$D$104*'[7]5. Var. Index. Performance RTs'!$D$105*$Q$1060*EXP(-'[7]5. Var. Index. Performance RTs'!$D$104*(S$171-13))</f>
        <v>60323.452450788049</v>
      </c>
      <c r="T1093" s="208">
        <f>'[7]5. Var. Index. Performance RTs'!$D$104*'[7]5. Var. Index. Performance RTs'!$D$105*$Q$1060*EXP(-'[7]5. Var. Index. Performance RTs'!$D$104*(T$171-13))</f>
        <v>58540.624999093074</v>
      </c>
      <c r="U1093" s="208">
        <f>'[7]5. Var. Index. Performance RTs'!$D$104*'[7]5. Var. Index. Performance RTs'!$D$105*$Q$1060*EXP(-'[7]5. Var. Index. Performance RTs'!$D$104*(U$171-13))</f>
        <v>56810.488061508011</v>
      </c>
      <c r="V1093" s="208">
        <f>'[7]5. Var. Index. Performance RTs'!$D$104*'[7]5. Var. Index. Performance RTs'!$D$105*$Q$1060*EXP(-'[7]5. Var. Index. Performance RTs'!$D$104*(V$171-13))</f>
        <v>55131.484398001296</v>
      </c>
      <c r="W1093" s="208">
        <f>'[7]5. Var. Index. Performance RTs'!$D$104*'[7]5. Var. Index. Performance RTs'!$D$105*$Q$1060*EXP(-'[7]5. Var. Index. Performance RTs'!$D$104*(W$171-13))</f>
        <v>53502.102791939622</v>
      </c>
      <c r="X1093" s="208">
        <f>'[7]5. Var. Index. Performance RTs'!$D$104*'[7]5. Var. Index. Performance RTs'!$D$105*$Q$1060*EXP(-'[7]5. Var. Index. Performance RTs'!$D$104*(X$171-13))</f>
        <v>51920.876689890974</v>
      </c>
      <c r="Y1093" s="208">
        <f>'[7]5. Var. Index. Performance RTs'!$D$104*'[7]5. Var. Index. Performance RTs'!$D$105*$Q$1060*EXP(-'[7]5. Var. Index. Performance RTs'!$D$104*(Y$171-13))</f>
        <v>50386.382881627556</v>
      </c>
      <c r="Z1093" s="208">
        <f>'[7]5. Var. Index. Performance RTs'!$D$104*'[7]5. Var. Index. Performance RTs'!$D$105*$Q$1060*EXP(-'[7]5. Var. Index. Performance RTs'!$D$104*(Z$171-13))</f>
        <v>48897.240219140462</v>
      </c>
      <c r="AA1093" s="208">
        <f>'[7]5. Var. Index. Performance RTs'!$D$104*'[7]5. Var. Index. Performance RTs'!$D$105*$Q$1060*EXP(-'[7]5. Var. Index. Performance RTs'!$D$104*(AA$171-13))</f>
        <v>47452.108373513343</v>
      </c>
      <c r="AB1093" s="208">
        <f>'[7]5. Var. Index. Performance RTs'!$D$104*'[7]5. Var. Index. Performance RTs'!$D$105*$Q$1060*EXP(-'[7]5. Var. Index. Performance RTs'!$D$104*(AB$171-13))</f>
        <v>46049.68662853579</v>
      </c>
      <c r="AC1093" s="208">
        <f>'[7]5. Var. Index. Performance RTs'!$D$104*'[7]5. Var. Index. Performance RTs'!$D$105*$Q$1060*EXP(-'[7]5. Var. Index. Performance RTs'!$D$104*(AC$171-13))</f>
        <v>44688.712709971012</v>
      </c>
      <c r="AD1093" s="208">
        <f>'[7]5. Var. Index. Performance RTs'!$D$104*'[7]5. Var. Index. Performance RTs'!$D$105*$Q$1060*EXP(-'[7]5. Var. Index. Performance RTs'!$D$104*(AD$171-13))</f>
        <v>43367.961649423822</v>
      </c>
      <c r="AE1093" s="208">
        <f>'[7]5. Var. Index. Performance RTs'!$D$104*'[7]5. Var. Index. Performance RTs'!$D$105*$Q$1060*EXP(-'[7]5. Var. Index. Performance RTs'!$D$104*(AE$171-13))</f>
        <v>42086.244681786338</v>
      </c>
      <c r="AF1093" s="208">
        <f>'[7]5. Var. Index. Performance RTs'!$D$104*'[7]5. Var. Index. Performance RTs'!$D$105*$Q$1060*EXP(-'[7]5. Var. Index. Performance RTs'!$D$104*(AF$171-13))</f>
        <v>40842.408175269215</v>
      </c>
      <c r="AG1093" s="208">
        <f>'[7]5. Var. Index. Performance RTs'!$D$104*'[7]5. Var. Index. Performance RTs'!$D$105*$Q$1060*EXP(-'[7]5. Var. Index. Performance RTs'!$D$104*(AG$171-13))</f>
        <v>39635.332593055078</v>
      </c>
      <c r="AH1093" s="208">
        <f>'[7]5. Var. Index. Performance RTs'!$D$104*'[7]5. Var. Index. Performance RTs'!$D$105*$Q$1060*EXP(-'[7]5. Var. Index. Performance RTs'!$D$104*(AH$171-13))</f>
        <v>38463.931485639914</v>
      </c>
      <c r="AI1093" s="208">
        <f>'[7]5. Var. Index. Performance RTs'!$D$104*'[7]5. Var. Index. Performance RTs'!$D$105*$Q$1060*EXP(-'[7]5. Var. Index. Performance RTs'!$D$104*(AI$171-13))</f>
        <v>37327.150512955086</v>
      </c>
      <c r="AJ1093" s="208">
        <f>'[7]5. Var. Index. Performance RTs'!$D$104*'[7]5. Var. Index. Performance RTs'!$D$105*$Q$1060*EXP(-'[7]5. Var. Index. Performance RTs'!$D$104*(AJ$171-13))</f>
        <v>36223.966495390174</v>
      </c>
      <c r="AK1093" s="208">
        <f>'[7]5. Var. Index. Performance RTs'!$D$104*'[7]5. Var. Index. Performance RTs'!$D$105*$Q$1060*EXP(-'[7]5. Var. Index. Performance RTs'!$D$104*(AK$171-13))</f>
        <v>35153.386492862199</v>
      </c>
      <c r="AL1093" s="208">
        <f>'[7]5. Var. Index. Performance RTs'!$D$104*'[7]5. Var. Index. Performance RTs'!$D$105*$Q$1060*EXP(-'[7]5. Var. Index. Performance RTs'!$D$104*(AL$171-13))</f>
        <v>34114.446911102576</v>
      </c>
      <c r="AM1093" s="208">
        <f>'[7]5. Var. Index. Performance RTs'!$D$104*'[7]5. Var. Index. Performance RTs'!$D$105*$Q$1060*EXP(-'[7]5. Var. Index. Performance RTs'!$D$104*(AM$171-13))</f>
        <v>33106.212634357202</v>
      </c>
      <c r="AN1093" s="208">
        <f>'[7]5. Var. Index. Performance RTs'!$D$104*'[7]5. Var. Index. Performance RTs'!$D$105*$Q$1060*EXP(-'[7]5. Var. Index. Performance RTs'!$D$104*(AN$171-13))</f>
        <v>32127.776183719136</v>
      </c>
      <c r="AO1093" s="208">
        <f>'[7]5. Var. Index. Performance RTs'!$D$104*'[7]5. Var. Index. Performance RTs'!$D$105*$Q$1060*EXP(-'[7]5. Var. Index. Performance RTs'!$D$104*(AO$171-13))</f>
        <v>31178.256900336371</v>
      </c>
      <c r="AP1093" s="208">
        <f>'[7]5. Var. Index. Performance RTs'!$D$104*'[7]5. Var. Index. Performance RTs'!$D$105*$Q$1060*EXP(-'[7]5. Var. Index. Performance RTs'!$D$104*(AP$171-13))</f>
        <v>30256.800152759384</v>
      </c>
      <c r="AQ1093" s="208">
        <f>'[7]5. Var. Index. Performance RTs'!$D$104*'[7]5. Var. Index. Performance RTs'!$D$105*$Q$1060*EXP(-'[7]5. Var. Index. Performance RTs'!$D$104*(AQ$171-13))</f>
        <v>29362.576567715161</v>
      </c>
      <c r="AR1093" s="208">
        <f>'[7]5. Var. Index. Performance RTs'!$D$104*'[7]5. Var. Index. Performance RTs'!$D$105*$Q$1060*EXP(-'[7]5. Var. Index. Performance RTs'!$D$104*(AR$171-13))</f>
        <v>28494.78128361527</v>
      </c>
    </row>
    <row r="1094" spans="2:44" ht="14.85" hidden="1" customHeight="1" outlineLevel="2">
      <c r="B1094" s="205" t="s">
        <v>221</v>
      </c>
      <c r="C1094" s="206" t="s">
        <v>209</v>
      </c>
      <c r="R1094" s="207">
        <v>0</v>
      </c>
      <c r="S1094" s="208">
        <f>'[7]5. Var. Index. Performance RTs'!$D$104*'[7]5. Var. Index. Performance RTs'!$D$105*$R$1060*EXP(-'[7]5. Var. Index. Performance RTs'!$D$104*(S$171-14))</f>
        <v>62482.30204498957</v>
      </c>
      <c r="T1094" s="208">
        <f>'[7]5. Var. Index. Performance RTs'!$D$104*'[7]5. Var. Index. Performance RTs'!$D$105*$R$1060*EXP(-'[7]5. Var. Index. Performance RTs'!$D$104*(T$171-14))</f>
        <v>60635.670945388949</v>
      </c>
      <c r="U1094" s="208">
        <f>'[7]5. Var. Index. Performance RTs'!$D$104*'[7]5. Var. Index. Performance RTs'!$D$105*$R$1060*EXP(-'[7]5. Var. Index. Performance RTs'!$D$104*(U$171-14))</f>
        <v>58843.616042669753</v>
      </c>
      <c r="V1094" s="208">
        <f>'[7]5. Var. Index. Performance RTs'!$D$104*'[7]5. Var. Index. Performance RTs'!$D$105*$R$1060*EXP(-'[7]5. Var. Index. Performance RTs'!$D$104*(V$171-14))</f>
        <v>57104.524366452199</v>
      </c>
      <c r="W1094" s="208">
        <f>'[7]5. Var. Index. Performance RTs'!$D$104*'[7]5. Var. Index. Performance RTs'!$D$105*$R$1060*EXP(-'[7]5. Var. Index. Performance RTs'!$D$104*(W$171-14))</f>
        <v>55416.83061683549</v>
      </c>
      <c r="X1094" s="208">
        <f>'[7]5. Var. Index. Performance RTs'!$D$104*'[7]5. Var. Index. Performance RTs'!$D$105*$R$1060*EXP(-'[7]5. Var. Index. Performance RTs'!$D$104*(X$171-14))</f>
        <v>53779.015755522225</v>
      </c>
      <c r="Y1094" s="208">
        <f>'[7]5. Var. Index. Performance RTs'!$D$104*'[7]5. Var. Index. Performance RTs'!$D$105*$R$1060*EXP(-'[7]5. Var. Index. Performance RTs'!$D$104*(Y$171-14))</f>
        <v>52189.605638581386</v>
      </c>
      <c r="Z1094" s="208">
        <f>'[7]5. Var. Index. Performance RTs'!$D$104*'[7]5. Var. Index. Performance RTs'!$D$105*$R$1060*EXP(-'[7]5. Var. Index. Performance RTs'!$D$104*(Z$171-14))</f>
        <v>50647.169689619353</v>
      </c>
      <c r="AA1094" s="208">
        <f>'[7]5. Var. Index. Performance RTs'!$D$104*'[7]5. Var. Index. Performance RTs'!$D$105*$R$1060*EXP(-'[7]5. Var. Index. Performance RTs'!$D$104*(AA$171-14))</f>
        <v>49150.31961216448</v>
      </c>
      <c r="AB1094" s="208">
        <f>'[7]5. Var. Index. Performance RTs'!$D$104*'[7]5. Var. Index. Performance RTs'!$D$105*$R$1060*EXP(-'[7]5. Var. Index. Performance RTs'!$D$104*(AB$171-14))</f>
        <v>47697.708140106668</v>
      </c>
      <c r="AC1094" s="208">
        <f>'[7]5. Var. Index. Performance RTs'!$D$104*'[7]5. Var. Index. Performance RTs'!$D$105*$R$1060*EXP(-'[7]5. Var. Index. Performance RTs'!$D$104*(AC$171-14))</f>
        <v>46288.027825066834</v>
      </c>
      <c r="AD1094" s="208">
        <f>'[7]5. Var. Index. Performance RTs'!$D$104*'[7]5. Var. Index. Performance RTs'!$D$105*$R$1060*EXP(-'[7]5. Var. Index. Performance RTs'!$D$104*(AD$171-14))</f>
        <v>44920.009859605176</v>
      </c>
      <c r="AE1094" s="208">
        <f>'[7]5. Var. Index. Performance RTs'!$D$104*'[7]5. Var. Index. Performance RTs'!$D$105*$R$1060*EXP(-'[7]5. Var. Index. Performance RTs'!$D$104*(AE$171-14))</f>
        <v>43592.422935208793</v>
      </c>
      <c r="AF1094" s="208">
        <f>'[7]5. Var. Index. Performance RTs'!$D$104*'[7]5. Var. Index. Performance RTs'!$D$105*$R$1060*EXP(-'[7]5. Var. Index. Performance RTs'!$D$104*(AF$171-14))</f>
        <v>42304.072134030917</v>
      </c>
      <c r="AG1094" s="208">
        <f>'[7]5. Var. Index. Performance RTs'!$D$104*'[7]5. Var. Index. Performance RTs'!$D$105*$R$1060*EXP(-'[7]5. Var. Index. Performance RTs'!$D$104*(AG$171-14))</f>
        <v>41053.797853384218</v>
      </c>
      <c r="AH1094" s="208">
        <f>'[7]5. Var. Index. Performance RTs'!$D$104*'[7]5. Var. Index. Performance RTs'!$D$105*$R$1060*EXP(-'[7]5. Var. Index. Performance RTs'!$D$104*(AH$171-14))</f>
        <v>39840.474762020043</v>
      </c>
      <c r="AI1094" s="208">
        <f>'[7]5. Var. Index. Performance RTs'!$D$104*'[7]5. Var. Index. Performance RTs'!$D$105*$R$1060*EXP(-'[7]5. Var. Index. Performance RTs'!$D$104*(AI$171-14))</f>
        <v>38663.01078725441</v>
      </c>
      <c r="AJ1094" s="208">
        <f>'[7]5. Var. Index. Performance RTs'!$D$104*'[7]5. Var. Index. Performance RTs'!$D$105*$R$1060*EXP(-'[7]5. Var. Index. Performance RTs'!$D$104*(AJ$171-14))</f>
        <v>37520.346132028841</v>
      </c>
      <c r="AK1094" s="208">
        <f>'[7]5. Var. Index. Performance RTs'!$D$104*'[7]5. Var. Index. Performance RTs'!$D$105*$R$1060*EXP(-'[7]5. Var. Index. Performance RTs'!$D$104*(AK$171-14))</f>
        <v>36411.452321021432</v>
      </c>
      <c r="AL1094" s="208">
        <f>'[7]5. Var. Index. Performance RTs'!$D$104*'[7]5. Var. Index. Performance RTs'!$D$105*$R$1060*EXP(-'[7]5. Var. Index. Performance RTs'!$D$104*(AL$171-14))</f>
        <v>35335.331274949705</v>
      </c>
      <c r="AM1094" s="208">
        <f>'[7]5. Var. Index. Performance RTs'!$D$104*'[7]5. Var. Index. Performance RTs'!$D$105*$R$1060*EXP(-'[7]5. Var. Index. Performance RTs'!$D$104*(AM$171-14))</f>
        <v>34291.01441223186</v>
      </c>
      <c r="AN1094" s="208">
        <f>'[7]5. Var. Index. Performance RTs'!$D$104*'[7]5. Var. Index. Performance RTs'!$D$105*$R$1060*EXP(-'[7]5. Var. Index. Performance RTs'!$D$104*(AN$171-14))</f>
        <v>33277.56177719793</v>
      </c>
      <c r="AO1094" s="208">
        <f>'[7]5. Var. Index. Performance RTs'!$D$104*'[7]5. Var. Index. Performance RTs'!$D$105*$R$1060*EXP(-'[7]5. Var. Index. Performance RTs'!$D$104*(AO$171-14))</f>
        <v>32294.061194066289</v>
      </c>
      <c r="AP1094" s="208">
        <f>'[7]5. Var. Index. Performance RTs'!$D$104*'[7]5. Var. Index. Performance RTs'!$D$105*$R$1060*EXP(-'[7]5. Var. Index. Performance RTs'!$D$104*(AP$171-14))</f>
        <v>31339.627445923834</v>
      </c>
      <c r="AQ1094" s="208">
        <f>'[7]5. Var. Index. Performance RTs'!$D$104*'[7]5. Var. Index. Performance RTs'!$D$105*$R$1060*EXP(-'[7]5. Var. Index. Performance RTs'!$D$104*(AQ$171-14))</f>
        <v>30413.40147797102</v>
      </c>
      <c r="AR1094" s="208">
        <f>'[7]5. Var. Index. Performance RTs'!$D$104*'[7]5. Var. Index. Performance RTs'!$D$105*$R$1060*EXP(-'[7]5. Var. Index. Performance RTs'!$D$104*(AR$171-14))</f>
        <v>29514.549624314575</v>
      </c>
    </row>
    <row r="1095" spans="2:44" ht="14.85" hidden="1" customHeight="1" outlineLevel="2">
      <c r="B1095" s="205" t="s">
        <v>222</v>
      </c>
      <c r="C1095" s="206" t="s">
        <v>209</v>
      </c>
      <c r="S1095" s="207">
        <v>0</v>
      </c>
      <c r="T1095" s="208">
        <f>'[7]5. Var. Index. Performance RTs'!$D$104*'[7]5. Var. Index. Performance RTs'!$D$105*$S$1060*EXP(-'[7]5. Var. Index. Performance RTs'!$D$104*(T$171-15))</f>
        <v>62033.10665798049</v>
      </c>
      <c r="U1095" s="208">
        <f>'[7]5. Var. Index. Performance RTs'!$D$104*'[7]5. Var. Index. Performance RTs'!$D$105*$S$1060*EXP(-'[7]5. Var. Index. Performance RTs'!$D$104*(U$171-15))</f>
        <v>60199.751288375395</v>
      </c>
      <c r="V1095" s="208">
        <f>'[7]5. Var. Index. Performance RTs'!$D$104*'[7]5. Var. Index. Performance RTs'!$D$105*$S$1060*EXP(-'[7]5. Var. Index. Performance RTs'!$D$104*(V$171-15))</f>
        <v>58420.579758534957</v>
      </c>
      <c r="W1095" s="208">
        <f>'[7]5. Var. Index. Performance RTs'!$D$104*'[7]5. Var. Index. Performance RTs'!$D$105*$S$1060*EXP(-'[7]5. Var. Index. Performance RTs'!$D$104*(W$171-15))</f>
        <v>56693.990693984626</v>
      </c>
      <c r="X1095" s="208">
        <f>'[7]5. Var. Index. Performance RTs'!$D$104*'[7]5. Var. Index. Performance RTs'!$D$105*$S$1060*EXP(-'[7]5. Var. Index. Performance RTs'!$D$104*(X$171-15))</f>
        <v>55018.430048018075</v>
      </c>
      <c r="Y1095" s="208">
        <f>'[7]5. Var. Index. Performance RTs'!$D$104*'[7]5. Var. Index. Performance RTs'!$D$105*$S$1060*EXP(-'[7]5. Var. Index. Performance RTs'!$D$104*(Y$171-15))</f>
        <v>53392.389702950168</v>
      </c>
      <c r="Z1095" s="208">
        <f>'[7]5. Var. Index. Performance RTs'!$D$104*'[7]5. Var. Index. Performance RTs'!$D$105*$S$1060*EXP(-'[7]5. Var. Index. Performance RTs'!$D$104*(Z$171-15))</f>
        <v>51814.406112709352</v>
      </c>
      <c r="AA1095" s="208">
        <f>'[7]5. Var. Index. Performance RTs'!$D$104*'[7]5. Var. Index. Performance RTs'!$D$105*$S$1060*EXP(-'[7]5. Var. Index. Performance RTs'!$D$104*(AA$171-15))</f>
        <v>50283.058985547315</v>
      </c>
      <c r="AB1095" s="208">
        <f>'[7]5. Var. Index. Performance RTs'!$D$104*'[7]5. Var. Index. Performance RTs'!$D$105*$S$1060*EXP(-'[7]5. Var. Index. Performance RTs'!$D$104*(AB$171-15))</f>
        <v>48796.970005680567</v>
      </c>
      <c r="AC1095" s="208">
        <f>'[7]5. Var. Index. Performance RTs'!$D$104*'[7]5. Var. Index. Performance RTs'!$D$105*$S$1060*EXP(-'[7]5. Var. Index. Performance RTs'!$D$104*(AC$171-15))</f>
        <v>47354.801592713229</v>
      </c>
      <c r="AD1095" s="208">
        <f>'[7]5. Var. Index. Performance RTs'!$D$104*'[7]5. Var. Index. Performance RTs'!$D$105*$S$1060*EXP(-'[7]5. Var. Index. Performance RTs'!$D$104*(AD$171-15))</f>
        <v>45955.255697724337</v>
      </c>
      <c r="AE1095" s="208">
        <f>'[7]5. Var. Index. Performance RTs'!$D$104*'[7]5. Var. Index. Performance RTs'!$D$105*$S$1060*EXP(-'[7]5. Var. Index. Performance RTs'!$D$104*(AE$171-15))</f>
        <v>44597.072634936208</v>
      </c>
      <c r="AF1095" s="208">
        <f>'[7]5. Var. Index. Performance RTs'!$D$104*'[7]5. Var. Index. Performance RTs'!$D$105*$S$1060*EXP(-'[7]5. Var. Index. Performance RTs'!$D$104*(AF$171-15))</f>
        <v>43279.029947912248</v>
      </c>
      <c r="AG1095" s="208">
        <f>'[7]5. Var. Index. Performance RTs'!$D$104*'[7]5. Var. Index. Performance RTs'!$D$105*$S$1060*EXP(-'[7]5. Var. Index. Performance RTs'!$D$104*(AG$171-15))</f>
        <v>41999.941309263566</v>
      </c>
      <c r="AH1095" s="208">
        <f>'[7]5. Var. Index. Performance RTs'!$D$104*'[7]5. Var. Index. Performance RTs'!$D$105*$S$1060*EXP(-'[7]5. Var. Index. Performance RTs'!$D$104*(AH$171-15))</f>
        <v>40758.655452874315</v>
      </c>
      <c r="AI1095" s="208">
        <f>'[7]5. Var. Index. Performance RTs'!$D$104*'[7]5. Var. Index. Performance RTs'!$D$105*$S$1060*EXP(-'[7]5. Var. Index. Performance RTs'!$D$104*(AI$171-15))</f>
        <v>39554.055137684423</v>
      </c>
      <c r="AJ1095" s="208">
        <f>'[7]5. Var. Index. Performance RTs'!$D$104*'[7]5. Var. Index. Performance RTs'!$D$105*$S$1060*EXP(-'[7]5. Var. Index. Performance RTs'!$D$104*(AJ$171-15))</f>
        <v>38385.056142097266</v>
      </c>
      <c r="AK1095" s="208">
        <f>'[7]5. Var. Index. Performance RTs'!$D$104*'[7]5. Var. Index. Performance RTs'!$D$105*$S$1060*EXP(-'[7]5. Var. Index. Performance RTs'!$D$104*(AK$171-15))</f>
        <v>37250.606288107025</v>
      </c>
      <c r="AL1095" s="208">
        <f>'[7]5. Var. Index. Performance RTs'!$D$104*'[7]5. Var. Index. Performance RTs'!$D$105*$S$1060*EXP(-'[7]5. Var. Index. Performance RTs'!$D$104*(AL$171-15))</f>
        <v>36149.684494267436</v>
      </c>
      <c r="AM1095" s="208">
        <f>'[7]5. Var. Index. Performance RTs'!$D$104*'[7]5. Var. Index. Performance RTs'!$D$105*$S$1060*EXP(-'[7]5. Var. Index. Performance RTs'!$D$104*(AM$171-15))</f>
        <v>35081.299856649595</v>
      </c>
      <c r="AN1095" s="208">
        <f>'[7]5. Var. Index. Performance RTs'!$D$104*'[7]5. Var. Index. Performance RTs'!$D$105*$S$1060*EXP(-'[7]5. Var. Index. Performance RTs'!$D$104*(AN$171-15))</f>
        <v>34044.490756961517</v>
      </c>
      <c r="AO1095" s="208">
        <f>'[7]5. Var. Index. Performance RTs'!$D$104*'[7]5. Var. Index. Performance RTs'!$D$105*$S$1060*EXP(-'[7]5. Var. Index. Performance RTs'!$D$104*(AO$171-15))</f>
        <v>33038.323997026782</v>
      </c>
      <c r="AP1095" s="208">
        <f>'[7]5. Var. Index. Performance RTs'!$D$104*'[7]5. Var. Index. Performance RTs'!$D$105*$S$1060*EXP(-'[7]5. Var. Index. Performance RTs'!$D$104*(AP$171-15))</f>
        <v>32061.893958843135</v>
      </c>
      <c r="AQ1095" s="208">
        <f>'[7]5. Var. Index. Performance RTs'!$D$104*'[7]5. Var. Index. Performance RTs'!$D$105*$S$1060*EXP(-'[7]5. Var. Index. Performance RTs'!$D$104*(AQ$171-15))</f>
        <v>31114.321789465215</v>
      </c>
      <c r="AR1095" s="208">
        <f>'[7]5. Var. Index. Performance RTs'!$D$104*'[7]5. Var. Index. Performance RTs'!$D$105*$S$1060*EXP(-'[7]5. Var. Index. Performance RTs'!$D$104*(AR$171-15))</f>
        <v>30194.754609977543</v>
      </c>
    </row>
    <row r="1096" spans="2:44" ht="14.85" hidden="1" customHeight="1" outlineLevel="2">
      <c r="B1096" s="205" t="s">
        <v>223</v>
      </c>
      <c r="C1096" s="206" t="s">
        <v>209</v>
      </c>
      <c r="T1096" s="207">
        <v>0</v>
      </c>
      <c r="U1096" s="208">
        <f>'[7]5. Var. Index. Performance RTs'!$D$104*'[7]5. Var. Index. Performance RTs'!$D$105*$T$1060*EXP(-'[7]5. Var. Index. Performance RTs'!$D$104*(U$171-16))</f>
        <v>62358.058934133667</v>
      </c>
      <c r="V1096" s="208">
        <f>'[7]5. Var. Index. Performance RTs'!$D$104*'[7]5. Var. Index. Performance RTs'!$D$105*$T$1060*EXP(-'[7]5. Var. Index. Performance RTs'!$D$104*(V$171-16))</f>
        <v>60515.099773384667</v>
      </c>
      <c r="W1096" s="208">
        <f>'[7]5. Var. Index. Performance RTs'!$D$104*'[7]5. Var. Index. Performance RTs'!$D$105*$T$1060*EXP(-'[7]5. Var. Index. Performance RTs'!$D$104*(W$171-16))</f>
        <v>58726.608287323492</v>
      </c>
      <c r="X1096" s="208">
        <f>'[7]5. Var. Index. Performance RTs'!$D$104*'[7]5. Var. Index. Performance RTs'!$D$105*$T$1060*EXP(-'[7]5. Var. Index. Performance RTs'!$D$104*(X$171-16))</f>
        <v>56990.97471288588</v>
      </c>
      <c r="Y1096" s="208">
        <f>'[7]5. Var. Index. Performance RTs'!$D$104*'[7]5. Var. Index. Performance RTs'!$D$105*$T$1060*EXP(-'[7]5. Var. Index. Performance RTs'!$D$104*(Y$171-16))</f>
        <v>55306.636862696083</v>
      </c>
      <c r="Z1096" s="208">
        <f>'[7]5. Var. Index. Performance RTs'!$D$104*'[7]5. Var. Index. Performance RTs'!$D$105*$T$1060*EXP(-'[7]5. Var. Index. Performance RTs'!$D$104*(Z$171-16))</f>
        <v>53672.078718992685</v>
      </c>
      <c r="AA1096" s="208">
        <f>'[7]5. Var. Index. Performance RTs'!$D$104*'[7]5. Var. Index. Performance RTs'!$D$105*$T$1060*EXP(-'[7]5. Var. Index. Performance RTs'!$D$104*(AA$171-16))</f>
        <v>52085.82906911039</v>
      </c>
      <c r="AB1096" s="208">
        <f>'[7]5. Var. Index. Performance RTs'!$D$104*'[7]5. Var. Index. Performance RTs'!$D$105*$T$1060*EXP(-'[7]5. Var. Index. Performance RTs'!$D$104*(AB$171-16))</f>
        <v>50546.460181289236</v>
      </c>
      <c r="AC1096" s="208">
        <f>'[7]5. Var. Index. Performance RTs'!$D$104*'[7]5. Var. Index. Performance RTs'!$D$105*$T$1060*EXP(-'[7]5. Var. Index. Performance RTs'!$D$104*(AC$171-16))</f>
        <v>49052.586519619646</v>
      </c>
      <c r="AD1096" s="208">
        <f>'[7]5. Var. Index. Performance RTs'!$D$104*'[7]5. Var. Index. Performance RTs'!$D$105*$T$1060*EXP(-'[7]5. Var. Index. Performance RTs'!$D$104*(AD$171-16))</f>
        <v>47602.863496966653</v>
      </c>
      <c r="AE1096" s="208">
        <f>'[7]5. Var. Index. Performance RTs'!$D$104*'[7]5. Var. Index. Performance RTs'!$D$105*$T$1060*EXP(-'[7]5. Var. Index. Performance RTs'!$D$104*(AE$171-16))</f>
        <v>46195.986264750609</v>
      </c>
      <c r="AF1096" s="208">
        <f>'[7]5. Var. Index. Performance RTs'!$D$104*'[7]5. Var. Index. Performance RTs'!$D$105*$T$1060*EXP(-'[7]5. Var. Index. Performance RTs'!$D$104*(AF$171-16))</f>
        <v>44830.688538495458</v>
      </c>
      <c r="AG1096" s="208">
        <f>'[7]5. Var. Index. Performance RTs'!$D$104*'[7]5. Var. Index. Performance RTs'!$D$105*$T$1060*EXP(-'[7]5. Var. Index. Performance RTs'!$D$104*(AG$171-16))</f>
        <v>43505.741458087214</v>
      </c>
      <c r="AH1096" s="208">
        <f>'[7]5. Var. Index. Performance RTs'!$D$104*'[7]5. Var. Index. Performance RTs'!$D$105*$T$1060*EXP(-'[7]5. Var. Index. Performance RTs'!$D$104*(AH$171-16))</f>
        <v>42219.952481716893</v>
      </c>
      <c r="AI1096" s="208">
        <f>'[7]5. Var. Index. Performance RTs'!$D$104*'[7]5. Var. Index. Performance RTs'!$D$105*$T$1060*EXP(-'[7]5. Var. Index. Performance RTs'!$D$104*(AI$171-16))</f>
        <v>40972.164312512417</v>
      </c>
      <c r="AJ1096" s="208">
        <f>'[7]5. Var. Index. Performance RTs'!$D$104*'[7]5. Var. Index. Performance RTs'!$D$105*$T$1060*EXP(-'[7]5. Var. Index. Performance RTs'!$D$104*(AJ$171-16))</f>
        <v>39761.253856893258</v>
      </c>
      <c r="AK1096" s="208">
        <f>'[7]5. Var. Index. Performance RTs'!$D$104*'[7]5. Var. Index. Performance RTs'!$D$105*$T$1060*EXP(-'[7]5. Var. Index. Performance RTs'!$D$104*(AK$171-16))</f>
        <v>38586.131213710454</v>
      </c>
      <c r="AL1096" s="208">
        <f>'[7]5. Var. Index. Performance RTs'!$D$104*'[7]5. Var. Index. Performance RTs'!$D$105*$T$1060*EXP(-'[7]5. Var. Index. Performance RTs'!$D$104*(AL$171-16))</f>
        <v>37445.738693261985</v>
      </c>
      <c r="AM1096" s="208">
        <f>'[7]5. Var. Index. Performance RTs'!$D$104*'[7]5. Var. Index. Performance RTs'!$D$105*$T$1060*EXP(-'[7]5. Var. Index. Performance RTs'!$D$104*(AM$171-16))</f>
        <v>36339.049865300651</v>
      </c>
      <c r="AN1096" s="208">
        <f>'[7]5. Var. Index. Performance RTs'!$D$104*'[7]5. Var. Index. Performance RTs'!$D$105*$T$1060*EXP(-'[7]5. Var. Index. Performance RTs'!$D$104*(AN$171-16))</f>
        <v>35265.068635177529</v>
      </c>
      <c r="AO1096" s="208">
        <f>'[7]5. Var. Index. Performance RTs'!$D$104*'[7]5. Var. Index. Performance RTs'!$D$105*$T$1060*EXP(-'[7]5. Var. Index. Performance RTs'!$D$104*(AO$171-16))</f>
        <v>34222.828347289622</v>
      </c>
      <c r="AP1096" s="208">
        <f>'[7]5. Var. Index. Performance RTs'!$D$104*'[7]5. Var. Index. Performance RTs'!$D$105*$T$1060*EXP(-'[7]5. Var. Index. Performance RTs'!$D$104*(AP$171-16))</f>
        <v>33211.390915024487</v>
      </c>
      <c r="AQ1096" s="208">
        <f>'[7]5. Var. Index. Performance RTs'!$D$104*'[7]5. Var. Index. Performance RTs'!$D$105*$T$1060*EXP(-'[7]5. Var. Index. Performance RTs'!$D$104*(AQ$171-16))</f>
        <v>32229.845976419019</v>
      </c>
      <c r="AR1096" s="208">
        <f>'[7]5. Var. Index. Performance RTs'!$D$104*'[7]5. Var. Index. Performance RTs'!$D$105*$T$1060*EXP(-'[7]5. Var. Index. Performance RTs'!$D$104*(AR$171-16))</f>
        <v>31277.310074772195</v>
      </c>
    </row>
    <row r="1097" spans="2:44" ht="14.85" hidden="1" customHeight="1" outlineLevel="2">
      <c r="B1097" s="205" t="s">
        <v>224</v>
      </c>
      <c r="C1097" s="206" t="s">
        <v>209</v>
      </c>
      <c r="U1097" s="207">
        <v>0</v>
      </c>
      <c r="V1097" s="208">
        <f>'[7]5. Var. Index. Performance RTs'!$D$104*'[7]5. Var. Index. Performance RTs'!$D$105*$U$1060*EXP(-'[7]5. Var. Index. Performance RTs'!$D$104*(V$171-17))</f>
        <v>62684.635971667594</v>
      </c>
      <c r="W1097" s="208">
        <f>'[7]5. Var. Index. Performance RTs'!$D$104*'[7]5. Var. Index. Performance RTs'!$D$105*$U$1060*EXP(-'[7]5. Var. Index. Performance RTs'!$D$104*(W$171-17))</f>
        <v>60832.025000818969</v>
      </c>
      <c r="X1097" s="208">
        <f>'[7]5. Var. Index. Performance RTs'!$D$104*'[7]5. Var. Index. Performance RTs'!$D$105*$U$1060*EXP(-'[7]5. Var. Index. Performance RTs'!$D$104*(X$171-17))</f>
        <v>59034.166958755952</v>
      </c>
      <c r="Y1097" s="208">
        <f>'[7]5. Var. Index. Performance RTs'!$D$104*'[7]5. Var. Index. Performance RTs'!$D$105*$U$1060*EXP(-'[7]5. Var. Index. Performance RTs'!$D$104*(Y$171-17))</f>
        <v>57289.443651881629</v>
      </c>
      <c r="Z1097" s="208">
        <f>'[7]5. Var. Index. Performance RTs'!$D$104*'[7]5. Var. Index. Performance RTs'!$D$105*$U$1060*EXP(-'[7]5. Var. Index. Performance RTs'!$D$104*(Z$171-17))</f>
        <v>55596.284711447464</v>
      </c>
      <c r="AA1097" s="208">
        <f>'[7]5. Var. Index. Performance RTs'!$D$104*'[7]5. Var. Index. Performance RTs'!$D$105*$U$1060*EXP(-'[7]5. Var. Index. Performance RTs'!$D$104*(AA$171-17))</f>
        <v>53953.166180115404</v>
      </c>
      <c r="AB1097" s="208">
        <f>'[7]5. Var. Index. Performance RTs'!$D$104*'[7]5. Var. Index. Performance RTs'!$D$105*$U$1060*EXP(-'[7]5. Var. Index. Performance RTs'!$D$104*(AB$171-17))</f>
        <v>52358.609140293418</v>
      </c>
      <c r="AC1097" s="208">
        <f>'[7]5. Var. Index. Performance RTs'!$D$104*'[7]5. Var. Index. Performance RTs'!$D$105*$U$1060*EXP(-'[7]5. Var. Index. Performance RTs'!$D$104*(AC$171-17))</f>
        <v>50811.17838300985</v>
      </c>
      <c r="AD1097" s="208">
        <f>'[7]5. Var. Index. Performance RTs'!$D$104*'[7]5. Var. Index. Performance RTs'!$D$105*$U$1060*EXP(-'[7]5. Var. Index. Performance RTs'!$D$104*(AD$171-17))</f>
        <v>49309.481116128409</v>
      </c>
      <c r="AE1097" s="208">
        <f>'[7]5. Var. Index. Performance RTs'!$D$104*'[7]5. Var. Index. Performance RTs'!$D$105*$U$1060*EXP(-'[7]5. Var. Index. Performance RTs'!$D$104*(AE$171-17))</f>
        <v>47852.165710741327</v>
      </c>
      <c r="AF1097" s="208">
        <f>'[7]5. Var. Index. Performance RTs'!$D$104*'[7]5. Var. Index. Performance RTs'!$D$105*$U$1060*EXP(-'[7]5. Var. Index. Performance RTs'!$D$104*(AF$171-17))</f>
        <v>46437.920484611997</v>
      </c>
      <c r="AG1097" s="208">
        <f>'[7]5. Var. Index. Performance RTs'!$D$104*'[7]5. Var. Index. Performance RTs'!$D$105*$U$1060*EXP(-'[7]5. Var. Index. Performance RTs'!$D$104*(AG$171-17))</f>
        <v>45065.472521572483</v>
      </c>
      <c r="AH1097" s="208">
        <f>'[7]5. Var. Index. Performance RTs'!$D$104*'[7]5. Var. Index. Performance RTs'!$D$105*$U$1060*EXP(-'[7]5. Var. Index. Performance RTs'!$D$104*(AH$171-17))</f>
        <v>43733.586525813043</v>
      </c>
      <c r="AI1097" s="208">
        <f>'[7]5. Var. Index. Performance RTs'!$D$104*'[7]5. Var. Index. Performance RTs'!$D$105*$U$1060*EXP(-'[7]5. Var. Index. Performance RTs'!$D$104*(AI$171-17))</f>
        <v>42441.063710032489</v>
      </c>
      <c r="AJ1097" s="208">
        <f>'[7]5. Var. Index. Performance RTs'!$D$104*'[7]5. Var. Index. Performance RTs'!$D$105*$U$1060*EXP(-'[7]5. Var. Index. Performance RTs'!$D$104*(AJ$171-17))</f>
        <v>41186.740716448709</v>
      </c>
      <c r="AK1097" s="208">
        <f>'[7]5. Var. Index. Performance RTs'!$D$104*'[7]5. Var. Index. Performance RTs'!$D$105*$U$1060*EXP(-'[7]5. Var. Index. Performance RTs'!$D$104*(AK$171-17))</f>
        <v>39969.488569698129</v>
      </c>
      <c r="AL1097" s="208">
        <f>'[7]5. Var. Index. Performance RTs'!$D$104*'[7]5. Var. Index. Performance RTs'!$D$105*$U$1060*EXP(-'[7]5. Var. Index. Performance RTs'!$D$104*(AL$171-17))</f>
        <v>38788.2116606817</v>
      </c>
      <c r="AM1097" s="208">
        <f>'[7]5. Var. Index. Performance RTs'!$D$104*'[7]5. Var. Index. Performance RTs'!$D$105*$U$1060*EXP(-'[7]5. Var. Index. Performance RTs'!$D$104*(AM$171-17))</f>
        <v>37641.846760442721</v>
      </c>
      <c r="AN1097" s="208">
        <f>'[7]5. Var. Index. Performance RTs'!$D$104*'[7]5. Var. Index. Performance RTs'!$D$105*$U$1060*EXP(-'[7]5. Var. Index. Performance RTs'!$D$104*(AN$171-17))</f>
        <v>36529.362063189015</v>
      </c>
      <c r="AO1097" s="208">
        <f>'[7]5. Var. Index. Performance RTs'!$D$104*'[7]5. Var. Index. Performance RTs'!$D$105*$U$1060*EXP(-'[7]5. Var. Index. Performance RTs'!$D$104*(AO$171-17))</f>
        <v>35449.756257598099</v>
      </c>
      <c r="AP1097" s="208">
        <f>'[7]5. Var. Index. Performance RTs'!$D$104*'[7]5. Var. Index. Performance RTs'!$D$105*$U$1060*EXP(-'[7]5. Var. Index. Performance RTs'!$D$104*(AP$171-17))</f>
        <v>34402.057625569352</v>
      </c>
      <c r="AQ1097" s="208">
        <f>'[7]5. Var. Index. Performance RTs'!$D$104*'[7]5. Var. Index. Performance RTs'!$D$105*$U$1060*EXP(-'[7]5. Var. Index. Performance RTs'!$D$104*(AQ$171-17))</f>
        <v>33385.32316761218</v>
      </c>
      <c r="AR1097" s="208">
        <f>'[7]5. Var. Index. Performance RTs'!$D$104*'[7]5. Var. Index. Performance RTs'!$D$105*$U$1060*EXP(-'[7]5. Var. Index. Performance RTs'!$D$104*(AR$171-17))</f>
        <v>32398.637754082774</v>
      </c>
    </row>
    <row r="1098" spans="2:44" ht="14.85" hidden="1" customHeight="1" outlineLevel="2">
      <c r="B1098" s="205" t="s">
        <v>225</v>
      </c>
      <c r="C1098" s="206" t="s">
        <v>209</v>
      </c>
      <c r="V1098" s="207">
        <v>0</v>
      </c>
      <c r="W1098" s="208">
        <f>'[7]5. Var. Index. Performance RTs'!$D$104*'[7]5. Var. Index. Performance RTs'!$D$105*$V$1060*EXP(-'[7]5. Var. Index. Performance RTs'!$D$104*(W$171-18))</f>
        <v>63012.845894389204</v>
      </c>
      <c r="X1098" s="208">
        <f>'[7]5. Var. Index. Performance RTs'!$D$104*'[7]5. Var. Index. Performance RTs'!$D$105*$V$1060*EXP(-'[7]5. Var. Index. Performance RTs'!$D$104*(X$171-18))</f>
        <v>61150.534854390455</v>
      </c>
      <c r="Y1098" s="208">
        <f>'[7]5. Var. Index. Performance RTs'!$D$104*'[7]5. Var. Index. Performance RTs'!$D$105*$V$1060*EXP(-'[7]5. Var. Index. Performance RTs'!$D$104*(Y$171-18))</f>
        <v>59343.263423545592</v>
      </c>
      <c r="Z1098" s="208">
        <f>'[7]5. Var. Index. Performance RTs'!$D$104*'[7]5. Var. Index. Performance RTs'!$D$105*$V$1060*EXP(-'[7]5. Var. Index. Performance RTs'!$D$104*(Z$171-18))</f>
        <v>57589.404935572369</v>
      </c>
      <c r="AA1098" s="208">
        <f>'[7]5. Var. Index. Performance RTs'!$D$104*'[7]5. Var. Index. Performance RTs'!$D$105*$V$1060*EXP(-'[7]5. Var. Index. Performance RTs'!$D$104*(AA$171-18))</f>
        <v>55887.380799442617</v>
      </c>
      <c r="AB1098" s="208">
        <f>'[7]5. Var. Index. Performance RTs'!$D$104*'[7]5. Var. Index. Performance RTs'!$D$105*$V$1060*EXP(-'[7]5. Var. Index. Performance RTs'!$D$104*(AB$171-18))</f>
        <v>54235.659078543744</v>
      </c>
      <c r="AC1098" s="208">
        <f>'[7]5. Var. Index. Performance RTs'!$D$104*'[7]5. Var. Index. Performance RTs'!$D$105*$V$1060*EXP(-'[7]5. Var. Index. Performance RTs'!$D$104*(AC$171-18))</f>
        <v>52632.753111832375</v>
      </c>
      <c r="AD1098" s="208">
        <f>'[7]5. Var. Index. Performance RTs'!$D$104*'[7]5. Var. Index. Performance RTs'!$D$105*$V$1060*EXP(-'[7]5. Var. Index. Performance RTs'!$D$104*(AD$171-18))</f>
        <v>51077.220175739079</v>
      </c>
      <c r="AE1098" s="208">
        <f>'[7]5. Var. Index. Performance RTs'!$D$104*'[7]5. Var. Index. Performance RTs'!$D$105*$V$1060*EXP(-'[7]5. Var. Index. Performance RTs'!$D$104*(AE$171-18))</f>
        <v>49567.66018561973</v>
      </c>
      <c r="AF1098" s="208">
        <f>'[7]5. Var. Index. Performance RTs'!$D$104*'[7]5. Var. Index. Performance RTs'!$D$105*$V$1060*EXP(-'[7]5. Var. Index. Performance RTs'!$D$104*(AF$171-18))</f>
        <v>48102.714435584887</v>
      </c>
      <c r="AG1098" s="208">
        <f>'[7]5. Var. Index. Performance RTs'!$D$104*'[7]5. Var. Index. Performance RTs'!$D$105*$V$1060*EXP(-'[7]5. Var. Index. Performance RTs'!$D$104*(AG$171-18))</f>
        <v>46681.0643755727</v>
      </c>
      <c r="AH1098" s="208">
        <f>'[7]5. Var. Index. Performance RTs'!$D$104*'[7]5. Var. Index. Performance RTs'!$D$105*$V$1060*EXP(-'[7]5. Var. Index. Performance RTs'!$D$104*(AH$171-18))</f>
        <v>45301.430424564904</v>
      </c>
      <c r="AI1098" s="208">
        <f>'[7]5. Var. Index. Performance RTs'!$D$104*'[7]5. Var. Index. Performance RTs'!$D$105*$V$1060*EXP(-'[7]5. Var. Index. Performance RTs'!$D$104*(AI$171-18))</f>
        <v>43962.57081887751</v>
      </c>
      <c r="AJ1098" s="208">
        <f>'[7]5. Var. Index. Performance RTs'!$D$104*'[7]5. Var. Index. Performance RTs'!$D$105*$V$1060*EXP(-'[7]5. Var. Index. Performance RTs'!$D$104*(AJ$171-18))</f>
        <v>42663.280494489663</v>
      </c>
      <c r="AK1098" s="208">
        <f>'[7]5. Var. Index. Performance RTs'!$D$104*'[7]5. Var. Index. Performance RTs'!$D$105*$V$1060*EXP(-'[7]5. Var. Index. Performance RTs'!$D$104*(AK$171-18))</f>
        <v>41402.390002404689</v>
      </c>
      <c r="AL1098" s="208">
        <f>'[7]5. Var. Index. Performance RTs'!$D$104*'[7]5. Var. Index. Performance RTs'!$D$105*$V$1060*EXP(-'[7]5. Var. Index. Performance RTs'!$D$104*(AL$171-18))</f>
        <v>40178.764456067031</v>
      </c>
      <c r="AM1098" s="208">
        <f>'[7]5. Var. Index. Performance RTs'!$D$104*'[7]5. Var. Index. Performance RTs'!$D$105*$V$1060*EXP(-'[7]5. Var. Index. Performance RTs'!$D$104*(AM$171-18))</f>
        <v>38991.302509887806</v>
      </c>
      <c r="AN1098" s="208">
        <f>'[7]5. Var. Index. Performance RTs'!$D$104*'[7]5. Var. Index. Performance RTs'!$D$105*$V$1060*EXP(-'[7]5. Var. Index. Performance RTs'!$D$104*(AN$171-18))</f>
        <v>37838.935367959362</v>
      </c>
      <c r="AO1098" s="208">
        <f>'[7]5. Var. Index. Performance RTs'!$D$104*'[7]5. Var. Index. Performance RTs'!$D$105*$V$1060*EXP(-'[7]5. Var. Index. Performance RTs'!$D$104*(AO$171-18))</f>
        <v>36720.625822066839</v>
      </c>
      <c r="AP1098" s="208">
        <f>'[7]5. Var. Index. Performance RTs'!$D$104*'[7]5. Var. Index. Performance RTs'!$D$105*$V$1060*EXP(-'[7]5. Var. Index. Performance RTs'!$D$104*(AP$171-18))</f>
        <v>35635.367318130775</v>
      </c>
      <c r="AQ1098" s="208">
        <f>'[7]5. Var. Index. Performance RTs'!$D$104*'[7]5. Var. Index. Performance RTs'!$D$105*$V$1060*EXP(-'[7]5. Var. Index. Performance RTs'!$D$104*(AQ$171-18))</f>
        <v>34582.183050240492</v>
      </c>
      <c r="AR1098" s="208">
        <f>'[7]5. Var. Index. Performance RTs'!$D$104*'[7]5. Var. Index. Performance RTs'!$D$105*$V$1060*EXP(-'[7]5. Var. Index. Performance RTs'!$D$104*(AR$171-18))</f>
        <v>33560.125081462815</v>
      </c>
    </row>
    <row r="1099" spans="2:44" ht="14.85" hidden="1" customHeight="1" outlineLevel="2">
      <c r="B1099" s="205" t="s">
        <v>226</v>
      </c>
      <c r="C1099" s="206" t="s">
        <v>209</v>
      </c>
      <c r="W1099" s="207">
        <v>0</v>
      </c>
      <c r="X1099" s="208">
        <f>'[7]5. Var. Index. Performance RTs'!$D$104*'[7]5. Var. Index. Performance RTs'!$D$105*$W$1060*EXP(-'[7]5. Var. Index. Performance RTs'!$D$104*(X$171-19))</f>
        <v>63342.696866724415</v>
      </c>
      <c r="Y1099" s="208">
        <f>'[7]5. Var. Index. Performance RTs'!$D$104*'[7]5. Var. Index. Performance RTs'!$D$105*$W$1060*EXP(-'[7]5. Var. Index. Performance RTs'!$D$104*(Y$171-19))</f>
        <v>61470.637257229791</v>
      </c>
      <c r="Z1099" s="208">
        <f>'[7]5. Var. Index. Performance RTs'!$D$104*'[7]5. Var. Index. Performance RTs'!$D$105*$W$1060*EXP(-'[7]5. Var. Index. Performance RTs'!$D$104*(Z$171-19))</f>
        <v>59653.905370659166</v>
      </c>
      <c r="AA1099" s="208">
        <f>'[7]5. Var. Index. Performance RTs'!$D$104*'[7]5. Var. Index. Performance RTs'!$D$105*$W$1060*EXP(-'[7]5. Var. Index. Performance RTs'!$D$104*(AA$171-19))</f>
        <v>57890.866025681549</v>
      </c>
      <c r="AB1099" s="208">
        <f>'[7]5. Var. Index. Performance RTs'!$D$104*'[7]5. Var. Index. Performance RTs'!$D$105*$W$1060*EXP(-'[7]5. Var. Index. Performance RTs'!$D$104*(AB$171-19))</f>
        <v>56179.932367877744</v>
      </c>
      <c r="AC1099" s="208">
        <f>'[7]5. Var. Index. Performance RTs'!$D$104*'[7]5. Var. Index. Performance RTs'!$D$105*$W$1060*EXP(-'[7]5. Var. Index. Performance RTs'!$D$104*(AC$171-19))</f>
        <v>54519.564441464216</v>
      </c>
      <c r="AD1099" s="208">
        <f>'[7]5. Var. Index. Performance RTs'!$D$104*'[7]5. Var. Index. Performance RTs'!$D$105*$W$1060*EXP(-'[7]5. Var. Index. Performance RTs'!$D$104*(AD$171-19))</f>
        <v>52908.267803229013</v>
      </c>
      <c r="AE1099" s="208">
        <f>'[7]5. Var. Index. Performance RTs'!$D$104*'[7]5. Var. Index. Performance RTs'!$D$105*$W$1060*EXP(-'[7]5. Var. Index. Performance RTs'!$D$104*(AE$171-19))</f>
        <v>51344.592177431943</v>
      </c>
      <c r="AF1099" s="208">
        <f>'[7]5. Var. Index. Performance RTs'!$D$104*'[7]5. Var. Index. Performance RTs'!$D$105*$W$1060*EXP(-'[7]5. Var. Index. Performance RTs'!$D$104*(AF$171-19))</f>
        <v>49827.130150458499</v>
      </c>
      <c r="AG1099" s="208">
        <f>'[7]5. Var. Index. Performance RTs'!$D$104*'[7]5. Var. Index. Performance RTs'!$D$105*$W$1060*EXP(-'[7]5. Var. Index. Performance RTs'!$D$104*(AG$171-19))</f>
        <v>48354.515904052656</v>
      </c>
      <c r="AH1099" s="208">
        <f>'[7]5. Var. Index. Performance RTs'!$D$104*'[7]5. Var. Index. Performance RTs'!$D$105*$W$1060*EXP(-'[7]5. Var. Index. Performance RTs'!$D$104*(AH$171-19))</f>
        <v>46925.423985988207</v>
      </c>
      <c r="AI1099" s="208">
        <f>'[7]5. Var. Index. Performance RTs'!$D$104*'[7]5. Var. Index. Performance RTs'!$D$105*$W$1060*EXP(-'[7]5. Var. Index. Performance RTs'!$D$104*(AI$171-19))</f>
        <v>45538.568117072282</v>
      </c>
      <c r="AJ1099" s="208">
        <f>'[7]5. Var. Index. Performance RTs'!$D$104*'[7]5. Var. Index. Performance RTs'!$D$105*$W$1060*EXP(-'[7]5. Var. Index. Performance RTs'!$D$104*(AJ$171-19))</f>
        <v>44192.700033407295</v>
      </c>
      <c r="AK1099" s="208">
        <f>'[7]5. Var. Index. Performance RTs'!$D$104*'[7]5. Var. Index. Performance RTs'!$D$105*$W$1060*EXP(-'[7]5. Var. Index. Performance RTs'!$D$104*(AK$171-19))</f>
        <v>42886.608362869119</v>
      </c>
      <c r="AL1099" s="208">
        <f>'[7]5. Var. Index. Performance RTs'!$D$104*'[7]5. Var. Index. Performance RTs'!$D$105*$W$1060*EXP(-'[7]5. Var. Index. Performance RTs'!$D$104*(AL$171-19))</f>
        <v>41619.117534790443</v>
      </c>
      <c r="AM1099" s="208">
        <f>'[7]5. Var. Index. Performance RTs'!$D$104*'[7]5. Var. Index. Performance RTs'!$D$105*$W$1060*EXP(-'[7]5. Var. Index. Performance RTs'!$D$104*(AM$171-19))</f>
        <v>40389.086721867774</v>
      </c>
      <c r="AN1099" s="208">
        <f>'[7]5. Var. Index. Performance RTs'!$D$104*'[7]5. Var. Index. Performance RTs'!$D$105*$W$1060*EXP(-'[7]5. Var. Index. Performance RTs'!$D$104*(AN$171-19))</f>
        <v>39195.408813339942</v>
      </c>
      <c r="AO1099" s="208">
        <f>'[7]5. Var. Index. Performance RTs'!$D$104*'[7]5. Var. Index. Performance RTs'!$D$105*$W$1060*EXP(-'[7]5. Var. Index. Performance RTs'!$D$104*(AO$171-19))</f>
        <v>38037.009418513582</v>
      </c>
      <c r="AP1099" s="208">
        <f>'[7]5. Var. Index. Performance RTs'!$D$104*'[7]5. Var. Index. Performance RTs'!$D$105*$W$1060*EXP(-'[7]5. Var. Index. Performance RTs'!$D$104*(AP$171-19))</f>
        <v>36912.845899739041</v>
      </c>
      <c r="AQ1099" s="208">
        <f>'[7]5. Var. Index. Performance RTs'!$D$104*'[7]5. Var. Index. Performance RTs'!$D$105*$W$1060*EXP(-'[7]5. Var. Index. Performance RTs'!$D$104*(AQ$171-19))</f>
        <v>35821.906433966113</v>
      </c>
      <c r="AR1099" s="208">
        <f>'[7]5. Var. Index. Performance RTs'!$D$104*'[7]5. Var. Index. Performance RTs'!$D$105*$W$1060*EXP(-'[7]5. Var. Index. Performance RTs'!$D$104*(AR$171-19))</f>
        <v>34763.209102034984</v>
      </c>
    </row>
    <row r="1100" spans="2:44" ht="14.85" hidden="1" customHeight="1" outlineLevel="2">
      <c r="B1100" s="205" t="s">
        <v>227</v>
      </c>
      <c r="C1100" s="206" t="s">
        <v>209</v>
      </c>
      <c r="X1100" s="207">
        <v>0</v>
      </c>
      <c r="Y1100" s="208">
        <f>'[7]5. Var. Index. Performance RTs'!$D$104*'[7]5. Var. Index. Performance RTs'!$D$105*$X$1060*EXP(-'[7]5. Var. Index. Performance RTs'!$D$104*(Y$171-20))</f>
        <v>62878.571925277865</v>
      </c>
      <c r="Z1100" s="208">
        <f>'[7]5. Var. Index. Performance RTs'!$D$104*'[7]5. Var. Index. Performance RTs'!$D$105*$X$1060*EXP(-'[7]5. Var. Index. Performance RTs'!$D$104*(Z$171-20))</f>
        <v>61020.229280794527</v>
      </c>
      <c r="AA1100" s="208">
        <f>'[7]5. Var. Index. Performance RTs'!$D$104*'[7]5. Var. Index. Performance RTs'!$D$105*$X$1060*EXP(-'[7]5. Var. Index. Performance RTs'!$D$104*(AA$171-20))</f>
        <v>59216.808961652947</v>
      </c>
      <c r="AB1100" s="208">
        <f>'[7]5. Var. Index. Performance RTs'!$D$104*'[7]5. Var. Index. Performance RTs'!$D$105*$X$1060*EXP(-'[7]5. Var. Index. Performance RTs'!$D$104*(AB$171-20))</f>
        <v>57466.687767831369</v>
      </c>
      <c r="AC1100" s="208">
        <f>'[7]5. Var. Index. Performance RTs'!$D$104*'[7]5. Var. Index. Performance RTs'!$D$105*$X$1060*EXP(-'[7]5. Var. Index. Performance RTs'!$D$104*(AC$171-20))</f>
        <v>55768.290472118642</v>
      </c>
      <c r="AD1100" s="208">
        <f>'[7]5. Var. Index. Performance RTs'!$D$104*'[7]5. Var. Index. Performance RTs'!$D$105*$X$1060*EXP(-'[7]5. Var. Index. Performance RTs'!$D$104*(AD$171-20))</f>
        <v>54120.088402303365</v>
      </c>
      <c r="AE1100" s="208">
        <f>'[7]5. Var. Index. Performance RTs'!$D$104*'[7]5. Var. Index. Performance RTs'!$D$105*$X$1060*EXP(-'[7]5. Var. Index. Performance RTs'!$D$104*(AE$171-20))</f>
        <v>52520.598065265716</v>
      </c>
      <c r="AF1100" s="208">
        <f>'[7]5. Var. Index. Performance RTs'!$D$104*'[7]5. Var. Index. Performance RTs'!$D$105*$X$1060*EXP(-'[7]5. Var. Index. Performance RTs'!$D$104*(AF$171-20))</f>
        <v>50968.379811733539</v>
      </c>
      <c r="AG1100" s="208">
        <f>'[7]5. Var. Index. Performance RTs'!$D$104*'[7]5. Var. Index. Performance RTs'!$D$105*$X$1060*EXP(-'[7]5. Var. Index. Performance RTs'!$D$104*(AG$171-20))</f>
        <v>49462.036540500761</v>
      </c>
      <c r="AH1100" s="208">
        <f>'[7]5. Var. Index. Performance RTs'!$D$104*'[7]5. Var. Index. Performance RTs'!$D$105*$X$1060*EXP(-'[7]5. Var. Index. Performance RTs'!$D$104*(AH$171-20))</f>
        <v>48000.212440942072</v>
      </c>
      <c r="AI1100" s="208">
        <f>'[7]5. Var. Index. Performance RTs'!$D$104*'[7]5. Var. Index. Performance RTs'!$D$105*$X$1060*EXP(-'[7]5. Var. Index. Performance RTs'!$D$104*(AI$171-20))</f>
        <v>46581.591772691769</v>
      </c>
      <c r="AJ1100" s="208">
        <f>'[7]5. Var. Index. Performance RTs'!$D$104*'[7]5. Var. Index. Performance RTs'!$D$105*$X$1060*EXP(-'[7]5. Var. Index. Performance RTs'!$D$104*(AJ$171-20))</f>
        <v>45204.897681388662</v>
      </c>
      <c r="AK1100" s="208">
        <f>'[7]5. Var. Index. Performance RTs'!$D$104*'[7]5. Var. Index. Performance RTs'!$D$105*$X$1060*EXP(-'[7]5. Var. Index. Performance RTs'!$D$104*(AK$171-20))</f>
        <v>43868.891049420934</v>
      </c>
      <c r="AL1100" s="208">
        <f>'[7]5. Var. Index. Performance RTs'!$D$104*'[7]5. Var. Index. Performance RTs'!$D$105*$X$1060*EXP(-'[7]5. Var. Index. Performance RTs'!$D$104*(AL$171-20))</f>
        <v>42572.369380636679</v>
      </c>
      <c r="AM1100" s="208">
        <f>'[7]5. Var. Index. Performance RTs'!$D$104*'[7]5. Var. Index. Performance RTs'!$D$105*$X$1060*EXP(-'[7]5. Var. Index. Performance RTs'!$D$104*(AM$171-20))</f>
        <v>41314.165718016135</v>
      </c>
      <c r="AN1100" s="208">
        <f>'[7]5. Var. Index. Performance RTs'!$D$104*'[7]5. Var. Index. Performance RTs'!$D$105*$X$1060*EXP(-'[7]5. Var. Index. Performance RTs'!$D$104*(AN$171-20))</f>
        <v>40093.147593331654</v>
      </c>
      <c r="AO1100" s="208">
        <f>'[7]5. Var. Index. Performance RTs'!$D$104*'[7]5. Var. Index. Performance RTs'!$D$105*$X$1060*EXP(-'[7]5. Var. Index. Performance RTs'!$D$104*(AO$171-20))</f>
        <v>38908.21600784982</v>
      </c>
      <c r="AP1100" s="208">
        <f>'[7]5. Var. Index. Performance RTs'!$D$104*'[7]5. Var. Index. Performance RTs'!$D$105*$X$1060*EXP(-'[7]5. Var. Index. Performance RTs'!$D$104*(AP$171-20))</f>
        <v>37758.304443158428</v>
      </c>
      <c r="AQ1100" s="208">
        <f>'[7]5. Var. Index. Performance RTs'!$D$104*'[7]5. Var. Index. Performance RTs'!$D$105*$X$1060*EXP(-'[7]5. Var. Index. Performance RTs'!$D$104*(AQ$171-20))</f>
        <v>36642.37790122789</v>
      </c>
      <c r="AR1100" s="208">
        <f>'[7]5. Var. Index. Performance RTs'!$D$104*'[7]5. Var. Index. Performance RTs'!$D$105*$X$1060*EXP(-'[7]5. Var. Index. Performance RTs'!$D$104*(AR$171-20))</f>
        <v>35559.431972843158</v>
      </c>
    </row>
    <row r="1101" spans="2:44" ht="14.85" hidden="1" customHeight="1" outlineLevel="2">
      <c r="B1101" s="205" t="s">
        <v>228</v>
      </c>
      <c r="C1101" s="206" t="s">
        <v>209</v>
      </c>
      <c r="Y1101" s="207">
        <v>0</v>
      </c>
      <c r="Z1101" s="208">
        <f>'[7]5. Var. Index. Performance RTs'!$D$104*'[7]5. Var. Index. Performance RTs'!$D$105*$Y$1060*EXP(-'[7]5. Var. Index. Performance RTs'!$D$104*(Z$171-21))</f>
        <v>63211.729653610724</v>
      </c>
      <c r="AA1101" s="208">
        <f>'[7]5. Var. Index. Performance RTs'!$D$104*'[7]5. Var. Index. Performance RTs'!$D$105*$Y$1060*EXP(-'[7]5. Var. Index. Performance RTs'!$D$104*(AA$171-21))</f>
        <v>61343.540710222318</v>
      </c>
      <c r="AB1101" s="208">
        <f>'[7]5. Var. Index. Performance RTs'!$D$104*'[7]5. Var. Index. Performance RTs'!$D$105*$Y$1060*EXP(-'[7]5. Var. Index. Performance RTs'!$D$104*(AB$171-21))</f>
        <v>59530.565094286329</v>
      </c>
      <c r="AC1101" s="208">
        <f>'[7]5. Var. Index. Performance RTs'!$D$104*'[7]5. Var. Index. Performance RTs'!$D$105*$Y$1060*EXP(-'[7]5. Var. Index. Performance RTs'!$D$104*(AC$171-21))</f>
        <v>57771.171005368888</v>
      </c>
      <c r="AD1101" s="208">
        <f>'[7]5. Var. Index. Performance RTs'!$D$104*'[7]5. Var. Index. Performance RTs'!$D$105*$Y$1060*EXP(-'[7]5. Var. Index. Performance RTs'!$D$104*(AD$171-21))</f>
        <v>56063.774870027322</v>
      </c>
      <c r="AE1101" s="208">
        <f>'[7]5. Var. Index. Performance RTs'!$D$104*'[7]5. Var. Index. Performance RTs'!$D$105*$Y$1060*EXP(-'[7]5. Var. Index. Performance RTs'!$D$104*(AE$171-21))</f>
        <v>54406.839916487108</v>
      </c>
      <c r="AF1101" s="208">
        <f>'[7]5. Var. Index. Performance RTs'!$D$104*'[7]5. Var. Index. Performance RTs'!$D$105*$Y$1060*EXP(-'[7]5. Var. Index. Performance RTs'!$D$104*(AF$171-21))</f>
        <v>52798.874791443603</v>
      </c>
      <c r="AG1101" s="208">
        <f>'[7]5. Var. Index. Performance RTs'!$D$104*'[7]5. Var. Index. Performance RTs'!$D$105*$Y$1060*EXP(-'[7]5. Var. Index. Performance RTs'!$D$104*(AG$171-21))</f>
        <v>51238.432217743371</v>
      </c>
      <c r="AH1101" s="208">
        <f>'[7]5. Var. Index. Performance RTs'!$D$104*'[7]5. Var. Index. Performance RTs'!$D$105*$Y$1060*EXP(-'[7]5. Var. Index. Performance RTs'!$D$104*(AH$171-21))</f>
        <v>49724.10769173703</v>
      </c>
      <c r="AI1101" s="208">
        <f>'[7]5. Var. Index. Performance RTs'!$D$104*'[7]5. Var. Index. Performance RTs'!$D$105*$Y$1060*EXP(-'[7]5. Var. Index. Performance RTs'!$D$104*(AI$171-21))</f>
        <v>48254.538219131224</v>
      </c>
      <c r="AJ1101" s="208">
        <f>'[7]5. Var. Index. Performance RTs'!$D$104*'[7]5. Var. Index. Performance RTs'!$D$105*$Y$1060*EXP(-'[7]5. Var. Index. Performance RTs'!$D$104*(AJ$171-21))</f>
        <v>46828.401088201681</v>
      </c>
      <c r="AK1101" s="208">
        <f>'[7]5. Var. Index. Performance RTs'!$D$104*'[7]5. Var. Index. Performance RTs'!$D$105*$Y$1060*EXP(-'[7]5. Var. Index. Performance RTs'!$D$104*(AK$171-21))</f>
        <v>45444.41267926342</v>
      </c>
      <c r="AL1101" s="208">
        <f>'[7]5. Var. Index. Performance RTs'!$D$104*'[7]5. Var. Index. Performance RTs'!$D$105*$Y$1060*EXP(-'[7]5. Var. Index. Performance RTs'!$D$104*(AL$171-21))</f>
        <v>44101.327309326378</v>
      </c>
      <c r="AM1101" s="208">
        <f>'[7]5. Var. Index. Performance RTs'!$D$104*'[7]5. Var. Index. Performance RTs'!$D$105*$Y$1060*EXP(-'[7]5. Var. Index. Performance RTs'!$D$104*(AM$171-21))</f>
        <v>42797.936110896633</v>
      </c>
      <c r="AN1101" s="208">
        <f>'[7]5. Var. Index. Performance RTs'!$D$104*'[7]5. Var. Index. Performance RTs'!$D$105*$Y$1060*EXP(-'[7]5. Var. Index. Performance RTs'!$D$104*(AN$171-21))</f>
        <v>41533.065943914051</v>
      </c>
      <c r="AO1101" s="208">
        <f>'[7]5. Var. Index. Performance RTs'!$D$104*'[7]5. Var. Index. Performance RTs'!$D$105*$Y$1060*EXP(-'[7]5. Var. Index. Performance RTs'!$D$104*(AO$171-21))</f>
        <v>40305.578339847038</v>
      </c>
      <c r="AP1101" s="208">
        <f>'[7]5. Var. Index. Performance RTs'!$D$104*'[7]5. Var. Index. Performance RTs'!$D$105*$Y$1060*EXP(-'[7]5. Var. Index. Performance RTs'!$D$104*(AP$171-21))</f>
        <v>39114.368476994052</v>
      </c>
      <c r="AQ1101" s="208">
        <f>'[7]5. Var. Index. Performance RTs'!$D$104*'[7]5. Var. Index. Performance RTs'!$D$105*$Y$1060*EXP(-'[7]5. Var. Index. Performance RTs'!$D$104*(AQ$171-21))</f>
        <v>37958.364186069448</v>
      </c>
      <c r="AR1101" s="208">
        <f>'[7]5. Var. Index. Performance RTs'!$D$104*'[7]5. Var. Index. Performance RTs'!$D$105*$Y$1060*EXP(-'[7]5. Var. Index. Performance RTs'!$D$104*(AR$171-21))</f>
        <v>36836.524985178745</v>
      </c>
    </row>
    <row r="1102" spans="2:44" ht="14.85" hidden="1" customHeight="1" outlineLevel="2">
      <c r="B1102" s="205" t="s">
        <v>229</v>
      </c>
      <c r="C1102" s="206" t="s">
        <v>209</v>
      </c>
      <c r="Z1102" s="207">
        <v>0</v>
      </c>
      <c r="AA1102" s="208">
        <f>'[7]5. Var. Index. Performance RTs'!$D$104*'[7]5. Var. Index. Performance RTs'!$D$105*$Z$1060*EXP(-'[7]5. Var. Index. Performance RTs'!$D$104*(AA$171-22))</f>
        <v>63546.55317058527</v>
      </c>
      <c r="AB1102" s="208">
        <f>'[7]5. Var. Index. Performance RTs'!$D$104*'[7]5. Var. Index. Performance RTs'!$D$105*$Z$1060*EXP(-'[7]5. Var. Index. Performance RTs'!$D$104*(AB$171-22))</f>
        <v>61668.468696797267</v>
      </c>
      <c r="AC1102" s="208">
        <f>'[7]5. Var. Index. Performance RTs'!$D$104*'[7]5. Var. Index. Performance RTs'!$D$105*$Z$1060*EXP(-'[7]5. Var. Index. Performance RTs'!$D$104*(AC$171-22))</f>
        <v>59845.890007582901</v>
      </c>
      <c r="AD1102" s="208">
        <f>'[7]5. Var. Index. Performance RTs'!$D$104*'[7]5. Var. Index. Performance RTs'!$D$105*$Z$1060*EXP(-'[7]5. Var. Index. Performance RTs'!$D$104*(AD$171-22))</f>
        <v>58077.176659094119</v>
      </c>
      <c r="AE1102" s="208">
        <f>'[7]5. Var. Index. Performance RTs'!$D$104*'[7]5. Var. Index. Performance RTs'!$D$105*$Z$1060*EXP(-'[7]5. Var. Index. Performance RTs'!$D$104*(AE$171-22))</f>
        <v>56360.736689925558</v>
      </c>
      <c r="AF1102" s="208">
        <f>'[7]5. Var. Index. Performance RTs'!$D$104*'[7]5. Var. Index. Performance RTs'!$D$105*$Z$1060*EXP(-'[7]5. Var. Index. Performance RTs'!$D$104*(AF$171-22))</f>
        <v>54695.025188241787</v>
      </c>
      <c r="AG1102" s="208">
        <f>'[7]5. Var. Index. Performance RTs'!$D$104*'[7]5. Var. Index. Performance RTs'!$D$105*$Z$1060*EXP(-'[7]5. Var. Index. Performance RTs'!$D$104*(AG$171-22))</f>
        <v>53078.542901252396</v>
      </c>
      <c r="AH1102" s="208">
        <f>'[7]5. Var. Index. Performance RTs'!$D$104*'[7]5. Var. Index. Performance RTs'!$D$105*$Z$1060*EXP(-'[7]5. Var. Index. Performance RTs'!$D$104*(AH$171-22))</f>
        <v>51509.834885783268</v>
      </c>
      <c r="AI1102" s="208">
        <f>'[7]5. Var. Index. Performance RTs'!$D$104*'[7]5. Var. Index. Performance RTs'!$D$105*$Z$1060*EXP(-'[7]5. Var. Index. Performance RTs'!$D$104*(AI$171-22))</f>
        <v>49987.489198729498</v>
      </c>
      <c r="AJ1102" s="208">
        <f>'[7]5. Var. Index. Performance RTs'!$D$104*'[7]5. Var. Index. Performance RTs'!$D$105*$Z$1060*EXP(-'[7]5. Var. Index. Performance RTs'!$D$104*(AJ$171-22))</f>
        <v>48510.13562621134</v>
      </c>
      <c r="AK1102" s="208">
        <f>'[7]5. Var. Index. Performance RTs'!$D$104*'[7]5. Var. Index. Performance RTs'!$D$105*$Z$1060*EXP(-'[7]5. Var. Index. Performance RTs'!$D$104*(AK$171-22))</f>
        <v>47076.444450289157</v>
      </c>
      <c r="AL1102" s="208">
        <f>'[7]5. Var. Index. Performance RTs'!$D$104*'[7]5. Var. Index. Performance RTs'!$D$105*$Z$1060*EXP(-'[7]5. Var. Index. Performance RTs'!$D$104*(AL$171-22))</f>
        <v>45685.125252127567</v>
      </c>
      <c r="AM1102" s="208">
        <f>'[7]5. Var. Index. Performance RTs'!$D$104*'[7]5. Var. Index. Performance RTs'!$D$105*$Z$1060*EXP(-'[7]5. Var. Index. Performance RTs'!$D$104*(AM$171-22))</f>
        <v>44334.925750531358</v>
      </c>
      <c r="AN1102" s="208">
        <f>'[7]5. Var. Index. Performance RTs'!$D$104*'[7]5. Var. Index. Performance RTs'!$D$105*$Z$1060*EXP(-'[7]5. Var. Index. Performance RTs'!$D$104*(AN$171-22))</f>
        <v>43024.630674807901</v>
      </c>
      <c r="AO1102" s="208">
        <f>'[7]5. Var. Index. Performance RTs'!$D$104*'[7]5. Var. Index. Performance RTs'!$D$105*$Z$1060*EXP(-'[7]5. Var. Index. Performance RTs'!$D$104*(AO$171-22))</f>
        <v>41753.060670941471</v>
      </c>
      <c r="AP1102" s="208">
        <f>'[7]5. Var. Index. Performance RTs'!$D$104*'[7]5. Var. Index. Performance RTs'!$D$105*$Z$1060*EXP(-'[7]5. Var. Index. Performance RTs'!$D$104*(AP$171-22))</f>
        <v>40519.071240095021</v>
      </c>
      <c r="AQ1102" s="208">
        <f>'[7]5. Var. Index. Performance RTs'!$D$104*'[7]5. Var. Index. Performance RTs'!$D$105*$Z$1060*EXP(-'[7]5. Var. Index. Performance RTs'!$D$104*(AQ$171-22))</f>
        <v>39321.551708484025</v>
      </c>
      <c r="AR1102" s="208">
        <f>'[7]5. Var. Index. Performance RTs'!$D$104*'[7]5. Var. Index. Performance RTs'!$D$105*$Z$1060*EXP(-'[7]5. Var. Index. Performance RTs'!$D$104*(AR$171-22))</f>
        <v>38159.424227695039</v>
      </c>
    </row>
    <row r="1103" spans="2:44" ht="14.85" hidden="1" customHeight="1" outlineLevel="2">
      <c r="B1103" s="205" t="s">
        <v>230</v>
      </c>
      <c r="C1103" s="206" t="s">
        <v>209</v>
      </c>
      <c r="AA1103" s="207">
        <v>0</v>
      </c>
      <c r="AB1103" s="208">
        <f>'[7]5. Var. Index. Performance RTs'!$D$104*'[7]5. Var. Index. Performance RTs'!$D$105*$AA$1060*EXP(-'[7]5. Var. Index. Performance RTs'!$D$104*(AB$171-23))</f>
        <v>63883.05080514466</v>
      </c>
      <c r="AC1103" s="208">
        <f>'[7]5. Var. Index. Performance RTs'!$D$104*'[7]5. Var. Index. Performance RTs'!$D$105*$AA$1060*EXP(-'[7]5. Var. Index. Performance RTs'!$D$104*(AC$171-23))</f>
        <v>61995.021323305067</v>
      </c>
      <c r="AD1103" s="208">
        <f>'[7]5. Var. Index. Performance RTs'!$D$104*'[7]5. Var. Index. Performance RTs'!$D$105*$AA$1060*EXP(-'[7]5. Var. Index. Performance RTs'!$D$104*(AD$171-23))</f>
        <v>60162.791545445929</v>
      </c>
      <c r="AE1103" s="208">
        <f>'[7]5. Var. Index. Performance RTs'!$D$104*'[7]5. Var. Index. Performance RTs'!$D$105*$AA$1060*EXP(-'[7]5. Var. Index. Performance RTs'!$D$104*(AE$171-23))</f>
        <v>58384.71234108795</v>
      </c>
      <c r="AF1103" s="208">
        <f>'[7]5. Var. Index. Performance RTs'!$D$104*'[7]5. Var. Index. Performance RTs'!$D$105*$AA$1060*EXP(-'[7]5. Var. Index. Performance RTs'!$D$104*(AF$171-23))</f>
        <v>56659.183318923264</v>
      </c>
      <c r="AG1103" s="208">
        <f>'[7]5. Var. Index. Performance RTs'!$D$104*'[7]5. Var. Index. Performance RTs'!$D$105*$AA$1060*EXP(-'[7]5. Var. Index. Performance RTs'!$D$104*(AG$171-23))</f>
        <v>54984.651386355225</v>
      </c>
      <c r="AH1103" s="208">
        <f>'[7]5. Var. Index. Performance RTs'!$D$104*'[7]5. Var. Index. Performance RTs'!$D$105*$AA$1060*EXP(-'[7]5. Var. Index. Performance RTs'!$D$104*(AH$171-23))</f>
        <v>53359.609351610212</v>
      </c>
      <c r="AI1103" s="208">
        <f>'[7]5. Var. Index. Performance RTs'!$D$104*'[7]5. Var. Index. Performance RTs'!$D$105*$AA$1060*EXP(-'[7]5. Var. Index. Performance RTs'!$D$104*(AI$171-23))</f>
        <v>51782.594567163345</v>
      </c>
      <c r="AJ1103" s="208">
        <f>'[7]5. Var. Index. Performance RTs'!$D$104*'[7]5. Var. Index. Performance RTs'!$D$105*$AA$1060*EXP(-'[7]5. Var. Index. Performance RTs'!$D$104*(AJ$171-23))</f>
        <v>50252.187613256909</v>
      </c>
      <c r="AK1103" s="208">
        <f>'[7]5. Var. Index. Performance RTs'!$D$104*'[7]5. Var. Index. Performance RTs'!$D$105*$AA$1060*EXP(-'[7]5. Var. Index. Performance RTs'!$D$104*(AK$171-23))</f>
        <v>48767.011020326834</v>
      </c>
      <c r="AL1103" s="208">
        <f>'[7]5. Var. Index. Performance RTs'!$D$104*'[7]5. Var. Index. Performance RTs'!$D$105*$AA$1060*EXP(-'[7]5. Var. Index. Performance RTs'!$D$104*(AL$171-23))</f>
        <v>47325.728029187056</v>
      </c>
      <c r="AM1103" s="208">
        <f>'[7]5. Var. Index. Performance RTs'!$D$104*'[7]5. Var. Index. Performance RTs'!$D$105*$AA$1060*EXP(-'[7]5. Var. Index. Performance RTs'!$D$104*(AM$171-23))</f>
        <v>45927.041387856014</v>
      </c>
      <c r="AN1103" s="208">
        <f>'[7]5. Var. Index. Performance RTs'!$D$104*'[7]5. Var. Index. Performance RTs'!$D$105*$AA$1060*EXP(-'[7]5. Var. Index. Performance RTs'!$D$104*(AN$171-23))</f>
        <v>44569.692183942345</v>
      </c>
      <c r="AO1103" s="208">
        <f>'[7]5. Var. Index. Performance RTs'!$D$104*'[7]5. Var. Index. Performance RTs'!$D$105*$AA$1060*EXP(-'[7]5. Var. Index. Performance RTs'!$D$104*(AO$171-23))</f>
        <v>43252.458711538711</v>
      </c>
      <c r="AP1103" s="208">
        <f>'[7]5. Var. Index. Performance RTs'!$D$104*'[7]5. Var. Index. Performance RTs'!$D$105*$AA$1060*EXP(-'[7]5. Var. Index. Performance RTs'!$D$104*(AP$171-23))</f>
        <v>41974.155371604007</v>
      </c>
      <c r="AQ1103" s="208">
        <f>'[7]5. Var. Index. Performance RTs'!$D$104*'[7]5. Var. Index. Performance RTs'!$D$105*$AA$1060*EXP(-'[7]5. Var. Index. Performance RTs'!$D$104*(AQ$171-23))</f>
        <v>40733.631604844224</v>
      </c>
      <c r="AR1103" s="208">
        <f>'[7]5. Var. Index. Performance RTs'!$D$104*'[7]5. Var. Index. Performance RTs'!$D$105*$AA$1060*EXP(-'[7]5. Var. Index. Performance RTs'!$D$104*(AR$171-23))</f>
        <v>39529.770856131428</v>
      </c>
    </row>
    <row r="1104" spans="2:44" ht="14.85" hidden="1" customHeight="1" outlineLevel="2">
      <c r="B1104" s="205" t="s">
        <v>231</v>
      </c>
      <c r="C1104" s="206" t="s">
        <v>209</v>
      </c>
      <c r="AB1104" s="207">
        <v>0</v>
      </c>
      <c r="AC1104" s="208">
        <f>'[7]5. Var. Index. Performance RTs'!$D$104*'[7]5. Var. Index. Performance RTs'!$D$105*$AB$1060*EXP(-'[7]5. Var. Index. Performance RTs'!$D$104*(AC$171-24))</f>
        <v>64221.230927876888</v>
      </c>
      <c r="AD1104" s="208">
        <f>'[7]5. Var. Index. Performance RTs'!$D$104*'[7]5. Var. Index. Performance RTs'!$D$105*$AB$1060*EXP(-'[7]5. Var. Index. Performance RTs'!$D$104*(AD$171-24))</f>
        <v>62323.206712945437</v>
      </c>
      <c r="AE1104" s="208">
        <f>'[7]5. Var. Index. Performance RTs'!$D$104*'[7]5. Var. Index. Performance RTs'!$D$105*$AB$1060*EXP(-'[7]5. Var. Index. Performance RTs'!$D$104*(AE$171-24))</f>
        <v>60481.277590998303</v>
      </c>
      <c r="AF1104" s="208">
        <f>'[7]5. Var. Index. Performance RTs'!$D$104*'[7]5. Var. Index. Performance RTs'!$D$105*$AB$1060*EXP(-'[7]5. Var. Index. Performance RTs'!$D$104*(AF$171-24))</f>
        <v>58693.785701491775</v>
      </c>
      <c r="AG1104" s="208">
        <f>'[7]5. Var. Index. Performance RTs'!$D$104*'[7]5. Var. Index. Performance RTs'!$D$105*$AB$1060*EXP(-'[7]5. Var. Index. Performance RTs'!$D$104*(AG$171-24))</f>
        <v>56959.122181065992</v>
      </c>
      <c r="AH1104" s="208">
        <f>'[7]5. Var. Index. Performance RTs'!$D$104*'[7]5. Var. Index. Performance RTs'!$D$105*$AB$1060*EXP(-'[7]5. Var. Index. Performance RTs'!$D$104*(AH$171-24))</f>
        <v>55275.725715459252</v>
      </c>
      <c r="AI1104" s="208">
        <f>'[7]5. Var. Index. Performance RTs'!$D$104*'[7]5. Var. Index. Performance RTs'!$D$105*$AB$1060*EXP(-'[7]5. Var. Index. Performance RTs'!$D$104*(AI$171-24))</f>
        <v>53642.081134219843</v>
      </c>
      <c r="AJ1104" s="208">
        <f>'[7]5. Var. Index. Performance RTs'!$D$104*'[7]5. Var. Index. Performance RTs'!$D$105*$AB$1060*EXP(-'[7]5. Var. Index. Performance RTs'!$D$104*(AJ$171-24))</f>
        <v>52056.718046950351</v>
      </c>
      <c r="AK1104" s="208">
        <f>'[7]5. Var. Index. Performance RTs'!$D$104*'[7]5. Var. Index. Performance RTs'!$D$105*$AB$1060*EXP(-'[7]5. Var. Index. Performance RTs'!$D$104*(AK$171-24))</f>
        <v>50518.20951985698</v>
      </c>
      <c r="AL1104" s="208">
        <f>'[7]5. Var. Index. Performance RTs'!$D$104*'[7]5. Var. Index. Performance RTs'!$D$105*$AB$1060*EXP(-'[7]5. Var. Index. Performance RTs'!$D$104*(AL$171-24))</f>
        <v>49025.170791412937</v>
      </c>
      <c r="AM1104" s="208">
        <f>'[7]5. Var. Index. Performance RTs'!$D$104*'[7]5. Var. Index. Performance RTs'!$D$105*$AB$1060*EXP(-'[7]5. Var. Index. Performance RTs'!$D$104*(AM$171-24))</f>
        <v>47576.258025979463</v>
      </c>
      <c r="AN1104" s="208">
        <f>'[7]5. Var. Index. Performance RTs'!$D$104*'[7]5. Var. Index. Performance RTs'!$D$105*$AB$1060*EXP(-'[7]5. Var. Index. Performance RTs'!$D$104*(AN$171-24))</f>
        <v>46170.167104263135</v>
      </c>
      <c r="AO1104" s="208">
        <f>'[7]5. Var. Index. Performance RTs'!$D$104*'[7]5. Var. Index. Performance RTs'!$D$105*$AB$1060*EXP(-'[7]5. Var. Index. Performance RTs'!$D$104*(AO$171-24))</f>
        <v>44805.632449520417</v>
      </c>
      <c r="AP1104" s="208">
        <f>'[7]5. Var. Index. Performance RTs'!$D$104*'[7]5. Var. Index. Performance RTs'!$D$105*$AB$1060*EXP(-'[7]5. Var. Index. Performance RTs'!$D$104*(AP$171-24))</f>
        <v>43481.425888453196</v>
      </c>
      <c r="AQ1104" s="208">
        <f>'[7]5. Var. Index. Performance RTs'!$D$104*'[7]5. Var. Index. Performance RTs'!$D$105*$AB$1060*EXP(-'[7]5. Var. Index. Performance RTs'!$D$104*(AQ$171-24))</f>
        <v>42196.355545769882</v>
      </c>
      <c r="AR1104" s="208">
        <f>'[7]5. Var. Index. Performance RTs'!$D$104*'[7]5. Var. Index. Performance RTs'!$D$105*$AB$1060*EXP(-'[7]5. Var. Index. Performance RTs'!$D$104*(AR$171-24))</f>
        <v>40949.264771417198</v>
      </c>
    </row>
    <row r="1105" spans="2:44" ht="14.85" hidden="1" customHeight="1" outlineLevel="2">
      <c r="B1105" s="205" t="s">
        <v>232</v>
      </c>
      <c r="C1105" s="206" t="s">
        <v>209</v>
      </c>
      <c r="AC1105" s="207">
        <v>0</v>
      </c>
      <c r="AD1105" s="208">
        <f>'[7]5. Var. Index. Performance RTs'!$D$104*'[7]5. Var. Index. Performance RTs'!$D$105*$AC$1060*EXP(-'[7]5. Var. Index. Performance RTs'!$D$104*(AD$171-25))</f>
        <v>63741.781507994514</v>
      </c>
      <c r="AE1105" s="208">
        <f>'[7]5. Var. Index. Performance RTs'!$D$104*'[7]5. Var. Index. Performance RTs'!$D$105*$AC$1060*EXP(-'[7]5. Var. Index. Performance RTs'!$D$104*(AE$171-25))</f>
        <v>61857.927164858171</v>
      </c>
      <c r="AF1105" s="208">
        <f>'[7]5. Var. Index. Performance RTs'!$D$104*'[7]5. Var. Index. Performance RTs'!$D$105*$AC$1060*EXP(-'[7]5. Var. Index. Performance RTs'!$D$104*(AF$171-25))</f>
        <v>60029.749131705539</v>
      </c>
      <c r="AG1105" s="208">
        <f>'[7]5. Var. Index. Performance RTs'!$D$104*'[7]5. Var. Index. Performance RTs'!$D$105*$AC$1060*EXP(-'[7]5. Var. Index. Performance RTs'!$D$104*(AG$171-25))</f>
        <v>58255.601924901079</v>
      </c>
      <c r="AH1105" s="208">
        <f>'[7]5. Var. Index. Performance RTs'!$D$104*'[7]5. Var. Index. Performance RTs'!$D$105*$AC$1060*EXP(-'[7]5. Var. Index. Performance RTs'!$D$104*(AH$171-25))</f>
        <v>56533.888692200126</v>
      </c>
      <c r="AI1105" s="208">
        <f>'[7]5. Var. Index. Performance RTs'!$D$104*'[7]5. Var. Index. Performance RTs'!$D$105*$AC$1060*EXP(-'[7]5. Var. Index. Performance RTs'!$D$104*(AI$171-25))</f>
        <v>54863.059775474125</v>
      </c>
      <c r="AJ1105" s="208">
        <f>'[7]5. Var. Index. Performance RTs'!$D$104*'[7]5. Var. Index. Performance RTs'!$D$105*$AC$1060*EXP(-'[7]5. Var. Index. Performance RTs'!$D$104*(AJ$171-25))</f>
        <v>53241.611315913688</v>
      </c>
      <c r="AK1105" s="208">
        <f>'[7]5. Var. Index. Performance RTs'!$D$104*'[7]5. Var. Index. Performance RTs'!$D$105*$AC$1060*EXP(-'[7]5. Var. Index. Performance RTs'!$D$104*(AK$171-25))</f>
        <v>51668.083900454149</v>
      </c>
      <c r="AL1105" s="208">
        <f>'[7]5. Var. Index. Performance RTs'!$D$104*'[7]5. Var. Index. Performance RTs'!$D$105*$AC$1060*EXP(-'[7]5. Var. Index. Performance RTs'!$D$104*(AL$171-25))</f>
        <v>50141.061248205311</v>
      </c>
      <c r="AM1105" s="208">
        <f>'[7]5. Var. Index. Performance RTs'!$D$104*'[7]5. Var. Index. Performance RTs'!$D$105*$AC$1060*EXP(-'[7]5. Var. Index. Performance RTs'!$D$104*(AM$171-25))</f>
        <v>48659.168935703034</v>
      </c>
      <c r="AN1105" s="208">
        <f>'[7]5. Var. Index. Performance RTs'!$D$104*'[7]5. Var. Index. Performance RTs'!$D$105*$AC$1060*EXP(-'[7]5. Var. Index. Performance RTs'!$D$104*(AN$171-25))</f>
        <v>47221.073159835323</v>
      </c>
      <c r="AO1105" s="208">
        <f>'[7]5. Var. Index. Performance RTs'!$D$104*'[7]5. Var. Index. Performance RTs'!$D$105*$AC$1060*EXP(-'[7]5. Var. Index. Performance RTs'!$D$104*(AO$171-25))</f>
        <v>45825.479537329527</v>
      </c>
      <c r="AP1105" s="208">
        <f>'[7]5. Var. Index. Performance RTs'!$D$104*'[7]5. Var. Index. Performance RTs'!$D$105*$AC$1060*EXP(-'[7]5. Var. Index. Performance RTs'!$D$104*(AP$171-25))</f>
        <v>44471.131939719991</v>
      </c>
      <c r="AQ1105" s="208">
        <f>'[7]5. Var. Index. Performance RTs'!$D$104*'[7]5. Var. Index. Performance RTs'!$D$105*$AC$1060*EXP(-'[7]5. Var. Index. Performance RTs'!$D$104*(AQ$171-25))</f>
        <v>43156.811362747671</v>
      </c>
      <c r="AR1105" s="208">
        <f>'[7]5. Var. Index. Performance RTs'!$D$104*'[7]5. Var. Index. Performance RTs'!$D$105*$AC$1060*EXP(-'[7]5. Var. Index. Performance RTs'!$D$104*(AR$171-25))</f>
        <v>41881.334829173989</v>
      </c>
    </row>
    <row r="1106" spans="2:44" ht="14.85" hidden="1" customHeight="1" outlineLevel="2">
      <c r="B1106" s="205" t="s">
        <v>233</v>
      </c>
      <c r="C1106" s="206" t="s">
        <v>209</v>
      </c>
      <c r="AD1106" s="207">
        <v>0</v>
      </c>
      <c r="AE1106" s="208">
        <f>'[7]5. Var. Index. Performance RTs'!$D$104*'[7]5. Var. Index. Performance RTs'!$D$105*$AD$1060*EXP(-'[7]5. Var. Index. Performance RTs'!$D$104*(AE$171-26))</f>
        <v>64083.351886457131</v>
      </c>
      <c r="AF1106" s="208">
        <f>'[7]5. Var. Index. Performance RTs'!$D$104*'[7]5. Var. Index. Performance RTs'!$D$105*$AD$1060*EXP(-'[7]5. Var. Index. Performance RTs'!$D$104*(AF$171-26))</f>
        <v>62189.402613029692</v>
      </c>
      <c r="AG1106" s="208">
        <f>'[7]5. Var. Index. Performance RTs'!$D$104*'[7]5. Var. Index. Performance RTs'!$D$105*$AD$1060*EXP(-'[7]5. Var. Index. Performance RTs'!$D$104*(AG$171-26))</f>
        <v>60351.427999864587</v>
      </c>
      <c r="AH1106" s="208">
        <f>'[7]5. Var. Index. Performance RTs'!$D$104*'[7]5. Var. Index. Performance RTs'!$D$105*$AD$1060*EXP(-'[7]5. Var. Index. Performance RTs'!$D$104*(AH$171-26))</f>
        <v>58567.773745742961</v>
      </c>
      <c r="AI1106" s="208">
        <f>'[7]5. Var. Index. Performance RTs'!$D$104*'[7]5. Var. Index. Performance RTs'!$D$105*$AD$1060*EXP(-'[7]5. Var. Index. Performance RTs'!$D$104*(AI$171-26))</f>
        <v>56836.834441435843</v>
      </c>
      <c r="AJ1106" s="208">
        <f>'[7]5. Var. Index. Performance RTs'!$D$104*'[7]5. Var. Index. Performance RTs'!$D$105*$AD$1060*EXP(-'[7]5. Var. Index. Performance RTs'!$D$104*(AJ$171-26))</f>
        <v>55157.05212472743</v>
      </c>
      <c r="AK1106" s="208">
        <f>'[7]5. Var. Index. Performance RTs'!$D$104*'[7]5. Var. Index. Performance RTs'!$D$105*$AD$1060*EXP(-'[7]5. Var. Index. Performance RTs'!$D$104*(AK$171-26))</f>
        <v>53526.914878143987</v>
      </c>
      <c r="AL1106" s="208">
        <f>'[7]5. Var. Index. Performance RTs'!$D$104*'[7]5. Var. Index. Performance RTs'!$D$105*$AD$1060*EXP(-'[7]5. Var. Index. Performance RTs'!$D$104*(AL$171-26))</f>
        <v>51944.955468126027</v>
      </c>
      <c r="AM1106" s="208">
        <f>'[7]5. Var. Index. Performance RTs'!$D$104*'[7]5. Var. Index. Performance RTs'!$D$105*$AD$1060*EXP(-'[7]5. Var. Index. Performance RTs'!$D$104*(AM$171-26))</f>
        <v>50409.750024419052</v>
      </c>
      <c r="AN1106" s="208">
        <f>'[7]5. Var. Index. Performance RTs'!$D$104*'[7]5. Var. Index. Performance RTs'!$D$105*$AD$1060*EXP(-'[7]5. Var. Index. Performance RTs'!$D$104*(AN$171-26))</f>
        <v>48919.916758494277</v>
      </c>
      <c r="AO1106" s="208">
        <f>'[7]5. Var. Index. Performance RTs'!$D$104*'[7]5. Var. Index. Performance RTs'!$D$105*$AD$1060*EXP(-'[7]5. Var. Index. Performance RTs'!$D$104*(AO$171-26))</f>
        <v>47474.11471984558</v>
      </c>
      <c r="AP1106" s="208">
        <f>'[7]5. Var. Index. Performance RTs'!$D$104*'[7]5. Var. Index. Performance RTs'!$D$105*$AD$1060*EXP(-'[7]5. Var. Index. Performance RTs'!$D$104*(AP$171-26))</f>
        <v>46071.042589043631</v>
      </c>
      <c r="AQ1106" s="208">
        <f>'[7]5. Var. Index. Performance RTs'!$D$104*'[7]5. Var. Index. Performance RTs'!$D$105*$AD$1060*EXP(-'[7]5. Var. Index. Performance RTs'!$D$104*(AQ$171-26))</f>
        <v>44709.43750646049</v>
      </c>
      <c r="AR1106" s="208">
        <f>'[7]5. Var. Index. Performance RTs'!$D$104*'[7]5. Var. Index. Performance RTs'!$D$105*$AD$1060*EXP(-'[7]5. Var. Index. Performance RTs'!$D$104*(AR$171-26))</f>
        <v>43388.07393561073</v>
      </c>
    </row>
    <row r="1107" spans="2:44" ht="14.85" hidden="1" customHeight="1" outlineLevel="2">
      <c r="B1107" s="205" t="s">
        <v>234</v>
      </c>
      <c r="C1107" s="206" t="s">
        <v>209</v>
      </c>
      <c r="AE1107" s="207">
        <v>0</v>
      </c>
      <c r="AF1107" s="208">
        <f>'[7]5. Var. Index. Performance RTs'!$D$104*'[7]5. Var. Index. Performance RTs'!$D$105*$AE$1060*EXP(-'[7]5. Var. Index. Performance RTs'!$D$104*(AF$171-27))</f>
        <v>64426.630116812026</v>
      </c>
      <c r="AG1107" s="208">
        <f>'[7]5. Var. Index. Performance RTs'!$D$104*'[7]5. Var. Index. Performance RTs'!$D$105*$AE$1060*EXP(-'[7]5. Var. Index. Performance RTs'!$D$104*(AG$171-27))</f>
        <v>62522.535438442035</v>
      </c>
      <c r="AH1107" s="208">
        <f>'[7]5. Var. Index. Performance RTs'!$D$104*'[7]5. Var. Index. Performance RTs'!$D$105*$AE$1060*EXP(-'[7]5. Var. Index. Performance RTs'!$D$104*(AH$171-27))</f>
        <v>60674.715262364392</v>
      </c>
      <c r="AI1107" s="208">
        <f>'[7]5. Var. Index. Performance RTs'!$D$104*'[7]5. Var. Index. Performance RTs'!$D$105*$AE$1060*EXP(-'[7]5. Var. Index. Performance RTs'!$D$104*(AI$171-27))</f>
        <v>58881.506425689025</v>
      </c>
      <c r="AJ1107" s="208">
        <f>'[7]5. Var. Index. Performance RTs'!$D$104*'[7]5. Var. Index. Performance RTs'!$D$105*$AE$1060*EXP(-'[7]5. Var. Index. Performance RTs'!$D$104*(AJ$171-27))</f>
        <v>57141.294919417698</v>
      </c>
      <c r="AK1107" s="208">
        <f>'[7]5. Var. Index. Performance RTs'!$D$104*'[7]5. Var. Index. Performance RTs'!$D$105*$AE$1060*EXP(-'[7]5. Var. Index. Performance RTs'!$D$104*(AK$171-27))</f>
        <v>55452.514435726967</v>
      </c>
      <c r="AL1107" s="208">
        <f>'[7]5. Var. Index. Performance RTs'!$D$104*'[7]5. Var. Index. Performance RTs'!$D$105*$AE$1060*EXP(-'[7]5. Var. Index. Performance RTs'!$D$104*(AL$171-27))</f>
        <v>53813.64495818541</v>
      </c>
      <c r="AM1107" s="208">
        <f>'[7]5. Var. Index. Performance RTs'!$D$104*'[7]5. Var. Index. Performance RTs'!$D$105*$AE$1060*EXP(-'[7]5. Var. Index. Performance RTs'!$D$104*(AM$171-27))</f>
        <v>52223.211393636229</v>
      </c>
      <c r="AN1107" s="208">
        <f>'[7]5. Var. Index. Performance RTs'!$D$104*'[7]5. Var. Index. Performance RTs'!$D$105*$AE$1060*EXP(-'[7]5. Var. Index. Performance RTs'!$D$104*(AN$171-27))</f>
        <v>50679.782244513837</v>
      </c>
      <c r="AO1107" s="208">
        <f>'[7]5. Var. Index. Performance RTs'!$D$104*'[7]5. Var. Index. Performance RTs'!$D$105*$AE$1060*EXP(-'[7]5. Var. Index. Performance RTs'!$D$104*(AO$171-27))</f>
        <v>49181.968320399443</v>
      </c>
      <c r="AP1107" s="208">
        <f>'[7]5. Var. Index. Performance RTs'!$D$104*'[7]5. Var. Index. Performance RTs'!$D$105*$AE$1060*EXP(-'[7]5. Var. Index. Performance RTs'!$D$104*(AP$171-27))</f>
        <v>47728.421487655869</v>
      </c>
      <c r="AQ1107" s="208">
        <f>'[7]5. Var. Index. Performance RTs'!$D$104*'[7]5. Var. Index. Performance RTs'!$D$105*$AE$1060*EXP(-'[7]5. Var. Index. Performance RTs'!$D$104*(AQ$171-27))</f>
        <v>46317.833456016277</v>
      </c>
      <c r="AR1107" s="208">
        <f>'[7]5. Var. Index. Performance RTs'!$D$104*'[7]5. Var. Index. Performance RTs'!$D$105*$AE$1060*EXP(-'[7]5. Var. Index. Performance RTs'!$D$104*(AR$171-27))</f>
        <v>44948.934601034656</v>
      </c>
    </row>
    <row r="1108" spans="2:44" ht="14.85" hidden="1" customHeight="1" outlineLevel="2">
      <c r="B1108" s="205" t="s">
        <v>235</v>
      </c>
      <c r="C1108" s="206" t="s">
        <v>209</v>
      </c>
      <c r="AF1108" s="207">
        <v>0</v>
      </c>
      <c r="AG1108" s="208">
        <f>'[7]5. Var. Index. Performance RTs'!$D$104*'[7]5. Var. Index. Performance RTs'!$D$105*$AF$1060*EXP(-'[7]5. Var. Index. Performance RTs'!$D$104*(AG$171-28))</f>
        <v>64771.624738318707</v>
      </c>
      <c r="AH1108" s="208">
        <f>'[7]5. Var. Index. Performance RTs'!$D$104*'[7]5. Var. Index. Performance RTs'!$D$105*$AF$1060*EXP(-'[7]5. Var. Index. Performance RTs'!$D$104*(AH$171-28))</f>
        <v>62857.333927981454</v>
      </c>
      <c r="AI1108" s="208">
        <f>'[7]5. Var. Index. Performance RTs'!$D$104*'[7]5. Var. Index. Performance RTs'!$D$105*$AF$1060*EXP(-'[7]5. Var. Index. Performance RTs'!$D$104*(AI$171-28))</f>
        <v>60999.618961176704</v>
      </c>
      <c r="AJ1108" s="208">
        <f>'[7]5. Var. Index. Performance RTs'!$D$104*'[7]5. Var. Index. Performance RTs'!$D$105*$AF$1060*EXP(-'[7]5. Var. Index. Performance RTs'!$D$104*(AJ$171-28))</f>
        <v>59196.807769034822</v>
      </c>
      <c r="AK1108" s="208">
        <f>'[7]5. Var. Index. Performance RTs'!$D$104*'[7]5. Var. Index. Performance RTs'!$D$105*$AF$1060*EXP(-'[7]5. Var. Index. Performance RTs'!$D$104*(AK$171-28))</f>
        <v>57447.277699789476</v>
      </c>
      <c r="AL1108" s="208">
        <f>'[7]5. Var. Index. Performance RTs'!$D$104*'[7]5. Var. Index. Performance RTs'!$D$105*$AF$1060*EXP(-'[7]5. Var. Index. Performance RTs'!$D$104*(AL$171-28))</f>
        <v>55749.45405828151</v>
      </c>
      <c r="AM1108" s="208">
        <f>'[7]5. Var. Index. Performance RTs'!$D$104*'[7]5. Var. Index. Performance RTs'!$D$105*$AF$1060*EXP(-'[7]5. Var. Index. Performance RTs'!$D$104*(AM$171-28))</f>
        <v>54101.808688627047</v>
      </c>
      <c r="AN1108" s="208">
        <f>'[7]5. Var. Index. Performance RTs'!$D$104*'[7]5. Var. Index. Performance RTs'!$D$105*$AF$1060*EXP(-'[7]5. Var. Index. Performance RTs'!$D$104*(AN$171-28))</f>
        <v>52502.858598773993</v>
      </c>
      <c r="AO1108" s="208">
        <f>'[7]5. Var. Index. Performance RTs'!$D$104*'[7]5. Var. Index. Performance RTs'!$D$105*$AF$1060*EXP(-'[7]5. Var. Index. Performance RTs'!$D$104*(AO$171-28))</f>
        <v>50951.164625709105</v>
      </c>
      <c r="AP1108" s="208">
        <f>'[7]5. Var. Index. Performance RTs'!$D$104*'[7]5. Var. Index. Performance RTs'!$D$105*$AF$1060*EXP(-'[7]5. Var. Index. Performance RTs'!$D$104*(AP$171-28))</f>
        <v>49445.330140114151</v>
      </c>
      <c r="AQ1108" s="208">
        <f>'[7]5. Var. Index. Performance RTs'!$D$104*'[7]5. Var. Index. Performance RTs'!$D$105*$AF$1060*EXP(-'[7]5. Var. Index. Performance RTs'!$D$104*(AQ$171-28))</f>
        <v>47983.999789305206</v>
      </c>
      <c r="AR1108" s="208">
        <f>'[7]5. Var. Index. Performance RTs'!$D$104*'[7]5. Var. Index. Performance RTs'!$D$105*$AF$1060*EXP(-'[7]5. Var. Index. Performance RTs'!$D$104*(AR$171-28))</f>
        <v>46565.858277323794</v>
      </c>
    </row>
    <row r="1109" spans="2:44" ht="14.85" hidden="1" customHeight="1" outlineLevel="2">
      <c r="B1109" s="205" t="s">
        <v>236</v>
      </c>
      <c r="C1109" s="206" t="s">
        <v>209</v>
      </c>
      <c r="AG1109" s="207">
        <v>0</v>
      </c>
      <c r="AH1109" s="208">
        <f>'[7]5. Var. Index. Performance RTs'!$D$104*'[7]5. Var. Index. Performance RTs'!$D$105*$AG$1060*EXP(-'[7]5. Var. Index. Performance RTs'!$D$104*(AH$171-29))</f>
        <v>65118.344332932953</v>
      </c>
      <c r="AI1109" s="208">
        <f>'[7]5. Var. Index. Performance RTs'!$D$104*'[7]5. Var. Index. Performance RTs'!$D$105*$AG$1060*EXP(-'[7]5. Var. Index. Performance RTs'!$D$104*(AI$171-29))</f>
        <v>63193.806409968594</v>
      </c>
      <c r="AJ1109" s="208">
        <f>'[7]5. Var. Index. Performance RTs'!$D$104*'[7]5. Var. Index. Performance RTs'!$D$105*$AG$1060*EXP(-'[7]5. Var. Index. Performance RTs'!$D$104*(AJ$171-29))</f>
        <v>61326.147178483108</v>
      </c>
      <c r="AK1109" s="208">
        <f>'[7]5. Var. Index. Performance RTs'!$D$104*'[7]5. Var. Index. Performance RTs'!$D$105*$AG$1060*EXP(-'[7]5. Var. Index. Performance RTs'!$D$104*(AK$171-29))</f>
        <v>59513.685619097378</v>
      </c>
      <c r="AL1109" s="208">
        <f>'[7]5. Var. Index. Performance RTs'!$D$104*'[7]5. Var. Index. Performance RTs'!$D$105*$AG$1060*EXP(-'[7]5. Var. Index. Performance RTs'!$D$104*(AL$171-29))</f>
        <v>57754.790394063137</v>
      </c>
      <c r="AM1109" s="208">
        <f>'[7]5. Var. Index. Performance RTs'!$D$104*'[7]5. Var. Index. Performance RTs'!$D$105*$AG$1060*EXP(-'[7]5. Var. Index. Performance RTs'!$D$104*(AM$171-29))</f>
        <v>56047.878378948852</v>
      </c>
      <c r="AN1109" s="208">
        <f>'[7]5. Var. Index. Performance RTs'!$D$104*'[7]5. Var. Index. Performance RTs'!$D$105*$AG$1060*EXP(-'[7]5. Var. Index. Performance RTs'!$D$104*(AN$171-29))</f>
        <v>54391.413237720917</v>
      </c>
      <c r="AO1109" s="208">
        <f>'[7]5. Var. Index. Performance RTs'!$D$104*'[7]5. Var. Index. Performance RTs'!$D$105*$AG$1060*EXP(-'[7]5. Var. Index. Performance RTs'!$D$104*(AO$171-29))</f>
        <v>52783.904039937472</v>
      </c>
      <c r="AP1109" s="208">
        <f>'[7]5. Var. Index. Performance RTs'!$D$104*'[7]5. Var. Index. Performance RTs'!$D$105*$AG$1060*EXP(-'[7]5. Var. Index. Performance RTs'!$D$104*(AP$171-29))</f>
        <v>51223.903918810371</v>
      </c>
      <c r="AQ1109" s="208">
        <f>'[7]5. Var. Index. Performance RTs'!$D$104*'[7]5. Var. Index. Performance RTs'!$D$105*$AG$1060*EXP(-'[7]5. Var. Index. Performance RTs'!$D$104*(AQ$171-29))</f>
        <v>49710.008768927451</v>
      </c>
      <c r="AR1109" s="208">
        <f>'[7]5. Var. Index. Performance RTs'!$D$104*'[7]5. Var. Index. Performance RTs'!$D$105*$AG$1060*EXP(-'[7]5. Var. Index. Performance RTs'!$D$104*(AR$171-29))</f>
        <v>48240.855982462817</v>
      </c>
    </row>
    <row r="1110" spans="2:44" ht="14.85" hidden="1" customHeight="1" outlineLevel="2">
      <c r="B1110" s="205" t="s">
        <v>237</v>
      </c>
      <c r="C1110" s="206" t="s">
        <v>209</v>
      </c>
      <c r="AH1110" s="207">
        <v>0</v>
      </c>
      <c r="AI1110" s="208">
        <f>'[7]5. Var. Index. Performance RTs'!$D$104*'[7]5. Var. Index. Performance RTs'!$D$105*$AH$1060*EXP(-'[7]5. Var. Index. Performance RTs'!$D$104*(AI$171-30))</f>
        <v>64623.165448620479</v>
      </c>
      <c r="AJ1110" s="208">
        <f>'[7]5. Var. Index. Performance RTs'!$D$104*'[7]5. Var. Index. Performance RTs'!$D$105*$AH$1060*EXP(-'[7]5. Var. Index. Performance RTs'!$D$104*(AJ$171-30))</f>
        <v>62713.262273380024</v>
      </c>
      <c r="AK1110" s="208">
        <f>'[7]5. Var. Index. Performance RTs'!$D$104*'[7]5. Var. Index. Performance RTs'!$D$105*$AH$1060*EXP(-'[7]5. Var. Index. Performance RTs'!$D$104*(AK$171-30))</f>
        <v>60859.805267457807</v>
      </c>
      <c r="AL1110" s="208">
        <f>'[7]5. Var. Index. Performance RTs'!$D$104*'[7]5. Var. Index. Performance RTs'!$D$105*$AH$1060*EXP(-'[7]5. Var. Index. Performance RTs'!$D$104*(AL$171-30))</f>
        <v>59061.126194436394</v>
      </c>
      <c r="AM1110" s="208">
        <f>'[7]5. Var. Index. Performance RTs'!$D$104*'[7]5. Var. Index. Performance RTs'!$D$105*$AH$1060*EXP(-'[7]5. Var. Index. Performance RTs'!$D$104*(AM$171-30))</f>
        <v>57315.606121735604</v>
      </c>
      <c r="AN1110" s="208">
        <f>'[7]5. Var. Index. Performance RTs'!$D$104*'[7]5. Var. Index. Performance RTs'!$D$105*$AH$1060*EXP(-'[7]5. Var. Index. Performance RTs'!$D$104*(AN$171-30))</f>
        <v>55621.673963463843</v>
      </c>
      <c r="AO1110" s="208">
        <f>'[7]5. Var. Index. Performance RTs'!$D$104*'[7]5. Var. Index. Performance RTs'!$D$105*$AH$1060*EXP(-'[7]5. Var. Index. Performance RTs'!$D$104*(AO$171-30))</f>
        <v>53977.80506633484</v>
      </c>
      <c r="AP1110" s="208">
        <f>'[7]5. Var. Index. Performance RTs'!$D$104*'[7]5. Var. Index. Performance RTs'!$D$105*$AH$1060*EXP(-'[7]5. Var. Index. Performance RTs'!$D$104*(AP$171-30))</f>
        <v>52382.519837376683</v>
      </c>
      <c r="AQ1110" s="208">
        <f>'[7]5. Var. Index. Performance RTs'!$D$104*'[7]5. Var. Index. Performance RTs'!$D$105*$AH$1060*EXP(-'[7]5. Var. Index. Performance RTs'!$D$104*(AQ$171-30))</f>
        <v>50834.382412198327</v>
      </c>
      <c r="AR1110" s="208">
        <f>'[7]5. Var. Index. Performance RTs'!$D$104*'[7]5. Var. Index. Performance RTs'!$D$105*$AH$1060*EXP(-'[7]5. Var. Index. Performance RTs'!$D$104*(AR$171-30))</f>
        <v>49331.999362614704</v>
      </c>
    </row>
    <row r="1111" spans="2:44" ht="14.85" hidden="1" customHeight="1" outlineLevel="2">
      <c r="B1111" s="205" t="s">
        <v>238</v>
      </c>
      <c r="C1111" s="206" t="s">
        <v>209</v>
      </c>
      <c r="AI1111" s="207">
        <v>0</v>
      </c>
      <c r="AJ1111" s="208">
        <f>'[7]5. Var. Index. Performance RTs'!$D$104*'[7]5. Var. Index. Performance RTs'!$D$105*$AI$1060*EXP(-'[7]5. Var. Index. Performance RTs'!$D$104*(AJ$171-31))</f>
        <v>64973.360907170711</v>
      </c>
      <c r="AK1111" s="208">
        <f>'[7]5. Var. Index. Performance RTs'!$D$104*'[7]5. Var. Index. Performance RTs'!$D$105*$AI$1060*EXP(-'[7]5. Var. Index. Performance RTs'!$D$104*(AK$171-31))</f>
        <v>63053.107891999061</v>
      </c>
      <c r="AL1111" s="208">
        <f>'[7]5. Var. Index. Performance RTs'!$D$104*'[7]5. Var. Index. Performance RTs'!$D$105*$AI$1060*EXP(-'[7]5. Var. Index. Performance RTs'!$D$104*(AL$171-31))</f>
        <v>61189.606930142683</v>
      </c>
      <c r="AM1111" s="208">
        <f>'[7]5. Var. Index. Performance RTs'!$D$104*'[7]5. Var. Index. Performance RTs'!$D$105*$AI$1060*EXP(-'[7]5. Var. Index. Performance RTs'!$D$104*(AM$171-31))</f>
        <v>59381.180744945807</v>
      </c>
      <c r="AN1111" s="208">
        <f>'[7]5. Var. Index. Performance RTs'!$D$104*'[7]5. Var. Index. Performance RTs'!$D$105*$AI$1060*EXP(-'[7]5. Var. Index. Performance RTs'!$D$104*(AN$171-31))</f>
        <v>57626.201630769334</v>
      </c>
      <c r="AO1111" s="208">
        <f>'[7]5. Var. Index. Performance RTs'!$D$104*'[7]5. Var. Index. Performance RTs'!$D$105*$AI$1060*EXP(-'[7]5. Var. Index. Performance RTs'!$D$104*(AO$171-31))</f>
        <v>55923.089987945859</v>
      </c>
      <c r="AP1111" s="208">
        <f>'[7]5. Var. Index. Performance RTs'!$D$104*'[7]5. Var. Index. Performance RTs'!$D$105*$AI$1060*EXP(-'[7]5. Var. Index. Performance RTs'!$D$104*(AP$171-31))</f>
        <v>54270.31290103335</v>
      </c>
      <c r="AQ1111" s="208">
        <f>'[7]5. Var. Index. Performance RTs'!$D$104*'[7]5. Var. Index. Performance RTs'!$D$105*$AI$1060*EXP(-'[7]5. Var. Index. Performance RTs'!$D$104*(AQ$171-31))</f>
        <v>52666.382759087806</v>
      </c>
      <c r="AR1111" s="208">
        <f>'[7]5. Var. Index. Performance RTs'!$D$104*'[7]5. Var. Index. Performance RTs'!$D$105*$AI$1060*EXP(-'[7]5. Var. Index. Performance RTs'!$D$104*(AR$171-31))</f>
        <v>51109.855916712913</v>
      </c>
    </row>
    <row r="1112" spans="2:44" ht="14.85" hidden="1" customHeight="1" outlineLevel="2">
      <c r="B1112" s="205" t="s">
        <v>239</v>
      </c>
      <c r="C1112" s="206" t="s">
        <v>209</v>
      </c>
      <c r="AJ1112" s="207">
        <v>0</v>
      </c>
      <c r="AK1112" s="208">
        <f>'[7]5. Var. Index. Performance RTs'!$D$104*'[7]5. Var. Index. Performance RTs'!$D$105*$AJ$1060*EXP(-'[7]5. Var. Index. Performance RTs'!$D$104*(AK$171-32))</f>
        <v>65325.307343013708</v>
      </c>
      <c r="AL1112" s="208">
        <f>'[7]5. Var. Index. Performance RTs'!$D$104*'[7]5. Var. Index. Performance RTs'!$D$105*$AJ$1060*EXP(-'[7]5. Var. Index. Performance RTs'!$D$104*(AL$171-32))</f>
        <v>63394.652738711215</v>
      </c>
      <c r="AM1112" s="208">
        <f>'[7]5. Var. Index. Performance RTs'!$D$104*'[7]5. Var. Index. Performance RTs'!$D$105*$AJ$1060*EXP(-'[7]5. Var. Index. Performance RTs'!$D$104*(AM$171-32))</f>
        <v>61521.057601141001</v>
      </c>
      <c r="AN1112" s="208">
        <f>'[7]5. Var. Index. Performance RTs'!$D$104*'[7]5. Var. Index. Performance RTs'!$D$105*$AJ$1060*EXP(-'[7]5. Var. Index. Performance RTs'!$D$104*(AN$171-32))</f>
        <v>59702.835568207782</v>
      </c>
      <c r="AO1112" s="208">
        <f>'[7]5. Var. Index. Performance RTs'!$D$104*'[7]5. Var. Index. Performance RTs'!$D$105*$AJ$1060*EXP(-'[7]5. Var. Index. Performance RTs'!$D$104*(AO$171-32))</f>
        <v>57938.350117348258</v>
      </c>
      <c r="AP1112" s="208">
        <f>'[7]5. Var. Index. Performance RTs'!$D$104*'[7]5. Var. Index. Performance RTs'!$D$105*$AJ$1060*EXP(-'[7]5. Var. Index. Performance RTs'!$D$104*(AP$171-32))</f>
        <v>56226.013092550296</v>
      </c>
      <c r="AQ1112" s="208">
        <f>'[7]5. Var. Index. Performance RTs'!$D$104*'[7]5. Var. Index. Performance RTs'!$D$105*$AJ$1060*EXP(-'[7]5. Var. Index. Performance RTs'!$D$104*(AQ$171-32))</f>
        <v>54564.283274905378</v>
      </c>
      <c r="AR1112" s="208">
        <f>'[7]5. Var. Index. Performance RTs'!$D$104*'[7]5. Var. Index. Performance RTs'!$D$105*$AJ$1060*EXP(-'[7]5. Var. Index. Performance RTs'!$D$104*(AR$171-32))</f>
        <v>52951.664995407496</v>
      </c>
    </row>
    <row r="1113" spans="2:44" ht="14.85" hidden="1" customHeight="1" outlineLevel="2">
      <c r="B1113" s="205" t="s">
        <v>240</v>
      </c>
      <c r="C1113" s="206" t="s">
        <v>209</v>
      </c>
      <c r="AK1113" s="207">
        <v>0</v>
      </c>
      <c r="AL1113" s="208">
        <f>'[7]5. Var. Index. Performance RTs'!$D$104*'[7]5. Var. Index. Performance RTs'!$D$105*$AK$1060*EXP(-'[7]5. Var. Index. Performance RTs'!$D$104*(AL$171-33))</f>
        <v>65679.013511035882</v>
      </c>
      <c r="AM1113" s="208">
        <f>'[7]5. Var. Index. Performance RTs'!$D$104*'[7]5. Var. Index. Performance RTs'!$D$105*$AK$1060*EXP(-'[7]5. Var. Index. Performance RTs'!$D$104*(AM$171-33))</f>
        <v>63737.905309656897</v>
      </c>
      <c r="AN1113" s="208">
        <f>'[7]5. Var. Index. Performance RTs'!$D$104*'[7]5. Var. Index. Performance RTs'!$D$105*$AK$1060*EXP(-'[7]5. Var. Index. Performance RTs'!$D$104*(AN$171-33))</f>
        <v>61854.165525494282</v>
      </c>
      <c r="AO1113" s="208">
        <f>'[7]5. Var. Index. Performance RTs'!$D$104*'[7]5. Var. Index. Performance RTs'!$D$105*$AK$1060*EXP(-'[7]5. Var. Index. Performance RTs'!$D$104*(AO$171-33))</f>
        <v>60026.098665586032</v>
      </c>
      <c r="AP1113" s="208">
        <f>'[7]5. Var. Index. Performance RTs'!$D$104*'[7]5. Var. Index. Performance RTs'!$D$105*$AK$1060*EXP(-'[7]5. Var. Index. Performance RTs'!$D$104*(AP$171-33))</f>
        <v>58252.059346360038</v>
      </c>
      <c r="AQ1113" s="208">
        <f>'[7]5. Var. Index. Performance RTs'!$D$104*'[7]5. Var. Index. Performance RTs'!$D$105*$AK$1060*EXP(-'[7]5. Var. Index. Performance RTs'!$D$104*(AQ$171-33))</f>
        <v>56530.450812677729</v>
      </c>
      <c r="AR1113" s="208">
        <f>'[7]5. Var. Index. Performance RTs'!$D$104*'[7]5. Var. Index. Performance RTs'!$D$105*$AK$1060*EXP(-'[7]5. Var. Index. Performance RTs'!$D$104*(AR$171-33))</f>
        <v>54859.723500646731</v>
      </c>
    </row>
    <row r="1114" spans="2:44" ht="14.85" hidden="1" customHeight="1" outlineLevel="2">
      <c r="B1114" s="205" t="s">
        <v>241</v>
      </c>
      <c r="C1114" s="206" t="s">
        <v>209</v>
      </c>
      <c r="AL1114" s="207">
        <v>0</v>
      </c>
      <c r="AM1114" s="208">
        <f>'[7]5. Var. Index. Performance RTs'!$D$104*'[7]5. Var. Index. Performance RTs'!$D$105*$AL$1060*EXP(-'[7]5. Var. Index. Performance RTs'!$D$104*(AM$171-34))</f>
        <v>66034.488209898191</v>
      </c>
      <c r="AN1114" s="208">
        <f>'[7]5. Var. Index. Performance RTs'!$D$104*'[7]5. Var. Index. Performance RTs'!$D$105*$AL$1060*EXP(-'[7]5. Var. Index. Performance RTs'!$D$104*(AN$171-34))</f>
        <v>64082.874143457324</v>
      </c>
      <c r="AO1114" s="208">
        <f>'[7]5. Var. Index. Performance RTs'!$D$104*'[7]5. Var. Index. Performance RTs'!$D$105*$AL$1060*EXP(-'[7]5. Var. Index. Performance RTs'!$D$104*(AO$171-34))</f>
        <v>62188.938989469338</v>
      </c>
      <c r="AP1114" s="208">
        <f>'[7]5. Var. Index. Performance RTs'!$D$104*'[7]5. Var. Index. Performance RTs'!$D$105*$AL$1060*EXP(-'[7]5. Var. Index. Performance RTs'!$D$104*(AP$171-34))</f>
        <v>60350.978078451197</v>
      </c>
      <c r="AQ1114" s="208">
        <f>'[7]5. Var. Index. Performance RTs'!$D$104*'[7]5. Var. Index. Performance RTs'!$D$105*$AL$1060*EXP(-'[7]5. Var. Index. Performance RTs'!$D$104*(AQ$171-34))</f>
        <v>58567.337121516895</v>
      </c>
      <c r="AR1114" s="208">
        <f>'[7]5. Var. Index. Performance RTs'!$D$104*'[7]5. Var. Index. Performance RTs'!$D$105*$AL$1060*EXP(-'[7]5. Var. Index. Performance RTs'!$D$104*(AR$171-34))</f>
        <v>56836.410721405809</v>
      </c>
    </row>
    <row r="1115" spans="2:44" ht="14.85" hidden="1" customHeight="1" outlineLevel="2">
      <c r="B1115" s="205" t="s">
        <v>242</v>
      </c>
      <c r="C1115" s="206" t="s">
        <v>209</v>
      </c>
      <c r="AM1115" s="207">
        <v>0</v>
      </c>
      <c r="AN1115" s="208">
        <f>'[7]5. Var. Index. Performance RTs'!$D$104*'[7]5. Var. Index. Performance RTs'!$D$105*$AM$1060*EXP(-'[7]5. Var. Index. Performance RTs'!$D$104*(AN$171-35))</f>
        <v>65523.16455863892</v>
      </c>
      <c r="AO1115" s="208">
        <f>'[7]5. Var. Index. Performance RTs'!$D$104*'[7]5. Var. Index. Performance RTs'!$D$105*$AM$1060*EXP(-'[7]5. Var. Index. Performance RTs'!$D$104*(AO$171-35))</f>
        <v>63586.662389895049</v>
      </c>
      <c r="AP1115" s="208">
        <f>'[7]5. Var. Index. Performance RTs'!$D$104*'[7]5. Var. Index. Performance RTs'!$D$105*$AM$1060*EXP(-'[7]5. Var. Index. Performance RTs'!$D$104*(AP$171-35))</f>
        <v>61707.39250953056</v>
      </c>
      <c r="AQ1115" s="208">
        <f>'[7]5. Var. Index. Performance RTs'!$D$104*'[7]5. Var. Index. Performance RTs'!$D$105*$AM$1060*EXP(-'[7]5. Var. Index. Performance RTs'!$D$104*(AQ$171-35))</f>
        <v>59883.663447798601</v>
      </c>
      <c r="AR1115" s="208">
        <f>'[7]5. Var. Index. Performance RTs'!$D$104*'[7]5. Var. Index. Performance RTs'!$D$105*$AM$1060*EXP(-'[7]5. Var. Index. Performance RTs'!$D$104*(AR$171-35))</f>
        <v>58113.833725438213</v>
      </c>
    </row>
    <row r="1116" spans="2:44" ht="14.85" hidden="1" customHeight="1" outlineLevel="2">
      <c r="B1116" s="205" t="s">
        <v>243</v>
      </c>
      <c r="C1116" s="206" t="s">
        <v>209</v>
      </c>
      <c r="AN1116" s="207">
        <v>0</v>
      </c>
      <c r="AO1116" s="208">
        <f>'[7]5. Var. Index. Performance RTs'!$D$104*'[7]5. Var. Index. Performance RTs'!$D$105*$AN$1060*EXP(-'[7]5. Var. Index. Performance RTs'!$D$104*(AO$171-36))</f>
        <v>65882.202891357316</v>
      </c>
      <c r="AP1116" s="208">
        <f>'[7]5. Var. Index. Performance RTs'!$D$104*'[7]5. Var. Index. Performance RTs'!$D$105*$AN$1060*EXP(-'[7]5. Var. Index. Performance RTs'!$D$104*(AP$171-36))</f>
        <v>63935.089536254323</v>
      </c>
      <c r="AQ1116" s="208">
        <f>'[7]5. Var. Index. Performance RTs'!$D$104*'[7]5. Var. Index. Performance RTs'!$D$105*$AN$1060*EXP(-'[7]5. Var. Index. Performance RTs'!$D$104*(AQ$171-36))</f>
        <v>62045.522077481968</v>
      </c>
      <c r="AR1116" s="208">
        <f>'[7]5. Var. Index. Performance RTs'!$D$104*'[7]5. Var. Index. Performance RTs'!$D$105*$AN$1060*EXP(-'[7]5. Var. Index. Performance RTs'!$D$104*(AR$171-36))</f>
        <v>60211.799776777727</v>
      </c>
    </row>
    <row r="1117" spans="2:44" ht="14.85" hidden="1" customHeight="1" outlineLevel="2">
      <c r="B1117" s="205" t="s">
        <v>244</v>
      </c>
      <c r="C1117" s="206" t="s">
        <v>209</v>
      </c>
      <c r="AO1117" s="207">
        <v>0</v>
      </c>
      <c r="AP1117" s="208">
        <f>'[7]5. Var. Index. Performance RTs'!$D$104*'[7]5. Var. Index. Performance RTs'!$D$105*$AO$1060*EXP(-'[7]5. Var. Index. Performance RTs'!$D$104*(AP$171-37))</f>
        <v>66243.036415739291</v>
      </c>
      <c r="AQ1117" s="208">
        <f>'[7]5. Var. Index. Performance RTs'!$D$104*'[7]5. Var. Index. Performance RTs'!$D$105*$AO$1060*EXP(-'[7]5. Var. Index. Performance RTs'!$D$104*(AQ$171-37))</f>
        <v>64285.258818345377</v>
      </c>
      <c r="AR1117" s="208">
        <f>'[7]5. Var. Index. Performance RTs'!$D$104*'[7]5. Var. Index. Performance RTs'!$D$105*$AO$1060*EXP(-'[7]5. Var. Index. Performance RTs'!$D$104*(AR$171-37))</f>
        <v>62385.342293273119</v>
      </c>
    </row>
    <row r="1118" spans="2:44" ht="14.85" hidden="1" customHeight="1" outlineLevel="2">
      <c r="B1118" s="205" t="s">
        <v>245</v>
      </c>
      <c r="C1118" s="206" t="s">
        <v>209</v>
      </c>
      <c r="AP1118" s="207">
        <v>0</v>
      </c>
      <c r="AQ1118" s="208">
        <f>'[7]5. Var. Index. Performance RTs'!$D$104*'[7]5. Var. Index. Performance RTs'!$D$105*$AP$1060*EXP(-'[7]5. Var. Index. Performance RTs'!$D$104*(AQ$171-38))</f>
        <v>66605.674107743209</v>
      </c>
      <c r="AR1118" s="208">
        <f>'[7]5. Var. Index. Performance RTs'!$D$104*'[7]5. Var. Index. Performance RTs'!$D$105*$AP$1060*EXP(-'[7]5. Var. Index. Performance RTs'!$D$104*(AR$171-38))</f>
        <v>64637.178946846914</v>
      </c>
    </row>
    <row r="1119" spans="2:44" ht="14.85" hidden="1" customHeight="1" outlineLevel="2">
      <c r="B1119" s="205" t="s">
        <v>246</v>
      </c>
      <c r="C1119" s="206" t="s">
        <v>209</v>
      </c>
      <c r="AQ1119" s="207">
        <v>0</v>
      </c>
      <c r="AR1119" s="208">
        <f>'[7]5. Var. Index. Performance RTs'!$D$104*'[7]5. Var. Index. Performance RTs'!$D$105*$AQ$1060*EXP(-'[7]5. Var. Index. Performance RTs'!$D$104*(AR$171-39))</f>
        <v>66970.124988207128</v>
      </c>
    </row>
    <row r="1120" spans="2:44" ht="14.85" hidden="1" customHeight="1" outlineLevel="2">
      <c r="B1120" s="205"/>
      <c r="C1120" s="210"/>
      <c r="D1120" s="209"/>
      <c r="E1120" s="209"/>
      <c r="F1120" s="209"/>
      <c r="G1120" s="209"/>
      <c r="H1120" s="209"/>
      <c r="I1120" s="209"/>
      <c r="AR1120" s="207">
        <v>0</v>
      </c>
    </row>
    <row r="1121" spans="1:44" s="203" customFormat="1" ht="14.85" hidden="1" customHeight="1" outlineLevel="1">
      <c r="B1121" s="84" t="s">
        <v>247</v>
      </c>
      <c r="C1121" s="80" t="s">
        <v>248</v>
      </c>
      <c r="D1121" s="204">
        <f>D1122*'[7]5. Var. Index. Performance RTs'!$D$107*'[7]5. Var. Index. Performance RTs'!$D$110/(0.2777777)/(1000)</f>
        <v>0</v>
      </c>
      <c r="E1121" s="157">
        <f>E1079*'[7]5.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64.583746410986222</v>
      </c>
      <c r="F1121" s="157">
        <f>F1079*'[7]5.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127.5855024632864</v>
      </c>
      <c r="G1121" s="157">
        <f>G1079*'[7]5.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189.05365677692248</v>
      </c>
      <c r="H1121" s="157">
        <f>H1079*'[7]5.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249.0351760407647</v>
      </c>
      <c r="I1121" s="157">
        <f>I1079*'[7]5.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307.57564707779136</v>
      </c>
      <c r="J1121" s="157">
        <f>J1079*'[7]5.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363.93033562379946</v>
      </c>
      <c r="K1121" s="157">
        <f>K1079*'[7]5.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418.95449001732641</v>
      </c>
      <c r="L1121" s="157">
        <f>L1079*'[7]5.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472.68910847834235</v>
      </c>
      <c r="M1121" s="157">
        <f>M1079*'[7]5.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525.1739859212646</v>
      </c>
      <c r="N1121" s="157">
        <f>N1079*'[7]5.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576.44774955988862</v>
      </c>
      <c r="O1121" s="157">
        <f>O1079*'[7]5.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625.73514041015312</v>
      </c>
      <c r="P1121" s="157">
        <f>P1079*'[7]5.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673.90932645502232</v>
      </c>
      <c r="Q1121" s="157">
        <f>Q1079*'[7]5.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721.00492515724102</v>
      </c>
      <c r="R1121" s="157">
        <f>R1079*'[7]5.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767.05553946535611</v>
      </c>
      <c r="S1121" s="157">
        <f>S1079*'[7]5.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812.09378784007367</v>
      </c>
      <c r="T1121" s="157">
        <f>T1079*'[7]5.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855.31418984797665</v>
      </c>
      <c r="U1121" s="157">
        <f>U1079*'[7]5.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897.6093664068668</v>
      </c>
      <c r="V1121" s="157">
        <f>V1079*'[7]5.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939.00842271359829</v>
      </c>
      <c r="W1121" s="157">
        <f>W1079*'[7]5.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979.53961257972253</v>
      </c>
      <c r="X1121" s="157">
        <f>X1079*'[7]5.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1019.2303636377429</v>
      </c>
      <c r="Y1121" s="157">
        <f>Y1079*'[7]5.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1057.2451325339473</v>
      </c>
      <c r="Z1121" s="157">
        <f>Z1079*'[7]5.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1094.4974174259846</v>
      </c>
      <c r="AA1121" s="157">
        <f>AA1079*'[7]5.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1131.011558232814</v>
      </c>
      <c r="AB1121" s="157">
        <f>AB1079*'[7]5.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1166.8111845456328</v>
      </c>
      <c r="AC1121" s="157">
        <f>AC1079*'[7]5.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1201.9192366663606</v>
      </c>
      <c r="AD1121" s="157">
        <f>AD1079*'[7]5.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1235.4701396677717</v>
      </c>
      <c r="AE1121" s="157">
        <f>AE1079*'[7]5.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1268.3996021030011</v>
      </c>
      <c r="AF1121" s="157">
        <f>AF1079*'[7]5.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1300.727841008769</v>
      </c>
      <c r="AG1121" s="157">
        <f>AG1079*'[7]5.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1332.4744851715241</v>
      </c>
      <c r="AH1121" s="157">
        <f>AH1079*'[7]5.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1363.6585925591319</v>
      </c>
      <c r="AI1121" s="157">
        <f>AI1079*'[7]5.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1393.3844758828836</v>
      </c>
      <c r="AJ1121" s="157">
        <f>AJ1079*'[7]5.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1422.611311516418</v>
      </c>
      <c r="AK1121" s="157">
        <f>AK1079*'[7]5.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1451.3557459726082</v>
      </c>
      <c r="AL1121" s="157">
        <f>AL1079*'[7]5.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1479.6339432726461</v>
      </c>
      <c r="AM1121" s="157">
        <f>AM1079*'[7]5.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1507.4615992532599</v>
      </c>
      <c r="AN1121" s="157">
        <f>AN1079*'[7]5.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1533.9127342256288</v>
      </c>
      <c r="AO1121" s="157">
        <f>AO1079*'[7]5.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1559.9711874181244</v>
      </c>
      <c r="AP1121" s="157">
        <f>AP1079*'[7]5.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1585.6505096682426</v>
      </c>
      <c r="AQ1121" s="157">
        <f>AQ1079*'[7]5.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1610.9638610523912</v>
      </c>
      <c r="AR1121" s="157">
        <f>AR1079*'[7]5. Var. Index. Performance RTs'!$D$111*'[7]5. Var. Index. Performance RTs'!$D$107*'[7]5. Var. Index. Performance RTs'!$D$106*'[7]5. Var. Index. Performance RTs'!$D$110*1000000*(1/(365*24*3600))*(1/1000)*365*24*'[7]5. Var. Index. Performance RTs'!$D$109/1000</f>
        <v>1635.9240224832608</v>
      </c>
    </row>
    <row r="1122" spans="1:44" s="211" customFormat="1" ht="14.85" hidden="1" customHeight="1" outlineLevel="2">
      <c r="B1122" s="82" t="s">
        <v>249</v>
      </c>
      <c r="C1122" s="81" t="s">
        <v>250</v>
      </c>
      <c r="D1122" s="212">
        <f>D1079*'[7]5. Var. Index. Performance RTs'!$D$106</f>
        <v>0</v>
      </c>
      <c r="E1122" s="212">
        <f>E1079*'[7]5. Var. Index. Performance RTs'!$D$106</f>
        <v>33077.462950569126</v>
      </c>
      <c r="F1122" s="212">
        <f>F1079*'[7]5. Var. Index. Performance RTs'!$D$106</f>
        <v>65344.687561222221</v>
      </c>
      <c r="G1122" s="212">
        <f>G1079*'[7]5. Var. Index. Performance RTs'!$D$106</f>
        <v>96826.456735939806</v>
      </c>
      <c r="H1122" s="212">
        <f>H1079*'[7]5. Var. Index. Performance RTs'!$D$106</f>
        <v>127546.82511690895</v>
      </c>
      <c r="I1122" s="212">
        <f>I1079*'[7]5. Var. Index. Performance RTs'!$D$106</f>
        <v>157529.14062883036</v>
      </c>
      <c r="J1122" s="212">
        <f>J1079*'[7]5. Var. Index. Performance RTs'!$D$106</f>
        <v>186391.97727211239</v>
      </c>
      <c r="K1122" s="212">
        <f>K1079*'[7]5. Var. Index. Performance RTs'!$D$106</f>
        <v>214573.36236482795</v>
      </c>
      <c r="L1122" s="212">
        <f>L1079*'[7]5. Var. Index. Performance RTs'!$D$106</f>
        <v>242094.29371490001</v>
      </c>
      <c r="M1122" s="212">
        <f>M1079*'[7]5. Var. Index. Performance RTs'!$D$106</f>
        <v>268975.15284059651</v>
      </c>
      <c r="N1122" s="212">
        <f>N1079*'[7]5. Var. Index. Performance RTs'!$D$106</f>
        <v>295235.72320608888</v>
      </c>
      <c r="O1122" s="212">
        <f>O1079*'[7]5. Var. Index. Performance RTs'!$D$106</f>
        <v>320478.94515244709</v>
      </c>
      <c r="P1122" s="212">
        <f>P1079*'[7]5. Var. Index. Performance RTs'!$D$106</f>
        <v>345152.02379258507</v>
      </c>
      <c r="Q1122" s="212">
        <f>Q1079*'[7]5. Var. Index. Performance RTs'!$D$106</f>
        <v>369272.68894096871</v>
      </c>
      <c r="R1122" s="212">
        <f>R1079*'[7]5. Var. Index. Performance RTs'!$D$106</f>
        <v>392858.15081452299</v>
      </c>
      <c r="S1122" s="212">
        <f>S1079*'[7]5. Var. Index. Performance RTs'!$D$106</f>
        <v>415925.11541104922</v>
      </c>
      <c r="T1122" s="212">
        <f>T1079*'[7]5. Var. Index. Performance RTs'!$D$106</f>
        <v>438061.04473647976</v>
      </c>
      <c r="U1122" s="212">
        <f>U1079*'[7]5. Var. Index. Performance RTs'!$D$106</f>
        <v>459723.10699455417</v>
      </c>
      <c r="V1122" s="212">
        <f>V1079*'[7]5. Var. Index. Performance RTs'!$D$106</f>
        <v>480926.2088161835</v>
      </c>
      <c r="W1122" s="212">
        <f>W1079*'[7]5. Var. Index. Performance RTs'!$D$106</f>
        <v>501684.82078346855</v>
      </c>
      <c r="X1122" s="212">
        <f>X1079*'[7]5. Var. Index. Performance RTs'!$D$106</f>
        <v>522012.99033943284</v>
      </c>
      <c r="Y1122" s="212">
        <f>Y1079*'[7]5. Var. Index. Performance RTs'!$D$106</f>
        <v>541482.78234773222</v>
      </c>
      <c r="Z1122" s="212">
        <f>Z1079*'[7]5. Var. Index. Performance RTs'!$D$106</f>
        <v>560562.05758052983</v>
      </c>
      <c r="AA1122" s="212">
        <f>AA1079*'[7]5. Var. Index. Performance RTs'!$D$106</f>
        <v>579263.28206546162</v>
      </c>
      <c r="AB1122" s="212">
        <f>AB1079*'[7]5. Var. Index. Performance RTs'!$D$106</f>
        <v>597598.55802593229</v>
      </c>
      <c r="AC1122" s="212">
        <f>AC1079*'[7]5. Var. Index. Performance RTs'!$D$106</f>
        <v>615579.63465626666</v>
      </c>
      <c r="AD1122" s="212">
        <f>AD1079*'[7]5. Var. Index. Performance RTs'!$D$106</f>
        <v>632763.19573253335</v>
      </c>
      <c r="AE1122" s="212">
        <f>AE1079*'[7]5. Var. Index. Performance RTs'!$D$106</f>
        <v>649628.47738950117</v>
      </c>
      <c r="AF1122" s="212">
        <f>AF1079*'[7]5. Var. Index. Performance RTs'!$D$106</f>
        <v>666185.8340633898</v>
      </c>
      <c r="AG1122" s="212">
        <f>AG1079*'[7]5. Var. Index. Performance RTs'!$D$106</f>
        <v>682445.31890987151</v>
      </c>
      <c r="AH1122" s="212">
        <f>AH1079*'[7]5. Var. Index. Performance RTs'!$D$106</f>
        <v>698416.69273194973</v>
      </c>
      <c r="AI1122" s="212">
        <f>AI1079*'[7]5. Var. Index. Performance RTs'!$D$106</f>
        <v>713641.21684142575</v>
      </c>
      <c r="AJ1122" s="212">
        <f>AJ1079*'[7]5. Var. Index. Performance RTs'!$D$106</f>
        <v>728610.14674336393</v>
      </c>
      <c r="AK1122" s="212">
        <f>AK1079*'[7]5. Var. Index. Performance RTs'!$D$106</f>
        <v>743332.00818059326</v>
      </c>
      <c r="AL1122" s="212">
        <f>AL1079*'[7]5. Var. Index. Performance RTs'!$D$106</f>
        <v>757815.0797811246</v>
      </c>
      <c r="AM1122" s="212">
        <f>AM1079*'[7]5. Var. Index. Performance RTs'!$D$106</f>
        <v>772067.40038579237</v>
      </c>
      <c r="AN1122" s="212">
        <f>AN1079*'[7]5. Var. Index. Performance RTs'!$D$106</f>
        <v>785614.71663284441</v>
      </c>
      <c r="AO1122" s="212">
        <f>AO1079*'[7]5. Var. Index. Performance RTs'!$D$106</f>
        <v>798960.91545102408</v>
      </c>
      <c r="AP1122" s="212">
        <f>AP1079*'[7]5. Var. Index. Performance RTs'!$D$106</f>
        <v>812112.93709000899</v>
      </c>
      <c r="AQ1122" s="212">
        <f>AQ1079*'[7]5. Var. Index. Performance RTs'!$D$106</f>
        <v>825077.52166575729</v>
      </c>
      <c r="AR1122" s="212">
        <f>AR1079*'[7]5. Var. Index. Performance RTs'!$D$106</f>
        <v>837861.21510026162</v>
      </c>
    </row>
    <row r="1123" spans="1:44" s="211" customFormat="1" ht="14.85" hidden="1" customHeight="1" outlineLevel="2">
      <c r="B1123" s="82" t="s">
        <v>251</v>
      </c>
      <c r="C1123" s="81" t="s">
        <v>250</v>
      </c>
      <c r="D1123" s="212">
        <f>D1122*'[7]5. Var. Index. Performance RTs'!$D$111</f>
        <v>0</v>
      </c>
      <c r="E1123" s="212">
        <f>E1122*'[7]5. Var. Index. Performance RTs'!$D$111</f>
        <v>19846.477770341477</v>
      </c>
      <c r="F1123" s="212">
        <f>F1122*'[7]5. Var. Index. Performance RTs'!$D$111</f>
        <v>39206.812536733334</v>
      </c>
      <c r="G1123" s="212">
        <f>G1122*'[7]5. Var. Index. Performance RTs'!$D$111</f>
        <v>58095.874041563882</v>
      </c>
      <c r="H1123" s="212">
        <f>H1122*'[7]5. Var. Index. Performance RTs'!$D$111</f>
        <v>76528.095070145369</v>
      </c>
      <c r="I1123" s="212">
        <f>I1122*'[7]5. Var. Index. Performance RTs'!$D$111</f>
        <v>94517.484377298213</v>
      </c>
      <c r="J1123" s="212">
        <f>J1122*'[7]5. Var. Index. Performance RTs'!$D$111</f>
        <v>111835.18636326744</v>
      </c>
      <c r="K1123" s="212">
        <f>K1122*'[7]5. Var. Index. Performance RTs'!$D$111</f>
        <v>128744.01741889676</v>
      </c>
      <c r="L1123" s="212">
        <f>L1122*'[7]5. Var. Index. Performance RTs'!$D$111</f>
        <v>145256.57622893999</v>
      </c>
      <c r="M1123" s="212">
        <f>M1122*'[7]5. Var. Index. Performance RTs'!$D$111</f>
        <v>161385.09170435791</v>
      </c>
      <c r="N1123" s="212">
        <f>N1122*'[7]5. Var. Index. Performance RTs'!$D$111</f>
        <v>177141.43392365333</v>
      </c>
      <c r="O1123" s="212">
        <f>O1122*'[7]5. Var. Index. Performance RTs'!$D$111</f>
        <v>192287.36709146824</v>
      </c>
      <c r="P1123" s="212">
        <f>P1122*'[7]5. Var. Index. Performance RTs'!$D$111</f>
        <v>207091.21427555103</v>
      </c>
      <c r="Q1123" s="212">
        <f>Q1122*'[7]5. Var. Index. Performance RTs'!$D$111</f>
        <v>221563.61336458122</v>
      </c>
      <c r="R1123" s="212">
        <f>R1122*'[7]5. Var. Index. Performance RTs'!$D$111</f>
        <v>235714.89048871378</v>
      </c>
      <c r="S1123" s="212">
        <f>S1122*'[7]5. Var. Index. Performance RTs'!$D$111</f>
        <v>249555.06924662951</v>
      </c>
      <c r="T1123" s="212">
        <f>T1122*'[7]5. Var. Index. Performance RTs'!$D$111</f>
        <v>262836.62684188783</v>
      </c>
      <c r="U1123" s="212">
        <f>U1122*'[7]5. Var. Index. Performance RTs'!$D$111</f>
        <v>275833.86419673247</v>
      </c>
      <c r="V1123" s="212">
        <f>V1122*'[7]5. Var. Index. Performance RTs'!$D$111</f>
        <v>288555.7252897101</v>
      </c>
      <c r="W1123" s="212">
        <f>W1122*'[7]5. Var. Index. Performance RTs'!$D$111</f>
        <v>301010.8924700811</v>
      </c>
      <c r="X1123" s="212">
        <f>X1122*'[7]5. Var. Index. Performance RTs'!$D$111</f>
        <v>313207.79420365969</v>
      </c>
      <c r="Y1123" s="212">
        <f>Y1122*'[7]5. Var. Index. Performance RTs'!$D$111</f>
        <v>324889.66940863931</v>
      </c>
      <c r="Z1123" s="212">
        <f>Z1122*'[7]5. Var. Index. Performance RTs'!$D$111</f>
        <v>336337.23454831791</v>
      </c>
      <c r="AA1123" s="212">
        <f>AA1122*'[7]5. Var. Index. Performance RTs'!$D$111</f>
        <v>347557.96923927695</v>
      </c>
      <c r="AB1123" s="212">
        <f>AB1122*'[7]5. Var. Index. Performance RTs'!$D$111</f>
        <v>358559.13481555937</v>
      </c>
      <c r="AC1123" s="212">
        <f>AC1122*'[7]5. Var. Index. Performance RTs'!$D$111</f>
        <v>369347.78079375997</v>
      </c>
      <c r="AD1123" s="212">
        <f>AD1122*'[7]5. Var. Index. Performance RTs'!$D$111</f>
        <v>379657.91743952001</v>
      </c>
      <c r="AE1123" s="212">
        <f>AE1122*'[7]5. Var. Index. Performance RTs'!$D$111</f>
        <v>389777.08643370069</v>
      </c>
      <c r="AF1123" s="212">
        <f>AF1122*'[7]5. Var. Index. Performance RTs'!$D$111</f>
        <v>399711.50043803389</v>
      </c>
      <c r="AG1123" s="212">
        <f>AG1122*'[7]5. Var. Index. Performance RTs'!$D$111</f>
        <v>409467.19134592288</v>
      </c>
      <c r="AH1123" s="212">
        <f>AH1122*'[7]5. Var. Index. Performance RTs'!$D$111</f>
        <v>419050.01563916984</v>
      </c>
      <c r="AI1123" s="212">
        <f>AI1122*'[7]5. Var. Index. Performance RTs'!$D$111</f>
        <v>428184.73010485544</v>
      </c>
      <c r="AJ1123" s="212">
        <f>AJ1122*'[7]5. Var. Index. Performance RTs'!$D$111</f>
        <v>437166.08804601833</v>
      </c>
      <c r="AK1123" s="212">
        <f>AK1122*'[7]5. Var. Index. Performance RTs'!$D$111</f>
        <v>445999.20490835595</v>
      </c>
      <c r="AL1123" s="212">
        <f>AL1122*'[7]5. Var. Index. Performance RTs'!$D$111</f>
        <v>454689.04786867474</v>
      </c>
      <c r="AM1123" s="212">
        <f>AM1122*'[7]5. Var. Index. Performance RTs'!$D$111</f>
        <v>463240.4402314754</v>
      </c>
      <c r="AN1123" s="212">
        <f>AN1122*'[7]5. Var. Index. Performance RTs'!$D$111</f>
        <v>471368.82997970661</v>
      </c>
      <c r="AO1123" s="212">
        <f>AO1122*'[7]5. Var. Index. Performance RTs'!$D$111</f>
        <v>479376.5492706144</v>
      </c>
      <c r="AP1123" s="212">
        <f>AP1122*'[7]5. Var. Index. Performance RTs'!$D$111</f>
        <v>487267.76225400536</v>
      </c>
      <c r="AQ1123" s="212">
        <f>AQ1122*'[7]5. Var. Index. Performance RTs'!$D$111</f>
        <v>495046.51299945434</v>
      </c>
      <c r="AR1123" s="212">
        <f>AR1122*'[7]5. Var. Index. Performance RTs'!$D$111</f>
        <v>502716.72906015697</v>
      </c>
    </row>
    <row r="1124" spans="1:44" s="211" customFormat="1" ht="14.85" hidden="1" customHeight="1" outlineLevel="2">
      <c r="B1124" s="82" t="s">
        <v>252</v>
      </c>
      <c r="C1124" s="81" t="s">
        <v>253</v>
      </c>
      <c r="D1124" s="212">
        <v>0</v>
      </c>
      <c r="E1124" s="213">
        <f>E1121*1000/(365*24*'[7]5. Var. Index. Performance RTs'!$D$108)</f>
        <v>9.2157172390105906</v>
      </c>
      <c r="F1124" s="213">
        <f>F1121*1000/(365*24*'[7]5. Var. Index. Performance RTs'!$D$108)</f>
        <v>18.205693844647033</v>
      </c>
      <c r="G1124" s="213">
        <f>G1121*1000/(365*24*'[7]5. Var. Index. Performance RTs'!$D$108)</f>
        <v>26.976834585748072</v>
      </c>
      <c r="H1124" s="213">
        <f>H1121*1000/(365*24*'[7]5. Var. Index. Performance RTs'!$D$108)</f>
        <v>35.535841330017796</v>
      </c>
      <c r="I1124" s="213">
        <f>I1121*1000/(365*24*'[7]5. Var. Index. Performance RTs'!$D$108)</f>
        <v>43.889219046488492</v>
      </c>
      <c r="J1124" s="213">
        <f>J1121*1000/(365*24*'[7]5. Var. Index. Performance RTs'!$D$108)</f>
        <v>51.930698576455406</v>
      </c>
      <c r="K1124" s="213">
        <f>K1121*1000/(365*24*'[7]5. Var. Index. Performance RTs'!$D$108)</f>
        <v>59.782318781011192</v>
      </c>
      <c r="L1124" s="213">
        <f>L1121*1000/(365*24*'[7]5. Var. Index. Performance RTs'!$D$108)</f>
        <v>67.449929862777168</v>
      </c>
      <c r="M1124" s="213">
        <f>M1121*1000/(365*24*'[7]5. Var. Index. Performance RTs'!$D$108)</f>
        <v>74.93921031981516</v>
      </c>
      <c r="N1124" s="213">
        <f>N1121*1000/(365*24*'[7]5. Var. Index. Performance RTs'!$D$108)</f>
        <v>82.255672026239807</v>
      </c>
      <c r="O1124" s="213">
        <f>O1121*1000/(365*24*'[7]5. Var. Index. Performance RTs'!$D$108)</f>
        <v>89.288690127019564</v>
      </c>
      <c r="P1124" s="213">
        <f>P1121*1000/(365*24*'[7]5. Var. Index. Performance RTs'!$D$108)</f>
        <v>96.162860510134465</v>
      </c>
      <c r="Q1124" s="213">
        <f>Q1121*1000/(365*24*'[7]5. Var. Index. Performance RTs'!$D$108)</f>
        <v>102.88312288202641</v>
      </c>
      <c r="R1124" s="213">
        <f>R1121*1000/(365*24*'[7]5. Var. Index. Performance RTs'!$D$108)</f>
        <v>109.45427218398346</v>
      </c>
      <c r="S1124" s="213">
        <f>S1121*1000/(365*24*'[7]5. Var. Index. Performance RTs'!$D$108)</f>
        <v>115.88096287672285</v>
      </c>
      <c r="T1124" s="213">
        <f>T1121*1000/(365*24*'[7]5. Var. Index. Performance RTs'!$D$108)</f>
        <v>122.04825768378663</v>
      </c>
      <c r="U1124" s="213">
        <f>U1121*1000/(365*24*'[7]5. Var. Index. Performance RTs'!$D$108)</f>
        <v>128.08352831148213</v>
      </c>
      <c r="V1124" s="213">
        <f>V1121*1000/(365*24*'[7]5. Var. Index. Performance RTs'!$D$108)</f>
        <v>133.99092789862988</v>
      </c>
      <c r="W1124" s="213">
        <f>W1121*1000/(365*24*'[7]5. Var. Index. Performance RTs'!$D$108)</f>
        <v>139.77448809642161</v>
      </c>
      <c r="X1124" s="213">
        <f>X1121*1000/(365*24*'[7]5. Var. Index. Performance RTs'!$D$108)</f>
        <v>145.43812266520305</v>
      </c>
      <c r="Y1124" s="213">
        <f>Y1121*1000/(365*24*'[7]5. Var. Index. Performance RTs'!$D$108)</f>
        <v>150.8626045282459</v>
      </c>
      <c r="Z1124" s="213">
        <f>Z1121*1000/(365*24*'[7]5. Var. Index. Performance RTs'!$D$108)</f>
        <v>156.17828445005486</v>
      </c>
      <c r="AA1124" s="213">
        <f>AA1121*1000/(365*24*'[7]5. Var. Index. Performance RTs'!$D$108)</f>
        <v>161.38863559258192</v>
      </c>
      <c r="AB1124" s="213">
        <f>AB1121*1000/(365*24*'[7]5. Var. Index. Performance RTs'!$D$108)</f>
        <v>166.49702975822387</v>
      </c>
      <c r="AC1124" s="213">
        <f>AC1121*1000/(365*24*'[7]5. Var. Index. Performance RTs'!$D$108)</f>
        <v>171.50674039188937</v>
      </c>
      <c r="AD1124" s="213">
        <f>AD1121*1000/(365*24*'[7]5. Var. Index. Performance RTs'!$D$108)</f>
        <v>176.29425508957931</v>
      </c>
      <c r="AE1124" s="213">
        <f>AE1121*1000/(365*24*'[7]5. Var. Index. Performance RTs'!$D$108)</f>
        <v>180.99309390739174</v>
      </c>
      <c r="AF1124" s="213">
        <f>AF1121*1000/(365*24*'[7]5. Var. Index. Performance RTs'!$D$108)</f>
        <v>185.60614169645677</v>
      </c>
      <c r="AG1124" s="213">
        <f>AG1121*1000/(365*24*'[7]5. Var. Index. Performance RTs'!$D$108)</f>
        <v>190.13619936808277</v>
      </c>
      <c r="AH1124" s="213">
        <f>AH1121*1000/(365*24*'[7]5. Var. Index. Performance RTs'!$D$108)</f>
        <v>194.58598638115464</v>
      </c>
      <c r="AI1124" s="213">
        <f>AI1121*1000/(365*24*'[7]5. Var. Index. Performance RTs'!$D$108)</f>
        <v>198.82769347643887</v>
      </c>
      <c r="AJ1124" s="213">
        <f>AJ1121*1000/(365*24*'[7]5. Var. Index. Performance RTs'!$D$108)</f>
        <v>202.99818942871264</v>
      </c>
      <c r="AK1124" s="213">
        <f>AK1121*1000/(365*24*'[7]5. Var. Index. Performance RTs'!$D$108)</f>
        <v>207.09984959654798</v>
      </c>
      <c r="AL1124" s="213">
        <f>AL1121*1000/(365*24*'[7]5. Var. Index. Performance RTs'!$D$108)</f>
        <v>211.13498048981822</v>
      </c>
      <c r="AM1124" s="213">
        <f>AM1121*1000/(365*24*'[7]5. Var. Index. Performance RTs'!$D$108)</f>
        <v>215.10582181125284</v>
      </c>
      <c r="AN1124" s="213">
        <f>AN1121*1000/(365*24*'[7]5. Var. Index. Performance RTs'!$D$108)</f>
        <v>218.8802417559402</v>
      </c>
      <c r="AO1124" s="213">
        <f>AO1121*1000/(365*24*'[7]5. Var. Index. Performance RTs'!$D$108)</f>
        <v>222.59862834162735</v>
      </c>
      <c r="AP1124" s="213">
        <f>AP1121*1000/(365*24*'[7]5. Var. Index. Performance RTs'!$D$108)</f>
        <v>226.26291519238623</v>
      </c>
      <c r="AQ1124" s="213">
        <f>AQ1121*1000/(365*24*'[7]5. Var. Index. Performance RTs'!$D$108)</f>
        <v>229.87498017300101</v>
      </c>
      <c r="AR1124" s="213">
        <f>AR1121*1000/(365*24*'[7]5. Var. Index. Performance RTs'!$D$108)</f>
        <v>233.43664704384429</v>
      </c>
    </row>
    <row r="1125" spans="1:44" s="214" customFormat="1" ht="15.75" hidden="1" outlineLevel="1">
      <c r="A1125" s="188"/>
      <c r="B1125" s="189"/>
      <c r="C1125" s="196">
        <f>AVERAGE(D1060:AR1060)/313</f>
        <v>138.80328194811651</v>
      </c>
      <c r="D1125" s="191" t="s">
        <v>71</v>
      </c>
      <c r="F1125" s="191"/>
      <c r="G1125" s="191"/>
      <c r="H1125" s="191"/>
      <c r="I1125" s="191"/>
      <c r="J1125" s="191"/>
      <c r="K1125" s="191"/>
      <c r="L1125" s="191"/>
      <c r="M1125" s="191"/>
      <c r="N1125" s="191"/>
      <c r="O1125" s="191"/>
      <c r="P1125" s="191"/>
      <c r="Q1125" s="191"/>
      <c r="R1125" s="191"/>
      <c r="S1125" s="191"/>
      <c r="T1125" s="191"/>
      <c r="U1125" s="191"/>
      <c r="V1125" s="191"/>
      <c r="W1125" s="191"/>
      <c r="X1125" s="191"/>
      <c r="Y1125" s="191"/>
      <c r="Z1125" s="191"/>
      <c r="AA1125" s="191"/>
      <c r="AB1125" s="191"/>
      <c r="AC1125" s="191"/>
      <c r="AD1125" s="191"/>
      <c r="AE1125" s="191"/>
      <c r="AF1125" s="191"/>
      <c r="AG1125" s="191"/>
      <c r="AH1125" s="191"/>
      <c r="AI1125" s="191"/>
      <c r="AJ1125" s="191"/>
      <c r="AK1125" s="191"/>
      <c r="AL1125" s="191"/>
      <c r="AM1125" s="191"/>
      <c r="AN1125" s="191"/>
      <c r="AO1125" s="191"/>
      <c r="AP1125" s="191"/>
      <c r="AQ1125" s="191"/>
      <c r="AR1125" s="191"/>
    </row>
    <row r="1126" spans="1:44" s="78" customFormat="1" ht="14.85" customHeight="1">
      <c r="A1126" s="105"/>
      <c r="B1126" s="82"/>
      <c r="C1126" s="80"/>
      <c r="D1126" s="80"/>
      <c r="E1126" s="80"/>
      <c r="F1126" s="80"/>
      <c r="G1126" s="80"/>
      <c r="H1126" s="80"/>
      <c r="I1126" s="80"/>
      <c r="J1126" s="80"/>
      <c r="K1126" s="80"/>
      <c r="L1126" s="80"/>
      <c r="M1126" s="80"/>
      <c r="N1126" s="80"/>
      <c r="O1126" s="80"/>
      <c r="P1126" s="80"/>
      <c r="Q1126" s="80"/>
      <c r="R1126" s="80"/>
      <c r="S1126" s="80"/>
      <c r="T1126" s="80"/>
      <c r="U1126" s="80"/>
      <c r="V1126" s="80"/>
      <c r="W1126" s="80"/>
      <c r="X1126" s="80"/>
      <c r="Y1126" s="80"/>
      <c r="Z1126" s="80"/>
      <c r="AA1126" s="80"/>
      <c r="AB1126" s="80"/>
      <c r="AC1126" s="80"/>
      <c r="AD1126" s="80"/>
      <c r="AE1126" s="80"/>
      <c r="AF1126" s="80"/>
      <c r="AG1126" s="80"/>
      <c r="AH1126" s="80"/>
      <c r="AI1126" s="80"/>
      <c r="AJ1126" s="80"/>
      <c r="AK1126" s="80"/>
      <c r="AL1126" s="80"/>
      <c r="AM1126" s="80"/>
      <c r="AN1126" s="80"/>
      <c r="AO1126" s="80"/>
      <c r="AP1126" s="80"/>
      <c r="AQ1126" s="80"/>
      <c r="AR1126" s="80"/>
    </row>
    <row r="1127" spans="1:44" s="78" customFormat="1" ht="14.85" customHeight="1">
      <c r="A1127" s="105"/>
      <c r="B1127" s="82"/>
      <c r="C1127" s="80"/>
      <c r="D1127" s="80"/>
      <c r="E1127" s="80"/>
      <c r="F1127" s="80"/>
      <c r="G1127" s="80"/>
      <c r="H1127" s="80"/>
      <c r="I1127" s="80"/>
      <c r="J1127" s="80"/>
      <c r="K1127" s="80"/>
      <c r="L1127" s="80"/>
      <c r="M1127" s="80"/>
      <c r="N1127" s="80"/>
      <c r="O1127" s="80"/>
      <c r="P1127" s="80"/>
      <c r="Q1127" s="80"/>
      <c r="R1127" s="80"/>
      <c r="S1127" s="80"/>
      <c r="T1127" s="80"/>
      <c r="U1127" s="80"/>
      <c r="V1127" s="80"/>
      <c r="W1127" s="80"/>
      <c r="X1127" s="80"/>
      <c r="Y1127" s="80"/>
      <c r="Z1127" s="80"/>
      <c r="AA1127" s="80"/>
      <c r="AB1127" s="80"/>
      <c r="AC1127" s="80"/>
      <c r="AD1127" s="80"/>
      <c r="AE1127" s="80"/>
      <c r="AF1127" s="80"/>
      <c r="AG1127" s="80"/>
      <c r="AH1127" s="80"/>
      <c r="AI1127" s="80"/>
      <c r="AJ1127" s="80"/>
      <c r="AK1127" s="80"/>
      <c r="AL1127" s="80"/>
      <c r="AM1127" s="80"/>
      <c r="AN1127" s="80"/>
      <c r="AO1127" s="80"/>
      <c r="AP1127" s="80"/>
      <c r="AQ1127" s="80"/>
      <c r="AR1127" s="80"/>
    </row>
    <row r="1128" spans="1:44" s="78" customFormat="1" ht="14.85" customHeight="1">
      <c r="A1128" s="360" t="s">
        <v>254</v>
      </c>
      <c r="B1128" s="360"/>
      <c r="C1128" s="360"/>
      <c r="D1128" s="360"/>
      <c r="E1128" s="360"/>
      <c r="F1128" s="80"/>
      <c r="G1128" s="80"/>
      <c r="H1128" s="80"/>
      <c r="I1128" s="80"/>
      <c r="J1128" s="80"/>
      <c r="K1128" s="80"/>
      <c r="L1128" s="80"/>
      <c r="M1128" s="80"/>
      <c r="N1128" s="80"/>
      <c r="O1128" s="80"/>
      <c r="P1128" s="80"/>
      <c r="Q1128" s="80"/>
      <c r="R1128" s="80"/>
      <c r="S1128" s="80"/>
      <c r="T1128" s="80"/>
      <c r="U1128" s="80"/>
      <c r="V1128" s="80"/>
      <c r="W1128" s="80"/>
      <c r="X1128" s="80"/>
      <c r="Y1128" s="80"/>
      <c r="Z1128" s="80"/>
      <c r="AA1128" s="80"/>
      <c r="AB1128" s="80"/>
      <c r="AC1128" s="80"/>
      <c r="AD1128" s="80"/>
      <c r="AE1128" s="80"/>
      <c r="AF1128" s="80"/>
      <c r="AG1128" s="80"/>
      <c r="AH1128" s="80"/>
      <c r="AI1128" s="80"/>
      <c r="AJ1128" s="80"/>
      <c r="AK1128" s="80"/>
      <c r="AL1128" s="80"/>
      <c r="AM1128" s="80"/>
      <c r="AN1128" s="80"/>
      <c r="AO1128" s="80"/>
      <c r="AP1128" s="80"/>
      <c r="AQ1128" s="80"/>
      <c r="AR1128" s="80"/>
    </row>
    <row r="1129" spans="1:44" s="262" customFormat="1" ht="14.85" customHeight="1">
      <c r="A1129" s="360"/>
      <c r="B1129" s="360"/>
      <c r="C1129" s="360"/>
      <c r="D1129" s="360"/>
      <c r="E1129" s="360"/>
      <c r="F1129" s="172"/>
      <c r="G1129" s="172"/>
      <c r="H1129" s="172"/>
      <c r="I1129" s="172"/>
      <c r="J1129" s="172"/>
      <c r="K1129" s="172"/>
      <c r="L1129" s="172"/>
      <c r="M1129" s="172"/>
      <c r="N1129" s="172"/>
      <c r="O1129" s="172"/>
      <c r="P1129" s="172"/>
      <c r="Q1129" s="172"/>
      <c r="R1129" s="172"/>
      <c r="S1129" s="172"/>
      <c r="T1129" s="172"/>
      <c r="U1129" s="172"/>
      <c r="V1129" s="172"/>
      <c r="W1129" s="172"/>
      <c r="X1129" s="172"/>
      <c r="Y1129" s="172"/>
      <c r="Z1129" s="172"/>
      <c r="AA1129" s="172"/>
      <c r="AB1129" s="172"/>
      <c r="AC1129" s="172"/>
      <c r="AD1129" s="172"/>
      <c r="AE1129" s="172"/>
      <c r="AF1129" s="172"/>
      <c r="AG1129" s="172"/>
      <c r="AH1129" s="172"/>
      <c r="AI1129" s="172"/>
      <c r="AJ1129" s="172"/>
      <c r="AK1129" s="172"/>
      <c r="AL1129" s="172"/>
      <c r="AM1129" s="172"/>
      <c r="AN1129" s="172"/>
      <c r="AO1129" s="172"/>
      <c r="AP1129" s="172"/>
      <c r="AQ1129" s="172"/>
      <c r="AR1129" s="172"/>
    </row>
    <row r="1130" spans="1:44" s="78" customFormat="1" ht="14.85" customHeight="1">
      <c r="A1130" s="105"/>
      <c r="B1130" s="82"/>
      <c r="C1130" s="80"/>
      <c r="D1130" s="80"/>
      <c r="E1130" s="215"/>
      <c r="F1130" s="215"/>
      <c r="G1130" s="215"/>
      <c r="H1130" s="215"/>
      <c r="I1130" s="215"/>
      <c r="J1130" s="215"/>
      <c r="K1130" s="215"/>
      <c r="L1130" s="215"/>
      <c r="M1130" s="215"/>
      <c r="N1130" s="215"/>
      <c r="O1130" s="215"/>
      <c r="P1130" s="215"/>
      <c r="Q1130" s="215"/>
      <c r="R1130" s="215"/>
      <c r="S1130" s="215"/>
      <c r="T1130" s="215"/>
      <c r="U1130" s="215"/>
      <c r="V1130" s="215"/>
      <c r="W1130" s="215"/>
      <c r="X1130" s="215"/>
      <c r="Y1130" s="215"/>
      <c r="Z1130" s="215"/>
      <c r="AA1130" s="215"/>
      <c r="AB1130" s="215"/>
      <c r="AC1130" s="215"/>
      <c r="AD1130" s="215"/>
      <c r="AE1130" s="215"/>
      <c r="AF1130" s="215"/>
      <c r="AG1130" s="215"/>
      <c r="AH1130" s="215"/>
      <c r="AI1130" s="215"/>
      <c r="AJ1130" s="215"/>
      <c r="AK1130" s="215"/>
      <c r="AL1130" s="215"/>
      <c r="AM1130" s="215"/>
      <c r="AN1130" s="215"/>
      <c r="AO1130" s="215"/>
      <c r="AP1130" s="215"/>
      <c r="AQ1130" s="215"/>
      <c r="AR1130" s="215"/>
    </row>
    <row r="1131" spans="1:44" s="78" customFormat="1" ht="14.85" customHeight="1">
      <c r="A1131" s="361" t="s">
        <v>255</v>
      </c>
      <c r="B1131" s="361"/>
      <c r="C1131" s="361"/>
      <c r="D1131" s="361"/>
      <c r="E1131" s="361"/>
      <c r="F1131" s="216" t="s">
        <v>256</v>
      </c>
      <c r="G1131" s="215"/>
      <c r="H1131" s="215"/>
      <c r="I1131" s="215"/>
      <c r="J1131" s="215"/>
      <c r="K1131" s="215"/>
      <c r="L1131" s="215"/>
      <c r="M1131" s="215"/>
      <c r="N1131" s="215"/>
      <c r="O1131" s="215"/>
      <c r="P1131" s="215"/>
      <c r="Q1131" s="215"/>
      <c r="R1131" s="215"/>
      <c r="S1131" s="215"/>
      <c r="T1131" s="215"/>
      <c r="U1131" s="215"/>
      <c r="V1131" s="215"/>
      <c r="W1131" s="215"/>
      <c r="X1131" s="215"/>
      <c r="Y1131" s="215"/>
      <c r="Z1131" s="215"/>
      <c r="AA1131" s="215"/>
      <c r="AB1131" s="215"/>
      <c r="AC1131" s="215"/>
      <c r="AD1131" s="215"/>
      <c r="AE1131" s="215"/>
      <c r="AF1131" s="215"/>
      <c r="AG1131" s="215"/>
      <c r="AH1131" s="215"/>
      <c r="AI1131" s="215"/>
      <c r="AJ1131" s="215"/>
      <c r="AK1131" s="215"/>
      <c r="AL1131" s="215"/>
      <c r="AM1131" s="215"/>
      <c r="AN1131" s="215"/>
      <c r="AO1131" s="215"/>
      <c r="AP1131" s="215"/>
      <c r="AQ1131" s="215"/>
      <c r="AR1131" s="215"/>
    </row>
    <row r="1132" spans="1:44" s="78" customFormat="1" ht="14.85" customHeight="1" thickBot="1">
      <c r="B1132" s="82"/>
      <c r="C1132" s="80"/>
      <c r="D1132" s="81"/>
      <c r="E1132" s="215"/>
      <c r="F1132" s="215"/>
      <c r="G1132" s="215"/>
      <c r="H1132" s="215"/>
      <c r="I1132" s="215"/>
      <c r="J1132" s="215"/>
      <c r="K1132" s="215"/>
      <c r="L1132" s="215"/>
      <c r="M1132" s="215"/>
      <c r="N1132" s="215"/>
      <c r="O1132" s="215"/>
      <c r="P1132" s="215"/>
      <c r="Q1132" s="215"/>
      <c r="R1132" s="215"/>
      <c r="S1132" s="215"/>
      <c r="T1132" s="215"/>
      <c r="U1132" s="215"/>
      <c r="V1132" s="215"/>
      <c r="W1132" s="215"/>
      <c r="X1132" s="215"/>
      <c r="Y1132" s="215"/>
      <c r="Z1132" s="215"/>
      <c r="AA1132" s="215"/>
      <c r="AB1132" s="215"/>
      <c r="AC1132" s="215"/>
      <c r="AD1132" s="215"/>
      <c r="AE1132" s="215"/>
      <c r="AF1132" s="215"/>
      <c r="AG1132" s="215"/>
      <c r="AH1132" s="215"/>
      <c r="AI1132" s="215"/>
      <c r="AJ1132" s="215"/>
      <c r="AK1132" s="215"/>
      <c r="AL1132" s="215"/>
      <c r="AM1132" s="215"/>
      <c r="AN1132" s="215"/>
      <c r="AO1132" s="215"/>
      <c r="AP1132" s="215"/>
      <c r="AQ1132" s="215"/>
      <c r="AR1132" s="215"/>
    </row>
    <row r="1133" spans="1:44" s="217" customFormat="1" ht="14.85" customHeight="1" thickTop="1" thickBot="1">
      <c r="C1133" s="218" t="s">
        <v>257</v>
      </c>
      <c r="D1133" s="219" t="s">
        <v>258</v>
      </c>
      <c r="E1133" s="220" t="s">
        <v>258</v>
      </c>
      <c r="F1133" s="221" t="s">
        <v>259</v>
      </c>
      <c r="G1133" s="222" t="s">
        <v>259</v>
      </c>
      <c r="H1133" s="223" t="s">
        <v>260</v>
      </c>
      <c r="I1133" s="220" t="s">
        <v>261</v>
      </c>
      <c r="J1133" s="224"/>
      <c r="K1133" s="224"/>
      <c r="L1133" s="224"/>
      <c r="M1133" s="224"/>
      <c r="N1133" s="224"/>
      <c r="O1133" s="224"/>
      <c r="P1133" s="224"/>
      <c r="Q1133" s="224"/>
      <c r="R1133" s="224"/>
      <c r="S1133" s="224"/>
      <c r="T1133" s="224"/>
      <c r="U1133" s="224"/>
      <c r="V1133" s="224"/>
      <c r="W1133" s="224"/>
      <c r="X1133" s="224"/>
      <c r="Y1133" s="224"/>
      <c r="Z1133" s="224"/>
      <c r="AA1133" s="224"/>
      <c r="AB1133" s="224"/>
      <c r="AC1133" s="224"/>
      <c r="AD1133" s="224"/>
      <c r="AE1133" s="224"/>
      <c r="AF1133" s="224"/>
      <c r="AG1133" s="224"/>
      <c r="AH1133" s="224"/>
      <c r="AI1133" s="224"/>
      <c r="AJ1133" s="224"/>
      <c r="AK1133" s="224"/>
      <c r="AL1133" s="224"/>
      <c r="AM1133" s="224"/>
      <c r="AN1133" s="224"/>
      <c r="AO1133" s="224"/>
      <c r="AP1133" s="224"/>
      <c r="AQ1133" s="224"/>
      <c r="AR1133" s="224"/>
    </row>
    <row r="1134" spans="1:44" s="266" customFormat="1" ht="14.85" customHeight="1" thickTop="1" thickBot="1">
      <c r="A1134" s="225"/>
      <c r="B1134" s="226"/>
      <c r="C1134" s="227" t="s">
        <v>71</v>
      </c>
      <c r="D1134" s="228" t="s">
        <v>262</v>
      </c>
      <c r="E1134" s="229" t="s">
        <v>263</v>
      </c>
      <c r="F1134" s="230" t="s">
        <v>264</v>
      </c>
      <c r="G1134" s="231" t="s">
        <v>265</v>
      </c>
      <c r="H1134" s="232" t="s">
        <v>264</v>
      </c>
      <c r="I1134" s="229" t="s">
        <v>265</v>
      </c>
      <c r="J1134" s="233">
        <f>IF(C1135&gt;50,C1135/50,1)</f>
        <v>1</v>
      </c>
      <c r="K1134" s="234" t="s">
        <v>266</v>
      </c>
      <c r="L1134" s="235"/>
      <c r="M1134" s="235"/>
      <c r="N1134" s="235"/>
      <c r="O1134" s="235"/>
      <c r="P1134" s="235"/>
      <c r="Q1134" s="235"/>
      <c r="R1134" s="235"/>
      <c r="S1134" s="235"/>
      <c r="T1134" s="235"/>
      <c r="U1134" s="235"/>
      <c r="V1134" s="235"/>
      <c r="W1134" s="235"/>
      <c r="X1134" s="235"/>
      <c r="Y1134" s="235"/>
      <c r="Z1134" s="235"/>
      <c r="AA1134" s="235"/>
      <c r="AB1134" s="235"/>
      <c r="AC1134" s="235"/>
      <c r="AD1134" s="235"/>
      <c r="AE1134" s="235"/>
      <c r="AF1134" s="235"/>
      <c r="AG1134" s="235"/>
      <c r="AH1134" s="235"/>
      <c r="AI1134" s="235"/>
      <c r="AJ1134" s="235"/>
      <c r="AK1134" s="235"/>
      <c r="AL1134" s="235"/>
      <c r="AM1134" s="235"/>
      <c r="AN1134" s="235"/>
      <c r="AO1134" s="235"/>
      <c r="AP1134" s="235"/>
      <c r="AQ1134" s="235"/>
      <c r="AR1134" s="235"/>
    </row>
    <row r="1135" spans="1:44" s="263" customFormat="1" ht="14.85" customHeight="1" thickTop="1">
      <c r="A1135" s="236" t="str">
        <f>IF(AND('[7]1. Painel'!$F$35="Desativado",'[7]1. Painel'!$F$50="Desativado")=TRUE,"NÃO",A302)</f>
        <v>SIM</v>
      </c>
      <c r="B1135" s="237" t="str">
        <f>B302</f>
        <v>Triagem Manual Col Sel Secos</v>
      </c>
      <c r="C1135" s="238">
        <f>C378</f>
        <v>15.387681383851747</v>
      </c>
      <c r="D1135" s="239" t="e">
        <f ca="1">IF(A1135="SIM",IF('[7]1. Painel'!F35="Ativado",_xlfn.FORECAST.LINEAR(C1135,'[7]4. Capex &amp; Opex'!D85:'[7]4. Capex &amp; Opex'!I85,'[7]4. Capex &amp; Opex'!D28:'[7]4. Capex &amp; Opex'!I28),0),0)</f>
        <v>#NAME?</v>
      </c>
      <c r="E1135" s="240" t="e">
        <f ca="1">IF($C1135&gt;0,D1135*1000000/(C1135*313),0)</f>
        <v>#NAME?</v>
      </c>
      <c r="F1135" s="241">
        <f>IF('[7]1. Painel'!$F$90="Cooperativas",0,IF(A1135="SIM",IF('[7]1. Painel'!F50="Ativado",_xlfn.FORECAST.LINEAR(C1135,'[7]4. Capex &amp; Opex'!D118:'[7]4. Capex &amp; Opex'!I118,'[7]4. Capex &amp; Opex'!D28:'[7]4. Capex &amp; Opex'!I28),0),0))</f>
        <v>0</v>
      </c>
      <c r="G1135" s="240">
        <f t="shared" ref="G1135:G1144" si="359">IF($C1135&gt;0,F1135*1000000/(C1135*313),0)</f>
        <v>0</v>
      </c>
      <c r="H1135" s="242">
        <f>IF(A1135="SIM",IF($C$1135&gt;50,'[7]4. Capex &amp; Opex'!K119*$C$1135/50,IF((AND('[7]4. Capex &amp; Opex'!D28&lt;=$C$1135,'[7]4. Capex &amp; Opex'!E28&gt;=$C$1135)),('[7]4. Capex &amp; Opex'!D119+(('[7]4. Capex &amp; Opex'!E119-'[7]4. Capex &amp; Opex'!D119)/('[7]4. Capex &amp; Opex'!E28-'[7]4. Capex &amp; Opex'!D28))*($C$1135-'[7]4. Capex &amp; Opex'!D28)),IF(AND('[7]4. Capex &amp; Opex'!E28&lt;=$C$1135,'[7]4. Capex &amp; Opex'!F28&gt;=$C$1135),('[7]4. Capex &amp; Opex'!E119+(('[7]4. Capex &amp; Opex'!F119-'[7]4. Capex &amp; Opex'!E119)/('[7]4. Capex &amp; Opex'!F28-'[7]4. Capex &amp; Opex'!E28))*($C$1135-'[7]4. Capex &amp; Opex'!E28)),IF(AND('[7]4. Capex &amp; Opex'!F28&lt;=$C$1135,'[7]4. Capex &amp; Opex'!G28&gt;=$C$1135),('[7]4. Capex &amp; Opex'!F119+(('[7]4. Capex &amp; Opex'!G119-'[7]4. Capex &amp; Opex'!F119)/('[7]4. Capex &amp; Opex'!G28-'[7]4. Capex &amp; Opex'!F28))*($C$1135-'[7]4. Capex &amp; Opex'!F28)),IF(AND('[7]4. Capex &amp; Opex'!G28&lt;=$C$1135,'[7]4. Capex &amp; Opex'!H28&gt;=$C$1135),('[7]4. Capex &amp; Opex'!G119+(('[7]4. Capex &amp; Opex'!H119-'[7]4. Capex &amp; Opex'!G119)/('[7]4. Capex &amp; Opex'!H28-'[7]4. Capex &amp; Opex'!G28))*($C$1135-'[7]4. Capex &amp; Opex'!G28)),IF(AND('[7]4. Capex &amp; Opex'!H28&lt;=$C$1135,'[7]4. Capex &amp; Opex'!I28&gt;=$C$1135),('[7]4. Capex &amp; Opex'!H119+(('[7]4. Capex &amp; Opex'!I119-'[7]4. Capex &amp; Opex'!H119)/('[7]4. Capex &amp; Opex'!I28-'[7]4. Capex &amp; Opex'!H28))*($C$1135-'[7]4. Capex &amp; Opex'!H28)),IF(AND('[7]4. Capex &amp; Opex'!I28&lt;=$C$1135,'[7]4. Capex &amp; Opex'!J28&gt;=$C$1135),('[7]4. Capex &amp; Opex'!I119+(('[7]4. Capex &amp; Opex'!J119-'[7]4. Capex &amp; Opex'!I119)/('[7]4. Capex &amp; Opex'!J28-'[7]4. Capex &amp; Opex'!I28))*($C$1135-'[7]4. Capex &amp; Opex'!I28)),('[7]4. Capex &amp; Opex'!J119+(('[7]4. Capex &amp; Opex'!K119-'[7]4. Capex &amp; Opex'!J119)/('[7]4. Capex &amp; Opex'!K28-'[7]4. Capex &amp; Opex'!J28))*($C$1135-'[7]4. Capex &amp; Opex'!J28))))))))),0)</f>
        <v>4.9816584838191389</v>
      </c>
      <c r="I1135" s="240" t="e">
        <f ca="1">IF(A$1135="SIM",_xlfn.FORECAST.LINEAR(C1135,'[7]4. Capex &amp; Opex'!D120:'[7]4. Capex &amp; Opex'!I120,'[7]4. Capex &amp; Opex'!D28:'[7]4. Capex &amp; Opex'!I28),0)</f>
        <v>#NAME?</v>
      </c>
      <c r="J1135" s="217"/>
      <c r="K1135" s="217"/>
      <c r="L1135" s="224"/>
      <c r="M1135" s="224"/>
      <c r="N1135" s="224"/>
      <c r="O1135" s="224"/>
      <c r="P1135" s="224"/>
      <c r="Q1135" s="215"/>
      <c r="R1135" s="215"/>
      <c r="S1135" s="215"/>
      <c r="T1135" s="215"/>
      <c r="U1135" s="215"/>
      <c r="V1135" s="215"/>
      <c r="W1135" s="215"/>
      <c r="X1135" s="215"/>
      <c r="Y1135" s="215"/>
      <c r="Z1135" s="215"/>
      <c r="AA1135" s="215"/>
      <c r="AB1135" s="215"/>
      <c r="AC1135" s="215"/>
      <c r="AD1135" s="215"/>
      <c r="AE1135" s="215"/>
      <c r="AF1135" s="215"/>
      <c r="AG1135" s="215"/>
      <c r="AH1135" s="215"/>
      <c r="AI1135" s="215"/>
      <c r="AJ1135" s="215"/>
      <c r="AK1135" s="215"/>
      <c r="AL1135" s="215"/>
      <c r="AM1135" s="215"/>
      <c r="AN1135" s="215"/>
      <c r="AO1135" s="215"/>
      <c r="AP1135" s="215"/>
      <c r="AQ1135" s="215"/>
      <c r="AR1135" s="215"/>
    </row>
    <row r="1136" spans="1:44" s="263" customFormat="1" ht="14.85" customHeight="1">
      <c r="A1136" s="236" t="str">
        <f>IF(AND('[7]1. Painel'!$F$36="Desativado",'[7]1. Painel'!$F$51="Desativado")=TRUE,"NÃO",A379)</f>
        <v>NÃO</v>
      </c>
      <c r="B1136" s="237" t="str">
        <f>B379</f>
        <v>Segregação Mecaniz. Fração Org.</v>
      </c>
      <c r="C1136" s="238">
        <f>C432</f>
        <v>0</v>
      </c>
      <c r="D1136" s="239">
        <f>IF(A1136="SIM",IF('[7]1. Painel'!F36="Ativado",_xlfn.FORECAST.LINEAR(C1136,'[7]4. Capex &amp; Opex'!D185:'[7]4. Capex &amp; Opex'!I185,'[7]4. Capex &amp; Opex'!D128:'[7]4. Capex &amp; Opex'!I128),0),0)</f>
        <v>0</v>
      </c>
      <c r="E1136" s="240">
        <f t="shared" ref="E1136:E1141" si="360">IF($C1136&gt;0,D1136*1000000/(C1136*313),0)</f>
        <v>0</v>
      </c>
      <c r="F1136" s="241">
        <f>IF(A1136="SIM",IF('[7]1. Painel'!F51="Ativado",_xlfn.FORECAST.LINEAR(C1136,'[7]4. Capex &amp; Opex'!D218:'[7]4. Capex &amp; Opex'!I218,'[7]4. Capex &amp; Opex'!D128:'[7]4. Capex &amp; Opex'!I128),0),0)</f>
        <v>0</v>
      </c>
      <c r="G1136" s="240">
        <f t="shared" si="359"/>
        <v>0</v>
      </c>
      <c r="H1136" s="242">
        <f>IF(A1136="SIM",IF((AND('[7]4. Capex &amp; Opex'!D128&gt;=$C$1136,'[7]4. Capex &amp; Opex'!E128&lt;=$C$1136)),('[7]4. Capex &amp; Opex'!D219+(('[7]4. Capex &amp; Opex'!E219-'[7]4. Capex &amp; Opex'!D219)/('[7]4. Capex &amp; Opex'!E128-'[7]4. Capex &amp; Opex'!D128))*($C$1136-'[7]4. Capex &amp; Opex'!D128)),IF(AND('[7]4. Capex &amp; Opex'!E128&gt;=$C$1136,'[7]4. Capex &amp; Opex'!F28&lt;=$C$1136),('[7]4. Capex &amp; Opex'!E219+(('[7]4. Capex &amp; Opex'!F219-'[7]4. Capex &amp; Opex'!E219)/('[7]4. Capex &amp; Opex'!F128-'[7]4. Capex &amp; Opex'!E128))*($C$1136-'[7]4. Capex &amp; Opex'!E128)),IF(AND('[7]4. Capex &amp; Opex'!F128&gt;=$C$1136,'[7]4. Capex &amp; Opex'!G128&lt;=$C$1136),('[7]4. Capex &amp; Opex'!F219+(('[7]4. Capex &amp; Opex'!G219-'[7]4. Capex &amp; Opex'!F219)/('[7]4. Capex &amp; Opex'!G128-'[7]4. Capex &amp; Opex'!F128))*($C$1136-'[7]4. Capex &amp; Opex'!F128)),IF(AND('[7]4. Capex &amp; Opex'!G128&gt;=$C$1136,'[7]4. Capex &amp; Opex'!H128&lt;=$C$1136),('[7]4. Capex &amp; Opex'!G219+(('[7]4. Capex &amp; Opex'!H219-'[7]4. Capex &amp; Opex'!G219)/('[7]4. Capex &amp; Opex'!H128-'[7]4. Capex &amp; Opex'!G128))*($C$1136-'[7]4. Capex &amp; Opex'!G128)),IF(AND('[7]4. Capex &amp; Opex'!H128&gt;=$C$1136,'[7]4. Capex &amp; Opex'!I128&lt;=$C$1136),('[7]4. Capex &amp; Opex'!H219+(('[7]4. Capex &amp; Opex'!I219-'[7]4. Capex &amp; Opex'!H219)/('[7]4. Capex &amp; Opex'!I128-'[7]4. Capex &amp; Opex'!H128))*($C$1136-'[7]4. Capex &amp; Opex'!H128)),IF(AND('[7]4. Capex &amp; Opex'!I128&gt;=$C$1136,'[7]4. Capex &amp; Opex'!J128&lt;=$C$1136),('[7]4. Capex &amp; Opex'!I219+(('[7]4. Capex &amp; Opex'!J219-'[7]4. Capex &amp; Opex'!I219)/('[7]4. Capex &amp; Opex'!J128-'[7]4. Capex &amp; Opex'!I128))*($C$1136-'[7]4. Capex &amp; Opex'!I128)),('[7]4. Capex &amp; Opex'!J219+(('[7]4. Capex &amp; Opex'!K219-'[7]4. Capex &amp; Opex'!J219)/('[7]4. Capex &amp; Opex'!K128-'[7]4. Capex &amp; Opex'!J128))*($C$1136-'[7]4. Capex &amp; Opex'!J128)))))))),0)</f>
        <v>0</v>
      </c>
      <c r="I1136" s="240">
        <f>IF(A$1136="SIM",_xlfn.FORECAST.LINEAR(C1136,'[7]4. Capex &amp; Opex'!D220:'[7]4. Capex &amp; Opex'!I220,'[7]4. Capex &amp; Opex'!D128:'[7]4. Capex &amp; Opex'!I128),0)</f>
        <v>0</v>
      </c>
      <c r="J1136" s="217"/>
      <c r="K1136" s="217"/>
      <c r="L1136" s="224"/>
      <c r="M1136" s="224"/>
      <c r="N1136" s="224"/>
      <c r="O1136" s="224"/>
      <c r="P1136" s="224"/>
      <c r="Q1136" s="215"/>
      <c r="R1136" s="215"/>
      <c r="S1136" s="215"/>
      <c r="T1136" s="215"/>
      <c r="U1136" s="215"/>
      <c r="V1136" s="215"/>
      <c r="W1136" s="215"/>
      <c r="X1136" s="215"/>
      <c r="Y1136" s="215"/>
      <c r="Z1136" s="215"/>
      <c r="AA1136" s="215"/>
      <c r="AB1136" s="215"/>
      <c r="AC1136" s="215"/>
      <c r="AD1136" s="215"/>
      <c r="AE1136" s="215"/>
      <c r="AF1136" s="215"/>
      <c r="AG1136" s="215"/>
      <c r="AH1136" s="215"/>
      <c r="AI1136" s="215"/>
      <c r="AJ1136" s="215"/>
      <c r="AK1136" s="215"/>
      <c r="AL1136" s="215"/>
      <c r="AM1136" s="215"/>
      <c r="AN1136" s="215"/>
      <c r="AO1136" s="215"/>
      <c r="AP1136" s="215"/>
      <c r="AQ1136" s="215"/>
      <c r="AR1136" s="215"/>
    </row>
    <row r="1137" spans="1:44" s="263" customFormat="1" ht="14.85" customHeight="1">
      <c r="A1137" s="236" t="str">
        <f>IF(AND('[7]1. Painel'!$F$37="Desativado",'[7]1. Painel'!$F$52="Desativado")=TRUE,"NÃO",A433)</f>
        <v>NÃO</v>
      </c>
      <c r="B1137" s="237" t="str">
        <f>B433</f>
        <v>Triagem Mec. Coleta Mistos</v>
      </c>
      <c r="C1137" s="238">
        <f>C528</f>
        <v>0</v>
      </c>
      <c r="D1137" s="239">
        <f>IF(A1137="SIM",IF('[7]1. Painel'!F37="Ativado",_xlfn.FORECAST.LINEAR(C1137,'[7]4. Capex &amp; Opex'!D285:'[7]4. Capex &amp; Opex'!I285,'[7]4. Capex &amp; Opex'!D228:'[7]4. Capex &amp; Opex'!I228),0),0)</f>
        <v>0</v>
      </c>
      <c r="E1137" s="240">
        <f t="shared" si="360"/>
        <v>0</v>
      </c>
      <c r="F1137" s="241">
        <f>IF(A1137="SIM",IF('[7]1. Painel'!F52="Ativado",_xlfn.FORECAST.LINEAR(C1137,'[7]4. Capex &amp; Opex'!D318:'[7]4. Capex &amp; Opex'!I318,'[7]4. Capex &amp; Opex'!D228:'[7]4. Capex &amp; Opex'!I228),0),0)</f>
        <v>0</v>
      </c>
      <c r="G1137" s="240">
        <f t="shared" si="359"/>
        <v>0</v>
      </c>
      <c r="H1137" s="242">
        <f>IF(A1137="SIM",_xlfn.FORECAST.LINEAR($C$1137,'[7]4. Capex &amp; Opex'!D319:'[7]4. Capex &amp; Opex'!I319,'[7]4. Capex &amp; Opex'!D228:'[7]4. Capex &amp; Opex'!I228),0)</f>
        <v>0</v>
      </c>
      <c r="I1137" s="240">
        <f>IF(A$1137="SIM",_xlfn.FORECAST.LINEAR(C1137,'[7]4. Capex &amp; Opex'!D320:'[7]4. Capex &amp; Opex'!I320,'[7]4. Capex &amp; Opex'!D228:'[7]4. Capex &amp; Opex'!I228),0)</f>
        <v>0</v>
      </c>
      <c r="J1137" s="217"/>
      <c r="K1137" s="217"/>
      <c r="L1137" s="224"/>
      <c r="M1137" s="224"/>
      <c r="N1137" s="224"/>
      <c r="O1137" s="224"/>
      <c r="P1137" s="224"/>
      <c r="Q1137" s="215"/>
      <c r="R1137" s="215"/>
      <c r="S1137" s="215"/>
      <c r="T1137" s="215"/>
      <c r="U1137" s="215"/>
      <c r="V1137" s="215"/>
      <c r="W1137" s="215"/>
      <c r="X1137" s="215"/>
      <c r="Y1137" s="215"/>
      <c r="Z1137" s="215"/>
      <c r="AA1137" s="215"/>
      <c r="AB1137" s="215"/>
      <c r="AC1137" s="215"/>
      <c r="AD1137" s="215"/>
      <c r="AE1137" s="215"/>
      <c r="AF1137" s="215"/>
      <c r="AG1137" s="215"/>
      <c r="AH1137" s="215"/>
      <c r="AI1137" s="215"/>
      <c r="AJ1137" s="215"/>
      <c r="AK1137" s="215"/>
      <c r="AL1137" s="215"/>
      <c r="AM1137" s="215"/>
      <c r="AN1137" s="215"/>
      <c r="AO1137" s="215"/>
      <c r="AP1137" s="215"/>
      <c r="AQ1137" s="215"/>
      <c r="AR1137" s="215"/>
    </row>
    <row r="1138" spans="1:44" s="263" customFormat="1" ht="14.85" customHeight="1">
      <c r="A1138" s="236" t="str">
        <f>IF(AND('[7]1. Painel'!$F$38="Desativado",'[7]1. Painel'!$F$53="Desativado")=TRUE,"NÃO",A529)</f>
        <v>NÃO</v>
      </c>
      <c r="B1138" s="237" t="str">
        <f>B529</f>
        <v>Produção de CDR | Tratamento Mecânico</v>
      </c>
      <c r="C1138" s="238">
        <f>C584</f>
        <v>0</v>
      </c>
      <c r="D1138" s="239">
        <f>IF(A1138="SIM",IF('[7]1. Painel'!F38="Ativado",_xlfn.FORECAST.LINEAR(C1138,'[7]4. Capex &amp; Opex'!D385:'[7]4. Capex &amp; Opex'!I385,'[7]4. Capex &amp; Opex'!D328:'[7]4. Capex &amp; Opex'!I328),0),0)</f>
        <v>0</v>
      </c>
      <c r="E1138" s="240">
        <f t="shared" si="360"/>
        <v>0</v>
      </c>
      <c r="F1138" s="241">
        <f>IF(A1138="SIM",IF('[7]1. Painel'!F53="Ativado",_xlfn.FORECAST.LINEAR(C1138,'[7]4. Capex &amp; Opex'!D418:'[7]4. Capex &amp; Opex'!I418,'[7]4. Capex &amp; Opex'!D328:'[7]4. Capex &amp; Opex'!I328),0),0)</f>
        <v>0</v>
      </c>
      <c r="G1138" s="240">
        <f t="shared" si="359"/>
        <v>0</v>
      </c>
      <c r="H1138" s="242">
        <f>IF(A1138="SIM",IF((AND('[7]4. Capex &amp; Opex'!D328&lt;=$C$1138,'[7]4. Capex &amp; Opex'!E328&gt;=$C$1138)),('[7]4. Capex &amp; Opex'!D419+(('[7]4. Capex &amp; Opex'!E419-'[7]4. Capex &amp; Opex'!D419)/('[7]4. Capex &amp; Opex'!E328-'[7]4. Capex &amp; Opex'!D328))*($C$1138-'[7]4. Capex &amp; Opex'!D328)),IF(AND('[7]4. Capex &amp; Opex'!E328&lt;=$C$1138,'[7]4. Capex &amp; Opex'!F328&gt;=$C$1138),('[7]4. Capex &amp; Opex'!E419+(('[7]4. Capex &amp; Opex'!F419-'[7]4. Capex &amp; Opex'!E419)/('[7]4. Capex &amp; Opex'!F328-'[7]4. Capex &amp; Opex'!E328))*($C$1138-'[7]4. Capex &amp; Opex'!E328)),IF(AND('[7]4. Capex &amp; Opex'!F328&lt;=$C$1138,'[7]4. Capex &amp; Opex'!G328&gt;=$C$1138),('[7]4. Capex &amp; Opex'!F419+(('[7]4. Capex &amp; Opex'!G419-'[7]4. Capex &amp; Opex'!F419)/('[7]4. Capex &amp; Opex'!G328-'[7]4. Capex &amp; Opex'!F328))*($C$1138-'[7]4. Capex &amp; Opex'!F328)),IF(AND('[7]4. Capex &amp; Opex'!G328&lt;=$C$1138,'[7]4. Capex &amp; Opex'!H328&gt;=$C$1138),('[7]4. Capex &amp; Opex'!G419+(('[7]4. Capex &amp; Opex'!H419-'[7]4. Capex &amp; Opex'!G419)/('[7]4. Capex &amp; Opex'!H328-'[7]4. Capex &amp; Opex'!G328))*($C$1138-'[7]4. Capex &amp; Opex'!G328)),IF(AND('[7]4. Capex &amp; Opex'!H328&lt;=$C$1138,'[7]4. Capex &amp; Opex'!I328&gt;=$C$1138),('[7]4. Capex &amp; Opex'!H419+(('[7]4. Capex &amp; Opex'!I419-'[7]4. Capex &amp; Opex'!H419)/('[7]4. Capex &amp; Opex'!I328-'[7]4. Capex &amp; Opex'!H328))*($C$1138-'[7]4. Capex &amp; Opex'!H328)),IF(AND('[7]4. Capex &amp; Opex'!I328&lt;=$C$1138,'[7]4. Capex &amp; Opex'!J328&gt;=$C$1138),('[7]4. Capex &amp; Opex'!I419+(('[7]4. Capex &amp; Opex'!J419-'[7]4. Capex &amp; Opex'!I419)/('[7]4. Capex &amp; Opex'!J328-'[7]4. Capex &amp; Opex'!I328))*($C$1138-'[7]4. Capex &amp; Opex'!I328)),('[7]4. Capex &amp; Opex'!J419+(('[7]4. Capex &amp; Opex'!K419-'[7]4. Capex &amp; Opex'!J419)/('[7]4. Capex &amp; Opex'!K328-'[7]4. Capex &amp; Opex'!J328))*($C$1138-'[7]4. Capex &amp; Opex'!J328)))))))),0)</f>
        <v>0</v>
      </c>
      <c r="I1138" s="240">
        <f>IF(A$1138="SIM",_xlfn.FORECAST.LINEAR(C1138,'[7]4. Capex &amp; Opex'!D420:'[7]4. Capex &amp; Opex'!I420,'[7]4. Capex &amp; Opex'!D328:'[7]4. Capex &amp; Opex'!I328),0)</f>
        <v>0</v>
      </c>
      <c r="J1138" s="217"/>
      <c r="K1138" s="217"/>
      <c r="L1138" s="224"/>
      <c r="M1138" s="224"/>
      <c r="N1138" s="224"/>
      <c r="O1138" s="224"/>
      <c r="P1138" s="224"/>
      <c r="Q1138" s="215"/>
      <c r="R1138" s="215"/>
      <c r="S1138" s="215"/>
      <c r="T1138" s="215"/>
      <c r="U1138" s="215"/>
      <c r="V1138" s="215"/>
      <c r="W1138" s="215"/>
      <c r="X1138" s="215"/>
      <c r="Y1138" s="215"/>
      <c r="Z1138" s="215"/>
      <c r="AA1138" s="215"/>
      <c r="AB1138" s="215"/>
      <c r="AC1138" s="215"/>
      <c r="AD1138" s="215"/>
      <c r="AE1138" s="215"/>
      <c r="AF1138" s="215"/>
      <c r="AG1138" s="215"/>
      <c r="AH1138" s="215"/>
      <c r="AI1138" s="215"/>
      <c r="AJ1138" s="215"/>
      <c r="AK1138" s="215"/>
      <c r="AL1138" s="215"/>
      <c r="AM1138" s="215"/>
      <c r="AN1138" s="215"/>
      <c r="AO1138" s="215"/>
      <c r="AP1138" s="215"/>
      <c r="AQ1138" s="215"/>
      <c r="AR1138" s="215"/>
    </row>
    <row r="1139" spans="1:44" s="263" customFormat="1" ht="14.85" customHeight="1">
      <c r="A1139" s="236" t="str">
        <f>IF(AND('[7]1. Painel'!$F$39="Desativado",'[7]1. Painel'!$F$54="Desativado")=TRUE,"NÃO",A585)</f>
        <v>NÃO</v>
      </c>
      <c r="B1139" s="237" t="str">
        <f>B585</f>
        <v>Produção BioCDR | Tratamento Mecânico Biológico(Biosecagem FORSU)</v>
      </c>
      <c r="C1139" s="238">
        <f>C642</f>
        <v>0</v>
      </c>
      <c r="D1139" s="239">
        <f>IF(A1139="SIM",IF('[7]1. Painel'!F39="Ativado",_xlfn.FORECAST.LINEAR(C1139,'[7]4. Capex &amp; Opex'!D485:'[7]4. Capex &amp; Opex'!I485,'[7]4. Capex &amp; Opex'!D428:'[7]4. Capex &amp; Opex'!I428),0),0)</f>
        <v>0</v>
      </c>
      <c r="E1139" s="240">
        <f t="shared" si="360"/>
        <v>0</v>
      </c>
      <c r="F1139" s="241">
        <f>IF(A1139="SIM",IF('[7]1. Painel'!F54="Ativado",_xlfn.FORECAST.LINEAR(C1139,'[7]4. Capex &amp; Opex'!D518:'[7]4. Capex &amp; Opex'!I518,'[7]4. Capex &amp; Opex'!D428:'[7]4. Capex &amp; Opex'!I428),0),0)</f>
        <v>0</v>
      </c>
      <c r="G1139" s="240">
        <f t="shared" si="359"/>
        <v>0</v>
      </c>
      <c r="H1139" s="242">
        <f>IF(A1139="SIM",IF((AND('[7]4. Capex &amp; Opex'!D428&lt;=$C$1139,'[7]4. Capex &amp; Opex'!E428&gt;=$C$1139)),('[7]4. Capex &amp; Opex'!D519+(('[7]4. Capex &amp; Opex'!E519-'[7]4. Capex &amp; Opex'!D519)/('[7]4. Capex &amp; Opex'!E428-'[7]4. Capex &amp; Opex'!D428))*($C$1139-'[7]4. Capex &amp; Opex'!D428)),IF(AND('[7]4. Capex &amp; Opex'!E428&lt;=$C$1139,'[7]4. Capex &amp; Opex'!F428&gt;=$C$1139),('[7]4. Capex &amp; Opex'!E519+(('[7]4. Capex &amp; Opex'!F519-'[7]4. Capex &amp; Opex'!E519)/('[7]4. Capex &amp; Opex'!F428-'[7]4. Capex &amp; Opex'!E428))*($C$1139-'[7]4. Capex &amp; Opex'!E428)),IF(AND('[7]4. Capex &amp; Opex'!F428&lt;=$C$1139,'[7]4. Capex &amp; Opex'!G428&gt;=$C$1139),('[7]4. Capex &amp; Opex'!F519+(('[7]4. Capex &amp; Opex'!G519-'[7]4. Capex &amp; Opex'!F519)/('[7]4. Capex &amp; Opex'!G428-'[7]4. Capex &amp; Opex'!F428))*($C$1139-'[7]4. Capex &amp; Opex'!F428)),IF(AND('[7]4. Capex &amp; Opex'!G428&lt;=$C$1139,'[7]4. Capex &amp; Opex'!H428&gt;=$C$1139),('[7]4. Capex &amp; Opex'!G519+(('[7]4. Capex &amp; Opex'!H519-'[7]4. Capex &amp; Opex'!G519)/('[7]4. Capex &amp; Opex'!H428-'[7]4. Capex &amp; Opex'!G428))*($C$1139-'[7]4. Capex &amp; Opex'!G428)),IF(AND('[7]4. Capex &amp; Opex'!H428&lt;=$C$1139,'[7]4. Capex &amp; Opex'!I428&gt;=$C$1139),('[7]4. Capex &amp; Opex'!H519+(('[7]4. Capex &amp; Opex'!I519-'[7]4. Capex &amp; Opex'!H519)/('[7]4. Capex &amp; Opex'!I428-'[7]4. Capex &amp; Opex'!H428))*($C$1139-'[7]4. Capex &amp; Opex'!H428)),IF(AND('[7]4. Capex &amp; Opex'!I428&lt;=$C$1139,'[7]4. Capex &amp; Opex'!J428&gt;=$C$1139),('[7]4. Capex &amp; Opex'!I519+(('[7]4. Capex &amp; Opex'!J519-'[7]4. Capex &amp; Opex'!I519)/('[7]4. Capex &amp; Opex'!J428-'[7]4. Capex &amp; Opex'!I428))*($C$1139-'[7]4. Capex &amp; Opex'!I428)),('[7]4. Capex &amp; Opex'!J519+(('[7]4. Capex &amp; Opex'!K519-'[7]4. Capex &amp; Opex'!J519)/('[7]4. Capex &amp; Opex'!K428-'[7]4. Capex &amp; Opex'!J428))*($C$1139-'[7]4. Capex &amp; Opex'!J428)))))))),0)</f>
        <v>0</v>
      </c>
      <c r="I1139" s="240">
        <f>IF(A$1139="SIM",_xlfn.FORECAST.LINEAR(C1139,'[7]4. Capex &amp; Opex'!D520:'[7]4. Capex &amp; Opex'!I520,'[7]4. Capex &amp; Opex'!D428:'[7]4. Capex &amp; Opex'!I428),0)</f>
        <v>0</v>
      </c>
      <c r="J1139" s="217"/>
      <c r="K1139" s="217"/>
      <c r="L1139" s="224"/>
      <c r="M1139" s="224"/>
      <c r="N1139" s="224"/>
      <c r="O1139" s="224"/>
      <c r="P1139" s="224"/>
      <c r="Q1139" s="215"/>
      <c r="R1139" s="215"/>
      <c r="S1139" s="215"/>
      <c r="T1139" s="215"/>
      <c r="U1139" s="215"/>
      <c r="V1139" s="215"/>
      <c r="W1139" s="215"/>
      <c r="X1139" s="215"/>
      <c r="Y1139" s="215"/>
      <c r="Z1139" s="215"/>
      <c r="AA1139" s="215"/>
      <c r="AB1139" s="215"/>
      <c r="AC1139" s="215"/>
      <c r="AD1139" s="215"/>
      <c r="AE1139" s="215"/>
      <c r="AF1139" s="215"/>
      <c r="AG1139" s="215"/>
      <c r="AH1139" s="215"/>
      <c r="AI1139" s="215"/>
      <c r="AJ1139" s="215"/>
      <c r="AK1139" s="215"/>
      <c r="AL1139" s="215"/>
      <c r="AM1139" s="215"/>
      <c r="AN1139" s="215"/>
      <c r="AO1139" s="215"/>
      <c r="AP1139" s="215"/>
      <c r="AQ1139" s="215"/>
      <c r="AR1139" s="215"/>
    </row>
    <row r="1140" spans="1:44" s="263" customFormat="1" ht="14.85" customHeight="1">
      <c r="A1140" s="236" t="str">
        <f>IF(AND('[7]1. Painel'!$F$40="Desativado",'[7]1. Painel'!$F$55="Desativado")=TRUE,"NÃO",A643)</f>
        <v>NÃO</v>
      </c>
      <c r="B1140" s="237" t="str">
        <f>B643</f>
        <v>Compostagem</v>
      </c>
      <c r="C1140" s="238">
        <f>C696</f>
        <v>0</v>
      </c>
      <c r="D1140" s="239">
        <f>IF(A1140="SIM",IF('[7]1. Painel'!F40="Ativado",_xlfn.FORECAST.LINEAR(C1140,'[7]4. Capex &amp; Opex'!D585:'[7]4. Capex &amp; Opex'!I585,'[7]4. Capex &amp; Opex'!D528:'[7]4. Capex &amp; Opex'!I528),0),0)</f>
        <v>0</v>
      </c>
      <c r="E1140" s="240">
        <f t="shared" si="360"/>
        <v>0</v>
      </c>
      <c r="F1140" s="241">
        <f>IF(A1140="SIM",IF('[7]1. Painel'!F55="Ativado",_xlfn.FORECAST.LINEAR(C1140,'[7]4. Capex &amp; Opex'!D618:'[7]4. Capex &amp; Opex'!I618,'[7]4. Capex &amp; Opex'!D528:'[7]4. Capex &amp; Opex'!I528),0),0)</f>
        <v>0</v>
      </c>
      <c r="G1140" s="240">
        <f t="shared" si="359"/>
        <v>0</v>
      </c>
      <c r="H1140" s="242">
        <f>IF(A1140="SIM",IF((AND('[7]4. Capex &amp; Opex'!D528&lt;=$C$1140,'[7]4. Capex &amp; Opex'!E528&gt;=$C$1140)),('[7]4. Capex &amp; Opex'!D619+(('[7]4. Capex &amp; Opex'!E619-'[7]4. Capex &amp; Opex'!D619)/('[7]4. Capex &amp; Opex'!E528-'[7]4. Capex &amp; Opex'!D528))*($C$1140-'[7]4. Capex &amp; Opex'!D528)),IF(AND('[7]4. Capex &amp; Opex'!E528&lt;=$C$1140,'[7]4. Capex &amp; Opex'!F28&gt;=$C$1140),('[7]4. Capex &amp; Opex'!E619+(('[7]4. Capex &amp; Opex'!F619-'[7]4. Capex &amp; Opex'!E619)/('[7]4. Capex &amp; Opex'!F528-'[7]4. Capex &amp; Opex'!E528))*($C$1140-'[7]4. Capex &amp; Opex'!E528)),IF(AND('[7]4. Capex &amp; Opex'!F528&lt;=$C$1140,'[7]4. Capex &amp; Opex'!G528&gt;=$C$1140),('[7]4. Capex &amp; Opex'!F619+(('[7]4. Capex &amp; Opex'!G619-'[7]4. Capex &amp; Opex'!F619)/('[7]4. Capex &amp; Opex'!G528-'[7]4. Capex &amp; Opex'!F528))*($C$1140-'[7]4. Capex &amp; Opex'!F528)),IF(AND('[7]4. Capex &amp; Opex'!G528&lt;=$C$1140,'[7]4. Capex &amp; Opex'!H528&gt;=$C$1140),('[7]4. Capex &amp; Opex'!G619+(('[7]4. Capex &amp; Opex'!H619-'[7]4. Capex &amp; Opex'!G619)/('[7]4. Capex &amp; Opex'!H528-'[7]4. Capex &amp; Opex'!G528))*($C$1140-'[7]4. Capex &amp; Opex'!G528)),IF(AND('[7]4. Capex &amp; Opex'!H528&lt;=$C$1140,'[7]4. Capex &amp; Opex'!I528&gt;=$C$1140),('[7]4. Capex &amp; Opex'!H619+(('[7]4. Capex &amp; Opex'!I619-'[7]4. Capex &amp; Opex'!H619)/('[7]4. Capex &amp; Opex'!I528-'[7]4. Capex &amp; Opex'!H528))*($C$1140-'[7]4. Capex &amp; Opex'!H528)),IF(AND('[7]4. Capex &amp; Opex'!I528&lt;=$C$1140,'[7]4. Capex &amp; Opex'!J528&gt;=$C$1140),('[7]4. Capex &amp; Opex'!I619+(('[7]4. Capex &amp; Opex'!J619-'[7]4. Capex &amp; Opex'!I619)/('[7]4. Capex &amp; Opex'!J528-'[7]4. Capex &amp; Opex'!I528))*($C$1140-'[7]4. Capex &amp; Opex'!I528)),('[7]4. Capex &amp; Opex'!J619+(('[7]4. Capex &amp; Opex'!K619-'[7]4. Capex &amp; Opex'!J619)/('[7]4. Capex &amp; Opex'!K528-'[7]4. Capex &amp; Opex'!J528))*($C$1140-'[7]4. Capex &amp; Opex'!J528)))))))),0)</f>
        <v>0</v>
      </c>
      <c r="I1140" s="240">
        <f>IF(A$1140="SIM",_xlfn.FORECAST.LINEAR(C1140,'[7]4. Capex &amp; Opex'!D620:'[7]4. Capex &amp; Opex'!I620,'[7]4. Capex &amp; Opex'!D528:'[7]4. Capex &amp; Opex'!I528),0)</f>
        <v>0</v>
      </c>
      <c r="J1140" s="217"/>
      <c r="K1140" s="217"/>
      <c r="L1140" s="224"/>
      <c r="M1140" s="224"/>
      <c r="N1140" s="224"/>
      <c r="O1140" s="224"/>
      <c r="P1140" s="224"/>
      <c r="Q1140" s="215"/>
      <c r="R1140" s="215"/>
      <c r="S1140" s="215"/>
      <c r="T1140" s="215"/>
      <c r="U1140" s="215"/>
      <c r="V1140" s="215"/>
      <c r="W1140" s="215"/>
      <c r="X1140" s="215"/>
      <c r="Y1140" s="215"/>
      <c r="Z1140" s="215"/>
      <c r="AA1140" s="215"/>
      <c r="AB1140" s="215"/>
      <c r="AC1140" s="215"/>
      <c r="AD1140" s="215"/>
      <c r="AE1140" s="215"/>
      <c r="AF1140" s="215"/>
      <c r="AG1140" s="215"/>
      <c r="AH1140" s="215"/>
      <c r="AI1140" s="215"/>
      <c r="AJ1140" s="215"/>
      <c r="AK1140" s="215"/>
      <c r="AL1140" s="215"/>
      <c r="AM1140" s="215"/>
      <c r="AN1140" s="215"/>
      <c r="AO1140" s="215"/>
      <c r="AP1140" s="215"/>
      <c r="AQ1140" s="215"/>
      <c r="AR1140" s="215"/>
    </row>
    <row r="1141" spans="1:44" s="263" customFormat="1" ht="14.85" customHeight="1">
      <c r="A1141" s="236" t="str">
        <f>IF(AND('[7]1. Painel'!$F$41="Desativado",'[7]1. Painel'!$F$56="Desativado")=TRUE,"NÃO",A697)</f>
        <v>NÃO</v>
      </c>
      <c r="B1141" s="237" t="str">
        <f>B697</f>
        <v>Biodigestão Anaerobia</v>
      </c>
      <c r="C1141" s="238">
        <f>C734</f>
        <v>0</v>
      </c>
      <c r="D1141" s="239">
        <f>IF(A1141="SIM",IF('[7]1. Painel'!F41="Ativado",_xlfn.FORECAST.LINEAR(C1141,'[7]4. Capex &amp; Opex'!D685:'[7]4. Capex &amp; Opex'!I685,'[7]4. Capex &amp; Opex'!D628:'[7]4. Capex &amp; Opex'!I628),0),0)</f>
        <v>0</v>
      </c>
      <c r="E1141" s="240">
        <f t="shared" si="360"/>
        <v>0</v>
      </c>
      <c r="F1141" s="241">
        <f>IF(A1141="SIM",IF('[7]1. Painel'!F56="Ativado",_xlfn.FORECAST.LINEAR(C1141,'[7]4. Capex &amp; Opex'!D718:'[7]4. Capex &amp; Opex'!I718,'[7]4. Capex &amp; Opex'!D628:'[7]4. Capex &amp; Opex'!I628),0),0)</f>
        <v>0</v>
      </c>
      <c r="G1141" s="240">
        <f t="shared" si="359"/>
        <v>0</v>
      </c>
      <c r="H1141" s="242">
        <f>IF(A1141="SIM",IF((AND('[7]4. Capex &amp; Opex'!D628&lt;=$C$1141,'[7]4. Capex &amp; Opex'!E628&gt;=$C$1141)),('[7]4. Capex &amp; Opex'!D719+(('[7]4. Capex &amp; Opex'!E719-'[7]4. Capex &amp; Opex'!D719)/('[7]4. Capex &amp; Opex'!E628-'[7]4. Capex &amp; Opex'!D628))*($C$1141-'[7]4. Capex &amp; Opex'!D628)),IF(AND('[7]4. Capex &amp; Opex'!E628&lt;=$C$1141,'[7]4. Capex &amp; Opex'!F628&gt;=$C$1141),('[7]4. Capex &amp; Opex'!E719+(('[7]4. Capex &amp; Opex'!F719-'[7]4. Capex &amp; Opex'!E719)/('[7]4. Capex &amp; Opex'!F628-'[7]4. Capex &amp; Opex'!E628))*($C$1141-'[7]4. Capex &amp; Opex'!E628)),IF(AND('[7]4. Capex &amp; Opex'!F628&lt;=$C$1141,'[7]4. Capex &amp; Opex'!G628&gt;=$C$1141),('[7]4. Capex &amp; Opex'!F719+(('[7]4. Capex &amp; Opex'!G719-'[7]4. Capex &amp; Opex'!F719)/('[7]4. Capex &amp; Opex'!G628-'[7]4. Capex &amp; Opex'!F628))*($C$1141-'[7]4. Capex &amp; Opex'!F628)),IF(AND('[7]4. Capex &amp; Opex'!G628&lt;=$C$1141,'[7]4. Capex &amp; Opex'!H628&gt;=$C$1141),('[7]4. Capex &amp; Opex'!G719+(('[7]4. Capex &amp; Opex'!H719-'[7]4. Capex &amp; Opex'!G719)/('[7]4. Capex &amp; Opex'!H628-'[7]4. Capex &amp; Opex'!G628))*($C$1141-'[7]4. Capex &amp; Opex'!G628)),IF(AND('[7]4. Capex &amp; Opex'!H628&lt;=$C$1141,'[7]4. Capex &amp; Opex'!I628&gt;=$C$1141),('[7]4. Capex &amp; Opex'!H719+(('[7]4. Capex &amp; Opex'!I719-'[7]4. Capex &amp; Opex'!H719)/('[7]4. Capex &amp; Opex'!I628-'[7]4. Capex &amp; Opex'!H628))*($C$1141-'[7]4. Capex &amp; Opex'!H628)),IF(AND('[7]4. Capex &amp; Opex'!I628&lt;=$C$1141,'[7]4. Capex &amp; Opex'!J628&gt;=$C$1141),('[7]4. Capex &amp; Opex'!I719+(('[7]4. Capex &amp; Opex'!J719-'[7]4. Capex &amp; Opex'!I719)/('[7]4. Capex &amp; Opex'!J628-'[7]4. Capex &amp; Opex'!I628))*($C$1141-'[7]4. Capex &amp; Opex'!I628)),('[7]4. Capex &amp; Opex'!J719+(('[7]4. Capex &amp; Opex'!K719-'[7]4. Capex &amp; Opex'!J719)/('[7]4. Capex &amp; Opex'!K628-'[7]4. Capex &amp; Opex'!J628))*($C$1141-'[7]4. Capex &amp; Opex'!J628)))))))),0)</f>
        <v>0</v>
      </c>
      <c r="I1141" s="240">
        <f>IF(A$1141="SIM",_xlfn.FORECAST.LINEAR(C1141,'[7]4. Capex &amp; Opex'!D720:'[7]4. Capex &amp; Opex'!I720,'[7]4. Capex &amp; Opex'!D628:'[7]4. Capex &amp; Opex'!I628),0)</f>
        <v>0</v>
      </c>
      <c r="J1141" s="217"/>
      <c r="K1141" s="217"/>
      <c r="L1141" s="224"/>
      <c r="M1141" s="224"/>
      <c r="N1141" s="224"/>
      <c r="O1141" s="224"/>
      <c r="P1141" s="224"/>
      <c r="Q1141" s="215"/>
      <c r="R1141" s="215"/>
      <c r="S1141" s="215"/>
      <c r="T1141" s="215"/>
      <c r="U1141" s="215"/>
      <c r="V1141" s="215"/>
      <c r="W1141" s="215"/>
      <c r="X1141" s="215"/>
      <c r="Y1141" s="215"/>
      <c r="Z1141" s="215"/>
      <c r="AA1141" s="215"/>
      <c r="AB1141" s="215"/>
      <c r="AC1141" s="215"/>
      <c r="AD1141" s="215"/>
      <c r="AE1141" s="215"/>
      <c r="AF1141" s="215"/>
      <c r="AG1141" s="215"/>
      <c r="AH1141" s="215"/>
      <c r="AI1141" s="215"/>
      <c r="AJ1141" s="215"/>
      <c r="AK1141" s="215"/>
      <c r="AL1141" s="215"/>
      <c r="AM1141" s="215"/>
      <c r="AN1141" s="215"/>
      <c r="AO1141" s="215"/>
      <c r="AP1141" s="215"/>
      <c r="AQ1141" s="215"/>
      <c r="AR1141" s="215"/>
    </row>
    <row r="1142" spans="1:44" s="263" customFormat="1" ht="14.85" customHeight="1">
      <c r="A1142" s="236" t="str">
        <f>IF(AND('[7]1. Painel'!$F$42="Desativado",'[7]1. Painel'!$F$57="Desativado")=TRUE,"NÃO",A735)</f>
        <v>NÃO</v>
      </c>
      <c r="B1142" s="237" t="str">
        <f>B735</f>
        <v>Incineração | Mass Burning</v>
      </c>
      <c r="C1142" s="238">
        <f>C828</f>
        <v>0</v>
      </c>
      <c r="D1142" s="239">
        <f>IF(A1142="SIM",IF('[7]1. Painel'!F42="Ativado",_xlfn.FORECAST.LINEAR(C1142,'[7]4. Capex &amp; Opex'!D785:'[7]4. Capex &amp; Opex'!I785,'[7]4. Capex &amp; Opex'!D728:'[7]4. Capex &amp; Opex'!I728),0),0)</f>
        <v>0</v>
      </c>
      <c r="E1142" s="240">
        <f>IF($C1142&gt;0,D1142*1000000/(C1142*313),0)</f>
        <v>0</v>
      </c>
      <c r="F1142" s="241">
        <f>IF(A1142="SIM",IF('[7]1. Painel'!F57="Ativado",_xlfn.FORECAST.LINEAR(C1142,'[7]4. Capex &amp; Opex'!D818:'[7]4. Capex &amp; Opex'!I818,'[7]4. Capex &amp; Opex'!D728:'[7]4. Capex &amp; Opex'!I728),0),0)</f>
        <v>0</v>
      </c>
      <c r="G1142" s="240">
        <f t="shared" si="359"/>
        <v>0</v>
      </c>
      <c r="H1142" s="242">
        <f>IF(A1142="SIM",_xlfn.FORECAST.LINEAR($C$1142,'[7]4. Capex &amp; Opex'!D819:'[7]4. Capex &amp; Opex'!I819,'[7]4. Capex &amp; Opex'!D828:'[7]4. Capex &amp; Opex'!I828),0)</f>
        <v>0</v>
      </c>
      <c r="I1142" s="240">
        <f>IF(A$1142="SIM",_xlfn.FORECAST.LINEAR(C1142,'[7]4. Capex &amp; Opex'!D820:'[7]4. Capex &amp; Opex'!I820,'[7]4. Capex &amp; Opex'!D728:'[7]4. Capex &amp; Opex'!I728),0)</f>
        <v>0</v>
      </c>
      <c r="J1142" s="217"/>
      <c r="K1142" s="217"/>
      <c r="L1142" s="224"/>
      <c r="M1142" s="224"/>
      <c r="N1142" s="224"/>
      <c r="O1142" s="224"/>
      <c r="P1142" s="224"/>
      <c r="Q1142" s="215"/>
      <c r="R1142" s="215"/>
      <c r="S1142" s="215"/>
      <c r="T1142" s="215"/>
      <c r="U1142" s="215"/>
      <c r="V1142" s="215"/>
      <c r="W1142" s="215"/>
      <c r="X1142" s="215"/>
      <c r="Y1142" s="215"/>
      <c r="Z1142" s="215"/>
      <c r="AA1142" s="215"/>
      <c r="AB1142" s="215"/>
      <c r="AC1142" s="215"/>
      <c r="AD1142" s="215"/>
      <c r="AE1142" s="215"/>
      <c r="AF1142" s="215"/>
      <c r="AG1142" s="215"/>
      <c r="AH1142" s="215"/>
      <c r="AI1142" s="215"/>
      <c r="AJ1142" s="215"/>
      <c r="AK1142" s="215"/>
      <c r="AL1142" s="215"/>
      <c r="AM1142" s="215"/>
      <c r="AN1142" s="215"/>
      <c r="AO1142" s="215"/>
      <c r="AP1142" s="215"/>
      <c r="AQ1142" s="215"/>
      <c r="AR1142" s="215"/>
    </row>
    <row r="1143" spans="1:44" s="263" customFormat="1" ht="14.85" customHeight="1">
      <c r="A1143" s="236" t="str">
        <f>IF(AND('[7]1. Painel'!$F$43="Desativado",'[7]1. Painel'!$F$58="Desativado")=TRUE,"NÃO",A829)</f>
        <v>NÃO</v>
      </c>
      <c r="B1143" s="237" t="str">
        <f>B829</f>
        <v>Incineração | Precedido por TMB para BioCDR</v>
      </c>
      <c r="C1143" s="238">
        <f>C888</f>
        <v>0</v>
      </c>
      <c r="D1143" s="239">
        <f>IF(A1143="SIM",IF('[7]1. Painel'!F43="Ativado",_xlfn.FORECAST.LINEAR(C1143,'[7]4. Capex &amp; Opex'!D885:'[7]4. Capex &amp; Opex'!I885,'[7]4. Capex &amp; Opex'!D828:'[7]4. Capex &amp; Opex'!I828),0),0)</f>
        <v>0</v>
      </c>
      <c r="E1143" s="240">
        <f>IF($C1143&gt;0,D1143*1000000/(C1143*313),0)</f>
        <v>0</v>
      </c>
      <c r="F1143" s="241">
        <f>IF(A1143="SIM",IF('[7]1. Painel'!F58="Ativado",_xlfn.FORECAST.LINEAR(C1143,'[7]4. Capex &amp; Opex'!D918:'[7]4. Capex &amp; Opex'!I918,'[7]4. Capex &amp; Opex'!D828:'[7]4. Capex &amp; Opex'!I828),0),0)</f>
        <v>0</v>
      </c>
      <c r="G1143" s="240">
        <f t="shared" si="359"/>
        <v>0</v>
      </c>
      <c r="H1143" s="242">
        <f>IF(A$1143="SIM",_xlfn.FORECAST.LINEAR($C$1143,'[7]4. Capex &amp; Opex'!$D918:'[7]4. Capex &amp; Opex'!$I918,'[7]4. Capex &amp; Opex'!$D828:'[7]4. Capex &amp; Opex'!$I828),0)</f>
        <v>0</v>
      </c>
      <c r="I1143" s="240">
        <f>IF(A$1143="SIM",_xlfn.FORECAST.LINEAR(C1143,'[7]4. Capex &amp; Opex'!D920:'[7]4. Capex &amp; Opex'!I920,'[7]4. Capex &amp; Opex'!D828:'[7]4. Capex &amp; Opex'!I828),0)</f>
        <v>0</v>
      </c>
      <c r="J1143" s="217"/>
      <c r="K1143" s="217"/>
      <c r="L1143" s="224"/>
      <c r="M1143" s="224"/>
      <c r="N1143" s="224"/>
      <c r="O1143" s="224"/>
      <c r="P1143" s="224"/>
      <c r="Q1143" s="215"/>
      <c r="R1143" s="215"/>
      <c r="S1143" s="215"/>
      <c r="T1143" s="215"/>
      <c r="U1143" s="215"/>
      <c r="V1143" s="215"/>
      <c r="W1143" s="215"/>
      <c r="X1143" s="215"/>
      <c r="Y1143" s="215"/>
      <c r="Z1143" s="215"/>
      <c r="AA1143" s="215"/>
      <c r="AB1143" s="215"/>
      <c r="AC1143" s="215"/>
      <c r="AD1143" s="215"/>
      <c r="AE1143" s="215"/>
      <c r="AF1143" s="215"/>
      <c r="AG1143" s="215"/>
      <c r="AH1143" s="215"/>
      <c r="AI1143" s="215"/>
      <c r="AJ1143" s="215"/>
      <c r="AK1143" s="215"/>
      <c r="AL1143" s="215"/>
      <c r="AM1143" s="215"/>
      <c r="AN1143" s="215"/>
      <c r="AO1143" s="215"/>
      <c r="AP1143" s="215"/>
      <c r="AQ1143" s="215"/>
      <c r="AR1143" s="215"/>
    </row>
    <row r="1144" spans="1:44" s="263" customFormat="1" ht="14.85" customHeight="1" thickBot="1">
      <c r="A1144" s="243" t="str">
        <f>IF(AND('[7]1. Painel'!$F$44="Desativado",'[7]1. Painel'!$F$59="Desativado")=TRUE,"NÃO",A889)</f>
        <v>SIM</v>
      </c>
      <c r="B1144" s="244" t="str">
        <f>B889</f>
        <v>Aterro Sanitário</v>
      </c>
      <c r="C1144" s="245">
        <f>C1125</f>
        <v>138.80328194811651</v>
      </c>
      <c r="D1144" s="246" t="e">
        <f ca="1">IF(A1144="SIM",IF('[7]1. Painel'!F44="Ativado",_xlfn.FORECAST.LINEAR(C1144,'[7]4. Capex &amp; Opex'!D987:'[7]4. Capex &amp; Opex'!I987,'[7]4. Capex &amp; Opex'!D928:'[7]4. Capex &amp; Opex'!I928),0),0)</f>
        <v>#NAME?</v>
      </c>
      <c r="E1144" s="247" t="e">
        <f ca="1">IF($C1144&gt;0,D1144*1000000/(C1144*313),0)</f>
        <v>#NAME?</v>
      </c>
      <c r="F1144" s="248" t="e">
        <f ca="1">IF(A1144="SIM",IF('[7]1. Painel'!F59="Ativado",_xlfn.FORECAST.LINEAR(C1144,'[7]4. Capex &amp; Opex'!D1016:'[7]4. Capex &amp; Opex'!I1016,'[7]4. Capex &amp; Opex'!D928:'[7]4. Capex &amp; Opex'!I928),0),0)</f>
        <v>#NAME?</v>
      </c>
      <c r="G1144" s="247" t="e">
        <f t="shared" ca="1" si="359"/>
        <v>#NAME?</v>
      </c>
      <c r="H1144" s="249">
        <f>IF(A1144="SIM",IF((AND('[7]4. Capex &amp; Opex'!D928&lt;=$C$1144,'[7]4. Capex &amp; Opex'!E928&gt;=$C$1144)),('[7]4. Capex &amp; Opex'!D1017+(('[7]4. Capex &amp; Opex'!E1017-'[7]4. Capex &amp; Opex'!D1017)/('[7]4. Capex &amp; Opex'!E928-'[7]4. Capex &amp; Opex'!D928))*($C$1144-'[7]4. Capex &amp; Opex'!D928)),IF(AND('[7]4. Capex &amp; Opex'!E928&lt;=$C$1144,'[7]4. Capex &amp; Opex'!F28&gt;=$C$1144),('[7]4. Capex &amp; Opex'!E1017+(('[7]4. Capex &amp; Opex'!F1017-'[7]4. Capex &amp; Opex'!E1017)/('[7]4. Capex &amp; Opex'!F928-'[7]4. Capex &amp; Opex'!E928))*($C$1144-'[7]4. Capex &amp; Opex'!E928)),IF(AND('[7]4. Capex &amp; Opex'!F928&lt;=$C$1144,'[7]4. Capex &amp; Opex'!G928&gt;=$C$1144),('[7]4. Capex &amp; Opex'!F1017+(('[7]4. Capex &amp; Opex'!G1017-'[7]4. Capex &amp; Opex'!F1017)/('[7]4. Capex &amp; Opex'!G928-'[7]4. Capex &amp; Opex'!F928))*($C$1144-'[7]4. Capex &amp; Opex'!F928)),IF(AND('[7]4. Capex &amp; Opex'!G928&lt;=$C$1144,'[7]4. Capex &amp; Opex'!H928&gt;=$C$1144),('[7]4. Capex &amp; Opex'!G1017+(('[7]4. Capex &amp; Opex'!H1017-'[7]4. Capex &amp; Opex'!G1017)/('[7]4. Capex &amp; Opex'!H928-'[7]4. Capex &amp; Opex'!G928))*($C$1144-'[7]4. Capex &amp; Opex'!G928)),IF(AND('[7]4. Capex &amp; Opex'!H928&lt;=$C$1144,'[7]4. Capex &amp; Opex'!I928&gt;=$C$1144),('[7]4. Capex &amp; Opex'!H1017+(('[7]4. Capex &amp; Opex'!I1017-'[7]4. Capex &amp; Opex'!H1017)/('[7]4. Capex &amp; Opex'!I928-'[7]4. Capex &amp; Opex'!H928))*($C$1144-'[7]4. Capex &amp; Opex'!H928)),IF(AND('[7]4. Capex &amp; Opex'!I928&lt;=$C$1144,'[7]4. Capex &amp; Opex'!J928&gt;=$C$1144),('[7]4. Capex &amp; Opex'!I1017+(('[7]4. Capex &amp; Opex'!J1017-'[7]4. Capex &amp; Opex'!I1017)/('[7]4. Capex &amp; Opex'!J928-'[7]4. Capex &amp; Opex'!I928))*($C$1144-'[7]4. Capex &amp; Opex'!I928)),('[7]4. Capex &amp; Opex'!J1017+(('[7]4. Capex &amp; Opex'!K1017-'[7]4. Capex &amp; Opex'!J1017)/('[7]4. Capex &amp; Opex'!K928-'[7]4. Capex &amp; Opex'!J928))*($C$1144-'[7]4. Capex &amp; Opex'!J928)))))))),0)</f>
        <v>5.8564088246581694</v>
      </c>
      <c r="I1144" s="247" t="e">
        <f ca="1">IF(A$1144="SIM",_xlfn.FORECAST.LINEAR(C1144,'[7]4. Capex &amp; Opex'!D1018:'[7]4. Capex &amp; Opex'!I1018,'[7]4. Capex &amp; Opex'!D928:'[7]4. Capex &amp; Opex'!I928),0)</f>
        <v>#NAME?</v>
      </c>
      <c r="J1144" s="217"/>
      <c r="K1144" s="217"/>
      <c r="L1144" s="224"/>
      <c r="M1144" s="224"/>
      <c r="N1144" s="224"/>
      <c r="O1144" s="224"/>
      <c r="P1144" s="224"/>
      <c r="Q1144" s="215"/>
      <c r="R1144" s="215"/>
      <c r="S1144" s="215"/>
      <c r="T1144" s="215"/>
      <c r="U1144" s="215"/>
      <c r="V1144" s="215"/>
      <c r="W1144" s="215"/>
      <c r="X1144" s="215"/>
      <c r="Y1144" s="215"/>
      <c r="Z1144" s="215"/>
      <c r="AA1144" s="215"/>
      <c r="AB1144" s="215"/>
      <c r="AC1144" s="215"/>
      <c r="AD1144" s="215"/>
      <c r="AE1144" s="215"/>
      <c r="AF1144" s="215"/>
      <c r="AG1144" s="215"/>
      <c r="AH1144" s="215"/>
      <c r="AI1144" s="215"/>
      <c r="AJ1144" s="215"/>
      <c r="AK1144" s="215"/>
      <c r="AL1144" s="215"/>
      <c r="AM1144" s="215"/>
      <c r="AN1144" s="215"/>
      <c r="AO1144" s="215"/>
      <c r="AP1144" s="215"/>
      <c r="AQ1144" s="215"/>
      <c r="AR1144" s="215"/>
    </row>
    <row r="1145" spans="1:44" s="269" customFormat="1" ht="14.85" customHeight="1" thickTop="1" thickBot="1">
      <c r="A1145" s="250"/>
      <c r="B1145" s="251" t="s">
        <v>267</v>
      </c>
      <c r="C1145" s="252">
        <f>D173/313</f>
        <v>132.358516401278</v>
      </c>
      <c r="D1145" s="253" t="e">
        <f ca="1">SUM(D1135:D1144)</f>
        <v>#NAME?</v>
      </c>
      <c r="E1145" s="254" t="e">
        <f ca="1">D1145*1000000/D173</f>
        <v>#NAME?</v>
      </c>
      <c r="F1145" s="253" t="e">
        <f ca="1">SUM(F1135:F1144)</f>
        <v>#NAME?</v>
      </c>
      <c r="G1145" s="255" t="e">
        <f ca="1">F1145*1000000/D173</f>
        <v>#NAME?</v>
      </c>
      <c r="H1145" s="256">
        <f>SUM(H1135:H1144)</f>
        <v>10.838067308477308</v>
      </c>
      <c r="I1145" s="257" t="e">
        <f ca="1">IF($C1145&gt;0,(F1145-H1145)*1000000/(C1145*313),0)</f>
        <v>#NAME?</v>
      </c>
      <c r="J1145" s="258"/>
      <c r="K1145" s="258"/>
      <c r="L1145" s="258"/>
      <c r="M1145" s="258"/>
      <c r="N1145" s="258"/>
      <c r="O1145" s="258"/>
      <c r="P1145" s="267"/>
      <c r="Q1145" s="268"/>
      <c r="R1145" s="268"/>
      <c r="S1145" s="268"/>
      <c r="T1145" s="268"/>
      <c r="U1145" s="268"/>
      <c r="V1145" s="268"/>
      <c r="W1145" s="268"/>
      <c r="X1145" s="268"/>
      <c r="Y1145" s="268"/>
      <c r="Z1145" s="268"/>
      <c r="AA1145" s="268"/>
      <c r="AB1145" s="268"/>
      <c r="AC1145" s="268"/>
      <c r="AD1145" s="268"/>
      <c r="AE1145" s="268"/>
      <c r="AF1145" s="268"/>
      <c r="AG1145" s="268"/>
      <c r="AH1145" s="268"/>
      <c r="AI1145" s="268"/>
      <c r="AJ1145" s="268"/>
      <c r="AK1145" s="268"/>
      <c r="AL1145" s="268"/>
      <c r="AM1145" s="268"/>
      <c r="AN1145" s="268"/>
      <c r="AO1145" s="268"/>
      <c r="AP1145" s="268"/>
      <c r="AQ1145" s="268"/>
      <c r="AR1145" s="268"/>
    </row>
    <row r="1146" spans="1:44" s="78" customFormat="1" ht="14.85" customHeight="1" thickTop="1">
      <c r="B1146" s="82"/>
      <c r="C1146" s="80"/>
      <c r="D1146" s="270"/>
      <c r="E1146" s="270"/>
      <c r="F1146" s="270"/>
      <c r="G1146" s="271"/>
      <c r="H1146" s="271"/>
      <c r="I1146" s="271"/>
      <c r="J1146" s="215"/>
      <c r="K1146" s="215"/>
      <c r="L1146" s="215"/>
      <c r="M1146" s="215"/>
      <c r="N1146" s="215"/>
      <c r="O1146" s="215"/>
      <c r="P1146" s="215"/>
      <c r="Q1146" s="215"/>
      <c r="R1146" s="215"/>
      <c r="S1146" s="215"/>
      <c r="T1146" s="215"/>
      <c r="U1146" s="215"/>
      <c r="V1146" s="215"/>
      <c r="W1146" s="215"/>
      <c r="X1146" s="215"/>
      <c r="Y1146" s="215"/>
      <c r="Z1146" s="215"/>
      <c r="AA1146" s="215"/>
      <c r="AB1146" s="215"/>
      <c r="AC1146" s="215"/>
      <c r="AD1146" s="215"/>
      <c r="AE1146" s="215"/>
      <c r="AF1146" s="215"/>
      <c r="AG1146" s="215"/>
      <c r="AH1146" s="215"/>
      <c r="AI1146" s="215"/>
      <c r="AJ1146" s="215"/>
      <c r="AK1146" s="215"/>
      <c r="AL1146" s="215"/>
      <c r="AM1146" s="215"/>
      <c r="AN1146" s="215"/>
      <c r="AO1146" s="215"/>
      <c r="AP1146" s="215"/>
      <c r="AQ1146" s="215"/>
      <c r="AR1146" s="215"/>
    </row>
    <row r="1147" spans="1:44" s="78" customFormat="1" ht="14.85" customHeight="1">
      <c r="B1147" s="82"/>
      <c r="C1147" s="80"/>
      <c r="D1147" s="272"/>
      <c r="E1147" s="271"/>
      <c r="F1147" s="271"/>
      <c r="G1147" s="215"/>
      <c r="H1147" s="215"/>
      <c r="I1147" s="271"/>
      <c r="J1147" s="215"/>
      <c r="K1147" s="215"/>
      <c r="L1147" s="215"/>
      <c r="M1147" s="215"/>
      <c r="N1147" s="215"/>
      <c r="O1147" s="215"/>
      <c r="P1147" s="215"/>
      <c r="Q1147" s="215"/>
      <c r="R1147" s="215"/>
      <c r="S1147" s="215"/>
      <c r="T1147" s="215"/>
      <c r="U1147" s="215"/>
      <c r="V1147" s="215"/>
      <c r="W1147" s="215"/>
      <c r="X1147" s="215"/>
      <c r="Y1147" s="215"/>
      <c r="Z1147" s="215"/>
      <c r="AA1147" s="215"/>
      <c r="AB1147" s="215"/>
      <c r="AC1147" s="215"/>
      <c r="AD1147" s="215"/>
      <c r="AE1147" s="215"/>
      <c r="AF1147" s="215"/>
      <c r="AG1147" s="215"/>
      <c r="AH1147" s="215"/>
      <c r="AI1147" s="215"/>
      <c r="AJ1147" s="215"/>
      <c r="AK1147" s="215"/>
      <c r="AL1147" s="215"/>
      <c r="AM1147" s="215"/>
      <c r="AN1147" s="215"/>
      <c r="AO1147" s="215"/>
      <c r="AP1147" s="215"/>
      <c r="AQ1147" s="215"/>
      <c r="AR1147" s="215"/>
    </row>
  </sheetData>
  <mergeCells count="7">
    <mergeCell ref="A1128:E1129"/>
    <mergeCell ref="A1131:E1131"/>
    <mergeCell ref="A1:O2"/>
    <mergeCell ref="A168:B169"/>
    <mergeCell ref="A172:B173"/>
    <mergeCell ref="A291:B292"/>
    <mergeCell ref="B1078:C1078"/>
  </mergeCells>
  <conditionalFormatting sqref="A296">
    <cfRule type="cellIs" dxfId="33" priority="23" operator="equal">
      <formula>"NÃO"</formula>
    </cfRule>
    <cfRule type="cellIs" dxfId="32" priority="24" operator="equal">
      <formula>"SIM"</formula>
    </cfRule>
  </conditionalFormatting>
  <conditionalFormatting sqref="A302">
    <cfRule type="cellIs" dxfId="31" priority="35" operator="equal">
      <formula>"NÃO"</formula>
    </cfRule>
    <cfRule type="cellIs" dxfId="30" priority="36" operator="equal">
      <formula>"SIM"</formula>
    </cfRule>
  </conditionalFormatting>
  <conditionalFormatting sqref="A379">
    <cfRule type="cellIs" dxfId="29" priority="33" operator="equal">
      <formula>"NÃO"</formula>
    </cfRule>
    <cfRule type="cellIs" dxfId="28" priority="34" operator="equal">
      <formula>"SIM"</formula>
    </cfRule>
  </conditionalFormatting>
  <conditionalFormatting sqref="A433">
    <cfRule type="cellIs" dxfId="27" priority="37" operator="equal">
      <formula>"NÃO"</formula>
    </cfRule>
    <cfRule type="cellIs" dxfId="26" priority="38" operator="equal">
      <formula>"SIM"</formula>
    </cfRule>
  </conditionalFormatting>
  <conditionalFormatting sqref="A529">
    <cfRule type="cellIs" dxfId="25" priority="29" operator="equal">
      <formula>"NÃO"</formula>
    </cfRule>
    <cfRule type="cellIs" dxfId="24" priority="30" operator="equal">
      <formula>"SIM"</formula>
    </cfRule>
  </conditionalFormatting>
  <conditionalFormatting sqref="A585">
    <cfRule type="cellIs" dxfId="23" priority="5" operator="equal">
      <formula>"NÃO"</formula>
    </cfRule>
    <cfRule type="cellIs" dxfId="22" priority="6" operator="equal">
      <formula>"SIM"</formula>
    </cfRule>
  </conditionalFormatting>
  <conditionalFormatting sqref="A643">
    <cfRule type="cellIs" dxfId="21" priority="39" operator="equal">
      <formula>"NÃO"</formula>
    </cfRule>
    <cfRule type="cellIs" dxfId="20" priority="40" operator="equal">
      <formula>"SIM"</formula>
    </cfRule>
  </conditionalFormatting>
  <conditionalFormatting sqref="A697">
    <cfRule type="cellIs" dxfId="19" priority="27" operator="equal">
      <formula>"NÃO"</formula>
    </cfRule>
    <cfRule type="cellIs" dxfId="18" priority="28" operator="equal">
      <formula>"SIM"</formula>
    </cfRule>
  </conditionalFormatting>
  <conditionalFormatting sqref="A735">
    <cfRule type="cellIs" dxfId="17" priority="25" operator="equal">
      <formula>"NÃO"</formula>
    </cfRule>
    <cfRule type="cellIs" dxfId="16" priority="26" operator="equal">
      <formula>"SIM"</formula>
    </cfRule>
  </conditionalFormatting>
  <conditionalFormatting sqref="A829">
    <cfRule type="cellIs" dxfId="15" priority="3" operator="equal">
      <formula>"NÃO"</formula>
    </cfRule>
    <cfRule type="cellIs" dxfId="14" priority="4" operator="equal">
      <formula>"SIM"</formula>
    </cfRule>
  </conditionalFormatting>
  <conditionalFormatting sqref="A889">
    <cfRule type="cellIs" dxfId="13" priority="1" operator="equal">
      <formula>"NÃO"</formula>
    </cfRule>
    <cfRule type="cellIs" dxfId="12" priority="2" operator="equal">
      <formula>"SIM"</formula>
    </cfRule>
  </conditionalFormatting>
  <conditionalFormatting sqref="A1135:A1144">
    <cfRule type="cellIs" dxfId="11" priority="7" operator="equal">
      <formula>"NÃO"</formula>
    </cfRule>
    <cfRule type="cellIs" dxfId="10" priority="8" operator="equal">
      <formula>"SIM"</formula>
    </cfRule>
  </conditionalFormatting>
  <conditionalFormatting sqref="D290:AR290">
    <cfRule type="cellIs" dxfId="9" priority="31" operator="equal">
      <formula>"NOK"</formula>
    </cfRule>
    <cfRule type="cellIs" dxfId="8" priority="32" operator="equal">
      <formula>"OK"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4E5E69"/>
    <outlinePr summaryBelow="0" summaryRight="0"/>
  </sheetPr>
  <dimension ref="B3:V103"/>
  <sheetViews>
    <sheetView showGridLines="0" topLeftCell="B2" zoomScale="68" zoomScaleNormal="68" workbookViewId="0">
      <selection activeCell="B106" sqref="B106"/>
    </sheetView>
  </sheetViews>
  <sheetFormatPr defaultColWidth="8.85546875" defaultRowHeight="15" outlineLevelRow="2" outlineLevelCol="1"/>
  <cols>
    <col min="1" max="1" width="5" style="78" bestFit="1" customWidth="1"/>
    <col min="2" max="2" width="85.42578125" style="82" bestFit="1" customWidth="1"/>
    <col min="3" max="3" width="15.85546875" style="81" bestFit="1" customWidth="1"/>
    <col min="4" max="4" width="14.42578125" style="81" customWidth="1"/>
    <col min="5" max="11" width="14.42578125" style="78" customWidth="1"/>
    <col min="12" max="12" width="15.5703125" style="78" bestFit="1" customWidth="1"/>
    <col min="13" max="13" width="17" style="346" customWidth="1" outlineLevel="1"/>
    <col min="14" max="14" width="94.5703125" style="346" customWidth="1" outlineLevel="1"/>
    <col min="15" max="15" width="18.140625" style="346" customWidth="1" outlineLevel="1"/>
    <col min="16" max="16" width="15.5703125" style="346" customWidth="1" outlineLevel="1"/>
    <col min="17" max="17" width="14.85546875" style="346" customWidth="1" outlineLevel="1"/>
    <col min="18" max="18" width="10.85546875" style="346" customWidth="1" outlineLevel="1"/>
    <col min="19" max="19" width="8.5703125" style="347" customWidth="1" outlineLevel="1"/>
    <col min="20" max="20" width="10.85546875" style="348" customWidth="1" outlineLevel="1"/>
    <col min="21" max="21" width="8.42578125" style="78" customWidth="1" outlineLevel="1"/>
    <col min="22" max="22" width="10.42578125" style="78" customWidth="1" outlineLevel="1"/>
    <col min="23" max="23" width="10" style="78" bestFit="1" customWidth="1"/>
    <col min="24" max="24" width="6" style="78" bestFit="1" customWidth="1"/>
    <col min="25" max="16384" width="8.85546875" style="78"/>
  </cols>
  <sheetData>
    <row r="3" spans="2:20" ht="20.25">
      <c r="B3" s="273" t="s">
        <v>274</v>
      </c>
      <c r="C3" s="274" t="s">
        <v>275</v>
      </c>
      <c r="D3" s="275"/>
      <c r="E3" s="275"/>
      <c r="F3" s="275"/>
      <c r="G3" s="275"/>
      <c r="H3" s="275"/>
      <c r="I3" s="275"/>
      <c r="J3" s="275"/>
      <c r="K3" s="275"/>
    </row>
    <row r="4" spans="2:20" ht="5.0999999999999996" customHeight="1">
      <c r="B4" s="275"/>
      <c r="C4" s="276"/>
      <c r="D4" s="276"/>
      <c r="E4" s="275"/>
      <c r="F4" s="275"/>
      <c r="G4" s="275"/>
      <c r="H4" s="275"/>
      <c r="I4" s="275"/>
      <c r="J4" s="275"/>
      <c r="K4" s="275"/>
    </row>
    <row r="5" spans="2:20" ht="15.6" customHeight="1">
      <c r="B5" s="369" t="s">
        <v>276</v>
      </c>
      <c r="C5" s="369"/>
      <c r="D5" s="369"/>
      <c r="E5" s="369"/>
      <c r="F5" s="369"/>
      <c r="G5" s="369"/>
      <c r="H5" s="369"/>
      <c r="I5" s="369"/>
      <c r="J5" s="369"/>
      <c r="K5" s="369"/>
    </row>
    <row r="6" spans="2:20" ht="14.45" customHeight="1">
      <c r="B6" s="369"/>
      <c r="C6" s="369"/>
      <c r="D6" s="369"/>
      <c r="E6" s="369"/>
      <c r="F6" s="369"/>
      <c r="G6" s="369"/>
      <c r="H6" s="369"/>
      <c r="I6" s="369"/>
      <c r="J6" s="369"/>
      <c r="K6" s="369"/>
    </row>
    <row r="7" spans="2:20" ht="15.75">
      <c r="B7" s="277" t="s">
        <v>277</v>
      </c>
      <c r="C7" s="278">
        <v>15.387681383851747</v>
      </c>
      <c r="D7" s="279" t="s">
        <v>20</v>
      </c>
      <c r="E7" s="280">
        <v>4816.3442731455971</v>
      </c>
      <c r="F7" s="279" t="s">
        <v>129</v>
      </c>
      <c r="G7" s="275"/>
      <c r="H7" s="275"/>
      <c r="I7" s="275"/>
      <c r="J7" s="275"/>
      <c r="K7" s="275"/>
    </row>
    <row r="8" spans="2:20" ht="5.0999999999999996" customHeight="1">
      <c r="B8" s="281"/>
      <c r="C8" s="276"/>
      <c r="D8" s="282" t="s">
        <v>361</v>
      </c>
      <c r="E8" s="282" t="s">
        <v>361</v>
      </c>
      <c r="F8" s="282" t="s">
        <v>361</v>
      </c>
      <c r="G8" s="282" t="s">
        <v>361</v>
      </c>
      <c r="H8" s="282" t="s">
        <v>147</v>
      </c>
      <c r="I8" s="282" t="s">
        <v>147</v>
      </c>
      <c r="J8" s="282" t="s">
        <v>361</v>
      </c>
      <c r="K8" s="282" t="s">
        <v>361</v>
      </c>
    </row>
    <row r="9" spans="2:20" s="260" customFormat="1">
      <c r="B9" s="283" t="s">
        <v>278</v>
      </c>
      <c r="C9" s="284" t="s">
        <v>129</v>
      </c>
      <c r="D9" s="285">
        <v>782.5</v>
      </c>
      <c r="E9" s="285">
        <v>1565</v>
      </c>
      <c r="F9" s="285">
        <v>3130</v>
      </c>
      <c r="G9" s="285">
        <v>4695</v>
      </c>
      <c r="H9" s="285">
        <v>4726.3</v>
      </c>
      <c r="I9" s="285">
        <v>7825</v>
      </c>
      <c r="J9" s="285">
        <v>10955</v>
      </c>
      <c r="K9" s="285">
        <v>15650</v>
      </c>
      <c r="M9" s="349"/>
      <c r="N9" s="349"/>
      <c r="O9" s="349"/>
      <c r="P9" s="349"/>
      <c r="Q9" s="349"/>
      <c r="R9" s="349"/>
      <c r="S9" s="350"/>
      <c r="T9" s="351"/>
    </row>
    <row r="10" spans="2:20">
      <c r="B10" s="286" t="s">
        <v>313</v>
      </c>
      <c r="C10" s="287" t="s">
        <v>71</v>
      </c>
      <c r="D10" s="288">
        <v>2.5</v>
      </c>
      <c r="E10" s="288">
        <v>5</v>
      </c>
      <c r="F10" s="288">
        <v>10</v>
      </c>
      <c r="G10" s="288">
        <v>15</v>
      </c>
      <c r="H10" s="288">
        <v>15.1</v>
      </c>
      <c r="I10" s="288">
        <v>25</v>
      </c>
      <c r="J10" s="288">
        <v>35</v>
      </c>
      <c r="K10" s="288">
        <v>50</v>
      </c>
    </row>
    <row r="11" spans="2:20" s="262" customFormat="1" ht="12.75">
      <c r="B11" s="289" t="s">
        <v>279</v>
      </c>
      <c r="C11" s="290" t="s">
        <v>0</v>
      </c>
      <c r="D11" s="291">
        <v>36.226851851851848</v>
      </c>
      <c r="E11" s="291">
        <v>72.453703703703695</v>
      </c>
      <c r="F11" s="291">
        <v>144.90740740740739</v>
      </c>
      <c r="G11" s="291">
        <v>217.36111111111109</v>
      </c>
      <c r="H11" s="291">
        <v>120.8</v>
      </c>
      <c r="I11" s="291">
        <v>200</v>
      </c>
      <c r="J11" s="291">
        <v>280</v>
      </c>
      <c r="K11" s="291">
        <v>400</v>
      </c>
      <c r="M11" s="346"/>
      <c r="N11" s="346"/>
      <c r="O11" s="346"/>
      <c r="P11" s="346"/>
      <c r="Q11" s="346"/>
      <c r="R11" s="346"/>
      <c r="S11" s="347"/>
    </row>
    <row r="12" spans="2:20" ht="5.0999999999999996" customHeight="1">
      <c r="B12" s="281"/>
      <c r="C12" s="276"/>
      <c r="D12" s="276"/>
      <c r="E12" s="275"/>
      <c r="F12" s="275"/>
      <c r="G12" s="275"/>
      <c r="H12" s="275"/>
      <c r="I12" s="275"/>
      <c r="J12" s="275"/>
      <c r="K12" s="275"/>
    </row>
    <row r="13" spans="2:20" s="263" customFormat="1" ht="15.75">
      <c r="B13" s="292" t="s">
        <v>280</v>
      </c>
      <c r="C13" s="293"/>
      <c r="D13" s="370" t="s">
        <v>281</v>
      </c>
      <c r="E13" s="370"/>
      <c r="F13" s="370"/>
      <c r="G13" s="370"/>
      <c r="H13" s="371" t="s">
        <v>282</v>
      </c>
      <c r="I13" s="371"/>
      <c r="J13" s="371"/>
      <c r="K13" s="371"/>
      <c r="M13" s="346"/>
      <c r="N13" s="346"/>
      <c r="O13" s="346"/>
      <c r="P13" s="346"/>
      <c r="Q13" s="346"/>
      <c r="R13" s="346"/>
      <c r="S13" s="347"/>
      <c r="T13" s="348"/>
    </row>
    <row r="14" spans="2:20" ht="15" customHeight="1" outlineLevel="1">
      <c r="B14" s="281"/>
      <c r="C14" s="276"/>
      <c r="D14" s="284"/>
      <c r="E14" s="275"/>
      <c r="F14" s="275"/>
      <c r="G14" s="275"/>
      <c r="H14" s="275"/>
      <c r="I14" s="275"/>
      <c r="J14" s="275"/>
      <c r="K14" s="275"/>
    </row>
    <row r="15" spans="2:20" outlineLevel="1" collapsed="1">
      <c r="B15" s="294" t="s">
        <v>283</v>
      </c>
      <c r="C15" s="276"/>
      <c r="D15" s="276"/>
      <c r="E15" s="275"/>
      <c r="F15" s="275"/>
      <c r="G15" s="275"/>
      <c r="H15" s="275"/>
      <c r="I15" s="275"/>
      <c r="J15" s="275"/>
      <c r="K15" s="275"/>
    </row>
    <row r="16" spans="2:20" s="214" customFormat="1" hidden="1" outlineLevel="2">
      <c r="B16" s="295" t="s">
        <v>284</v>
      </c>
      <c r="C16" s="296"/>
      <c r="D16" s="297"/>
      <c r="E16" s="298"/>
      <c r="F16" s="299"/>
      <c r="G16" s="299"/>
      <c r="H16" s="300"/>
      <c r="I16" s="300"/>
      <c r="J16" s="299"/>
      <c r="K16" s="299"/>
      <c r="M16" s="346"/>
      <c r="N16" s="346"/>
      <c r="O16" s="346"/>
      <c r="P16" s="346"/>
      <c r="Q16" s="346"/>
      <c r="R16" s="346"/>
      <c r="S16" s="347"/>
      <c r="T16" s="262"/>
    </row>
    <row r="17" spans="2:20" s="214" customFormat="1" hidden="1" outlineLevel="2">
      <c r="B17" s="301" t="s">
        <v>285</v>
      </c>
      <c r="C17" s="297"/>
      <c r="D17" s="297">
        <v>1.8</v>
      </c>
      <c r="E17" s="302" t="s">
        <v>286</v>
      </c>
      <c r="F17" s="303"/>
      <c r="G17" s="303"/>
      <c r="H17" s="303"/>
      <c r="I17" s="303"/>
      <c r="J17" s="303"/>
      <c r="K17" s="303"/>
      <c r="M17" s="346"/>
      <c r="N17" s="346"/>
      <c r="O17" s="346"/>
      <c r="P17" s="346"/>
      <c r="Q17" s="346"/>
      <c r="R17" s="346"/>
      <c r="S17" s="347"/>
      <c r="T17" s="262"/>
    </row>
    <row r="18" spans="2:20" s="214" customFormat="1" hidden="1" outlineLevel="2">
      <c r="B18" s="301" t="s">
        <v>287</v>
      </c>
      <c r="C18" s="297"/>
      <c r="D18" s="304">
        <v>69.009584664536746</v>
      </c>
      <c r="E18" s="302" t="s">
        <v>288</v>
      </c>
      <c r="F18" s="303"/>
      <c r="G18" s="303"/>
      <c r="H18" s="303"/>
      <c r="I18" s="303"/>
      <c r="J18" s="303"/>
      <c r="K18" s="303"/>
      <c r="M18" s="346"/>
      <c r="N18" s="346"/>
      <c r="O18" s="346"/>
      <c r="P18" s="346"/>
      <c r="Q18" s="346"/>
      <c r="R18" s="346"/>
      <c r="S18" s="347"/>
      <c r="T18" s="262"/>
    </row>
    <row r="19" spans="2:20" s="214" customFormat="1" ht="16.5" hidden="1" outlineLevel="2">
      <c r="B19" s="301" t="s">
        <v>289</v>
      </c>
      <c r="C19" s="297"/>
      <c r="D19" s="305">
        <v>40</v>
      </c>
      <c r="E19" s="302" t="s">
        <v>290</v>
      </c>
      <c r="F19" s="303"/>
      <c r="G19" s="305">
        <v>5</v>
      </c>
      <c r="H19" s="303" t="s">
        <v>291</v>
      </c>
      <c r="I19" s="303"/>
      <c r="J19" s="305">
        <v>8</v>
      </c>
      <c r="K19" s="303" t="s">
        <v>292</v>
      </c>
      <c r="M19" s="346"/>
      <c r="N19" s="346"/>
      <c r="O19" s="346"/>
      <c r="P19" s="346"/>
      <c r="Q19" s="346"/>
      <c r="R19" s="346"/>
      <c r="S19" s="347"/>
      <c r="T19" s="262"/>
    </row>
    <row r="20" spans="2:20" s="214" customFormat="1" hidden="1" outlineLevel="2">
      <c r="B20" s="295" t="s">
        <v>293</v>
      </c>
      <c r="C20" s="297"/>
      <c r="D20" s="297"/>
      <c r="E20" s="302"/>
      <c r="F20" s="303"/>
      <c r="G20" s="303"/>
      <c r="H20" s="303"/>
      <c r="I20" s="303"/>
      <c r="J20" s="303"/>
      <c r="K20" s="303"/>
      <c r="M20" s="346"/>
      <c r="N20" s="346"/>
      <c r="O20" s="346"/>
      <c r="P20" s="346"/>
      <c r="Q20" s="346"/>
      <c r="R20" s="346"/>
      <c r="S20" s="347"/>
      <c r="T20" s="262"/>
    </row>
    <row r="21" spans="2:20" s="214" customFormat="1" hidden="1" outlineLevel="2">
      <c r="B21" s="301" t="s">
        <v>294</v>
      </c>
      <c r="C21" s="297"/>
      <c r="D21" s="304">
        <v>125</v>
      </c>
      <c r="E21" s="302" t="s">
        <v>295</v>
      </c>
      <c r="F21" s="303"/>
      <c r="G21" s="303"/>
      <c r="H21" s="304"/>
      <c r="I21" s="302"/>
      <c r="J21" s="303"/>
      <c r="K21" s="303"/>
      <c r="M21" s="346"/>
      <c r="N21" s="346"/>
      <c r="O21" s="346"/>
      <c r="P21" s="346"/>
      <c r="Q21" s="346"/>
      <c r="R21" s="346"/>
      <c r="S21" s="347"/>
      <c r="T21" s="262"/>
    </row>
    <row r="22" spans="2:20" s="214" customFormat="1" hidden="1" outlineLevel="2">
      <c r="B22" s="301" t="s">
        <v>287</v>
      </c>
      <c r="C22" s="297"/>
      <c r="D22" s="306">
        <v>3.25</v>
      </c>
      <c r="E22" s="302" t="s">
        <v>286</v>
      </c>
      <c r="F22" s="303"/>
      <c r="G22" s="303"/>
      <c r="H22" s="306"/>
      <c r="I22" s="302"/>
      <c r="J22" s="303"/>
      <c r="K22" s="303"/>
      <c r="M22" s="346"/>
      <c r="N22" s="346"/>
      <c r="O22" s="346"/>
      <c r="P22" s="346"/>
      <c r="Q22" s="346"/>
      <c r="R22" s="346"/>
      <c r="S22" s="347"/>
      <c r="T22" s="262"/>
    </row>
    <row r="23" spans="2:20" s="214" customFormat="1" ht="16.5" hidden="1" outlineLevel="2">
      <c r="B23" s="301" t="s">
        <v>287</v>
      </c>
      <c r="C23" s="297"/>
      <c r="D23" s="305">
        <v>192.5</v>
      </c>
      <c r="E23" s="302" t="s">
        <v>296</v>
      </c>
      <c r="F23" s="303"/>
      <c r="G23" s="305">
        <v>7</v>
      </c>
      <c r="H23" s="303" t="s">
        <v>291</v>
      </c>
      <c r="I23" s="303"/>
      <c r="J23" s="305">
        <v>27.5</v>
      </c>
      <c r="K23" s="303" t="s">
        <v>297</v>
      </c>
      <c r="M23" s="346"/>
      <c r="N23" s="346"/>
      <c r="O23" s="346"/>
      <c r="P23" s="346"/>
      <c r="Q23" s="346"/>
      <c r="R23" s="346"/>
      <c r="S23" s="347"/>
      <c r="T23" s="262"/>
    </row>
    <row r="24" spans="2:20" s="214" customFormat="1" hidden="1" outlineLevel="2">
      <c r="B24" s="307" t="s">
        <v>298</v>
      </c>
      <c r="C24" s="372" t="s">
        <v>299</v>
      </c>
      <c r="D24" s="372"/>
      <c r="E24" s="372"/>
      <c r="F24" s="372"/>
      <c r="G24" s="372"/>
      <c r="H24" s="372"/>
      <c r="I24" s="372"/>
      <c r="J24" s="372"/>
      <c r="K24" s="372"/>
      <c r="M24" s="346"/>
      <c r="N24" s="346"/>
      <c r="O24" s="346"/>
      <c r="P24" s="346"/>
      <c r="Q24" s="346"/>
      <c r="R24" s="346"/>
      <c r="S24" s="347"/>
      <c r="T24" s="262"/>
    </row>
    <row r="25" spans="2:20" s="214" customFormat="1" hidden="1" outlineLevel="2">
      <c r="B25" s="301" t="s">
        <v>300</v>
      </c>
      <c r="C25" s="297"/>
      <c r="D25" s="308">
        <v>150000</v>
      </c>
      <c r="E25" s="302" t="s">
        <v>301</v>
      </c>
      <c r="F25" s="309"/>
      <c r="G25" s="309"/>
      <c r="H25" s="310"/>
      <c r="I25" s="309"/>
      <c r="J25" s="309"/>
      <c r="K25" s="309"/>
      <c r="M25" s="346"/>
      <c r="N25" s="346"/>
      <c r="O25" s="346"/>
      <c r="P25" s="346"/>
      <c r="Q25" s="346"/>
      <c r="R25" s="346"/>
      <c r="S25" s="347"/>
      <c r="T25" s="262"/>
    </row>
    <row r="26" spans="2:20" ht="15" hidden="1" customHeight="1" outlineLevel="2">
      <c r="B26" s="301" t="s">
        <v>302</v>
      </c>
      <c r="C26" s="297"/>
      <c r="D26" s="308">
        <v>325000</v>
      </c>
      <c r="E26" s="302" t="s">
        <v>303</v>
      </c>
      <c r="F26" s="309"/>
      <c r="G26" s="309"/>
      <c r="H26" s="310"/>
      <c r="I26" s="309"/>
      <c r="J26" s="309"/>
      <c r="K26" s="309"/>
    </row>
    <row r="27" spans="2:20" hidden="1" outlineLevel="2">
      <c r="B27" s="301" t="s">
        <v>304</v>
      </c>
      <c r="C27" s="297"/>
      <c r="D27" s="308">
        <v>7500</v>
      </c>
      <c r="E27" s="302" t="s">
        <v>305</v>
      </c>
      <c r="F27" s="309"/>
      <c r="G27" s="309"/>
      <c r="H27" s="310"/>
      <c r="I27" s="309"/>
      <c r="J27" s="309"/>
      <c r="K27" s="309"/>
    </row>
    <row r="28" spans="2:20" hidden="1" outlineLevel="2">
      <c r="B28" s="301" t="s">
        <v>306</v>
      </c>
      <c r="C28" s="297"/>
      <c r="D28" s="308">
        <v>250000</v>
      </c>
      <c r="E28" s="302" t="s">
        <v>301</v>
      </c>
      <c r="F28" s="309"/>
      <c r="G28" s="309"/>
      <c r="H28" s="310"/>
      <c r="I28" s="309"/>
      <c r="J28" s="309"/>
      <c r="K28" s="309"/>
    </row>
    <row r="29" spans="2:20" ht="16.5" hidden="1" outlineLevel="2">
      <c r="B29" s="301" t="s">
        <v>307</v>
      </c>
      <c r="C29" s="297"/>
      <c r="D29" s="297">
        <v>750</v>
      </c>
      <c r="E29" s="302" t="s">
        <v>308</v>
      </c>
      <c r="F29" s="303"/>
      <c r="G29" s="303"/>
      <c r="H29" s="302"/>
      <c r="I29" s="302"/>
      <c r="J29" s="303"/>
      <c r="K29" s="303"/>
    </row>
    <row r="30" spans="2:20" hidden="1" outlineLevel="2">
      <c r="B30" s="301" t="s">
        <v>309</v>
      </c>
      <c r="C30" s="297"/>
      <c r="D30" s="311">
        <v>0.75</v>
      </c>
      <c r="E30" s="302" t="s">
        <v>73</v>
      </c>
      <c r="F30" s="303"/>
      <c r="G30" s="303"/>
      <c r="H30" s="302"/>
      <c r="I30" s="302"/>
      <c r="J30" s="303"/>
      <c r="K30" s="303"/>
    </row>
    <row r="31" spans="2:20" s="214" customFormat="1" ht="11.1" hidden="1" customHeight="1" outlineLevel="2">
      <c r="B31" s="301" t="s">
        <v>310</v>
      </c>
      <c r="C31" s="297"/>
      <c r="D31" s="308">
        <v>325</v>
      </c>
      <c r="E31" s="302" t="s">
        <v>308</v>
      </c>
      <c r="F31" s="312"/>
      <c r="G31" s="312"/>
      <c r="H31" s="310"/>
      <c r="I31" s="312"/>
      <c r="J31" s="312"/>
      <c r="K31" s="312"/>
      <c r="M31" s="346"/>
      <c r="N31" s="346"/>
      <c r="O31" s="346"/>
      <c r="P31" s="346"/>
      <c r="Q31" s="346"/>
      <c r="R31" s="346"/>
      <c r="S31" s="347"/>
      <c r="T31" s="262"/>
    </row>
    <row r="32" spans="2:20" s="214" customFormat="1" hidden="1" outlineLevel="2">
      <c r="B32" s="301" t="s">
        <v>311</v>
      </c>
      <c r="C32" s="297"/>
      <c r="D32" s="311">
        <v>0.25</v>
      </c>
      <c r="E32" s="302" t="s">
        <v>73</v>
      </c>
      <c r="F32" s="309"/>
      <c r="G32" s="309"/>
      <c r="H32" s="310"/>
      <c r="I32" s="313"/>
      <c r="J32" s="309"/>
      <c r="K32" s="309"/>
      <c r="M32" s="346"/>
      <c r="N32" s="346"/>
      <c r="O32" s="346"/>
      <c r="P32" s="346"/>
      <c r="Q32" s="346"/>
      <c r="R32" s="346"/>
      <c r="S32" s="347"/>
      <c r="T32" s="262"/>
    </row>
    <row r="33" spans="2:20" s="214" customFormat="1" ht="16.5" hidden="1" outlineLevel="2">
      <c r="B33" s="301" t="s">
        <v>312</v>
      </c>
      <c r="C33" s="297"/>
      <c r="D33" s="308">
        <v>1250</v>
      </c>
      <c r="E33" s="302" t="s">
        <v>308</v>
      </c>
      <c r="F33" s="309"/>
      <c r="G33" s="309"/>
      <c r="H33" s="310"/>
      <c r="I33" s="309"/>
      <c r="J33" s="309"/>
      <c r="K33" s="309"/>
      <c r="M33" s="346"/>
      <c r="N33" s="346"/>
      <c r="O33" s="346"/>
      <c r="P33" s="346"/>
      <c r="Q33" s="346"/>
      <c r="R33" s="346"/>
      <c r="S33" s="347"/>
      <c r="T33" s="262"/>
    </row>
    <row r="34" spans="2:20" s="214" customFormat="1" hidden="1" outlineLevel="2">
      <c r="B34" s="301"/>
      <c r="C34" s="297"/>
      <c r="D34" s="308"/>
      <c r="E34" s="302"/>
      <c r="F34" s="309"/>
      <c r="G34" s="309"/>
      <c r="H34" s="310"/>
      <c r="I34" s="309"/>
      <c r="J34" s="309"/>
      <c r="K34" s="309"/>
      <c r="M34" s="346"/>
      <c r="N34" s="346"/>
      <c r="O34" s="346"/>
      <c r="P34" s="346"/>
      <c r="Q34" s="346"/>
      <c r="R34" s="346"/>
      <c r="S34" s="347"/>
      <c r="T34" s="262"/>
    </row>
    <row r="35" spans="2:20" hidden="1" outlineLevel="2">
      <c r="B35" s="314"/>
      <c r="C35" s="276"/>
      <c r="D35" s="276"/>
      <c r="E35" s="275"/>
      <c r="F35" s="275"/>
      <c r="G35" s="275"/>
      <c r="H35" s="275"/>
      <c r="I35" s="275"/>
      <c r="J35" s="275"/>
      <c r="K35" s="275"/>
    </row>
    <row r="36" spans="2:20" hidden="1" outlineLevel="2">
      <c r="B36" s="314"/>
      <c r="C36" s="276"/>
      <c r="D36" s="276"/>
      <c r="E36" s="275"/>
      <c r="F36" s="275"/>
      <c r="G36" s="275"/>
      <c r="H36" s="275"/>
      <c r="I36" s="275"/>
      <c r="J36" s="275"/>
      <c r="K36" s="275"/>
    </row>
    <row r="37" spans="2:20" hidden="1" outlineLevel="2">
      <c r="B37" s="315" t="s">
        <v>278</v>
      </c>
      <c r="C37" s="316" t="s">
        <v>129</v>
      </c>
      <c r="D37" s="317">
        <v>782.5</v>
      </c>
      <c r="E37" s="317">
        <v>1565</v>
      </c>
      <c r="F37" s="317">
        <v>3130</v>
      </c>
      <c r="G37" s="317">
        <v>4695</v>
      </c>
      <c r="H37" s="317">
        <v>4726.3</v>
      </c>
      <c r="I37" s="317">
        <v>7825</v>
      </c>
      <c r="J37" s="317">
        <v>10955</v>
      </c>
      <c r="K37" s="317">
        <v>15650</v>
      </c>
    </row>
    <row r="38" spans="2:20" hidden="1" outlineLevel="2">
      <c r="B38" s="314" t="s">
        <v>313</v>
      </c>
      <c r="C38" s="284" t="s">
        <v>71</v>
      </c>
      <c r="D38" s="318">
        <v>2.5</v>
      </c>
      <c r="E38" s="318">
        <v>5</v>
      </c>
      <c r="F38" s="318">
        <v>10</v>
      </c>
      <c r="G38" s="318">
        <v>15</v>
      </c>
      <c r="H38" s="318">
        <v>15.1</v>
      </c>
      <c r="I38" s="318">
        <v>25</v>
      </c>
      <c r="J38" s="318">
        <v>35</v>
      </c>
      <c r="K38" s="318">
        <v>50</v>
      </c>
    </row>
    <row r="39" spans="2:20" s="260" customFormat="1" hidden="1" outlineLevel="2">
      <c r="B39" s="314" t="s">
        <v>314</v>
      </c>
      <c r="C39" s="276" t="s">
        <v>0</v>
      </c>
      <c r="D39" s="319">
        <v>2</v>
      </c>
      <c r="E39" s="319">
        <v>2</v>
      </c>
      <c r="F39" s="319">
        <v>2</v>
      </c>
      <c r="G39" s="319">
        <v>2</v>
      </c>
      <c r="H39" s="319">
        <v>2</v>
      </c>
      <c r="I39" s="319">
        <v>2</v>
      </c>
      <c r="J39" s="319">
        <v>2</v>
      </c>
      <c r="K39" s="319">
        <v>2</v>
      </c>
      <c r="M39" s="349"/>
      <c r="N39" s="349"/>
      <c r="O39" s="349"/>
      <c r="P39" s="349"/>
      <c r="Q39" s="349"/>
      <c r="R39" s="349"/>
      <c r="S39" s="350"/>
      <c r="T39" s="351"/>
    </row>
    <row r="40" spans="2:20" hidden="1" outlineLevel="2">
      <c r="B40" s="314" t="s">
        <v>315</v>
      </c>
      <c r="C40" s="276" t="s">
        <v>0</v>
      </c>
      <c r="D40" s="319">
        <v>18.113425925925924</v>
      </c>
      <c r="E40" s="319">
        <v>36.226851851851848</v>
      </c>
      <c r="F40" s="319">
        <v>72.453703703703695</v>
      </c>
      <c r="G40" s="319">
        <v>108.68055555555554</v>
      </c>
      <c r="H40" s="319">
        <v>60.4</v>
      </c>
      <c r="I40" s="319">
        <v>100</v>
      </c>
      <c r="J40" s="319">
        <v>140</v>
      </c>
      <c r="K40" s="319">
        <v>200</v>
      </c>
    </row>
    <row r="41" spans="2:20" hidden="1" outlineLevel="2">
      <c r="B41" s="314" t="s">
        <v>279</v>
      </c>
      <c r="C41" s="276" t="s">
        <v>0</v>
      </c>
      <c r="D41" s="319">
        <v>36.226851851851848</v>
      </c>
      <c r="E41" s="319">
        <v>72.453703703703695</v>
      </c>
      <c r="F41" s="319">
        <v>144.90740740740739</v>
      </c>
      <c r="G41" s="319">
        <v>217.36111111111109</v>
      </c>
      <c r="H41" s="319">
        <v>120.8</v>
      </c>
      <c r="I41" s="319">
        <v>200</v>
      </c>
      <c r="J41" s="319">
        <v>280</v>
      </c>
      <c r="K41" s="319">
        <v>400</v>
      </c>
    </row>
    <row r="42" spans="2:20" ht="16.5" hidden="1" outlineLevel="2">
      <c r="B42" s="314" t="s">
        <v>316</v>
      </c>
      <c r="C42" s="276" t="s">
        <v>317</v>
      </c>
      <c r="D42" s="319">
        <v>90.567129629629619</v>
      </c>
      <c r="E42" s="319">
        <v>181.13425925925924</v>
      </c>
      <c r="F42" s="319">
        <v>362.26851851851848</v>
      </c>
      <c r="G42" s="319">
        <v>543.40277777777771</v>
      </c>
      <c r="H42" s="319">
        <v>1162.7</v>
      </c>
      <c r="I42" s="319">
        <v>1925</v>
      </c>
      <c r="J42" s="319">
        <v>2695</v>
      </c>
      <c r="K42" s="319">
        <v>3850</v>
      </c>
    </row>
    <row r="43" spans="2:20" ht="17.25" hidden="1" outlineLevel="2">
      <c r="B43" s="314" t="s">
        <v>318</v>
      </c>
      <c r="C43" s="284" t="s">
        <v>319</v>
      </c>
      <c r="D43" s="287">
        <v>289.81481481481478</v>
      </c>
      <c r="E43" s="287">
        <v>796.99074074074065</v>
      </c>
      <c r="F43" s="287">
        <v>1883.7962962962961</v>
      </c>
      <c r="G43" s="287">
        <v>2825.6944444444443</v>
      </c>
      <c r="H43" s="287">
        <v>2034.7250000000001</v>
      </c>
      <c r="I43" s="287">
        <v>3368.75</v>
      </c>
      <c r="J43" s="287">
        <v>4716.25</v>
      </c>
      <c r="K43" s="287">
        <v>6737.5</v>
      </c>
    </row>
    <row r="44" spans="2:20" hidden="1" outlineLevel="2">
      <c r="B44" s="289" t="s">
        <v>320</v>
      </c>
      <c r="C44" s="290" t="s">
        <v>321</v>
      </c>
      <c r="D44" s="320">
        <v>0.37037037037037035</v>
      </c>
      <c r="E44" s="320">
        <v>0.50925925925925919</v>
      </c>
      <c r="F44" s="320">
        <v>0.60185185185185175</v>
      </c>
      <c r="G44" s="320">
        <v>0.60185185185185186</v>
      </c>
      <c r="H44" s="320">
        <v>0.43051118210862621</v>
      </c>
      <c r="I44" s="320">
        <v>0.43051118210862621</v>
      </c>
      <c r="J44" s="320">
        <v>0.43051118210862621</v>
      </c>
      <c r="K44" s="320">
        <v>0.43051118210862621</v>
      </c>
    </row>
    <row r="45" spans="2:20" ht="16.5" hidden="1" outlineLevel="2">
      <c r="B45" s="314" t="s">
        <v>322</v>
      </c>
      <c r="C45" s="276" t="s">
        <v>317</v>
      </c>
      <c r="D45" s="319">
        <v>158.68055555555554</v>
      </c>
      <c r="E45" s="319">
        <v>267.36111111111109</v>
      </c>
      <c r="F45" s="319">
        <v>484.72222222222217</v>
      </c>
      <c r="G45" s="319">
        <v>702.08333333333326</v>
      </c>
      <c r="H45" s="319">
        <v>654</v>
      </c>
      <c r="I45" s="319">
        <v>1100</v>
      </c>
      <c r="J45" s="319">
        <v>1550</v>
      </c>
      <c r="K45" s="319">
        <v>2200</v>
      </c>
    </row>
    <row r="46" spans="2:20" s="262" customFormat="1" ht="16.5" hidden="1" outlineLevel="2">
      <c r="B46" s="314" t="s">
        <v>323</v>
      </c>
      <c r="C46" s="276" t="s">
        <v>317</v>
      </c>
      <c r="D46" s="321">
        <v>2961.9158618706279</v>
      </c>
      <c r="E46" s="321">
        <v>3858.4819549291824</v>
      </c>
      <c r="F46" s="321">
        <v>5072.217777774933</v>
      </c>
      <c r="G46" s="321">
        <v>5852.5809156845498</v>
      </c>
      <c r="H46" s="321">
        <v>5208.6340906221012</v>
      </c>
      <c r="I46" s="321">
        <v>6243.2747064975592</v>
      </c>
      <c r="J46" s="321">
        <v>7093.9967236976026</v>
      </c>
      <c r="K46" s="321">
        <v>8166.5820637528013</v>
      </c>
      <c r="M46" s="346"/>
      <c r="N46" s="346"/>
      <c r="O46" s="346"/>
      <c r="P46" s="346"/>
      <c r="Q46" s="346"/>
      <c r="R46" s="346"/>
      <c r="S46" s="347"/>
    </row>
    <row r="47" spans="2:20" ht="17.25" hidden="1" outlineLevel="2">
      <c r="B47" s="314" t="s">
        <v>324</v>
      </c>
      <c r="C47" s="284" t="s">
        <v>319</v>
      </c>
      <c r="D47" s="287">
        <v>3410.4112322409983</v>
      </c>
      <c r="E47" s="287">
        <v>4922.8338067810346</v>
      </c>
      <c r="F47" s="287">
        <v>7440.7362962934512</v>
      </c>
      <c r="G47" s="287">
        <v>9380.3586934623272</v>
      </c>
      <c r="H47" s="287">
        <v>7897.3590906221016</v>
      </c>
      <c r="I47" s="287">
        <v>10712.024706497559</v>
      </c>
      <c r="J47" s="287">
        <v>13360.246723697603</v>
      </c>
      <c r="K47" s="287">
        <v>17104.082063752801</v>
      </c>
    </row>
    <row r="48" spans="2:20" hidden="1" outlineLevel="2">
      <c r="B48" s="289" t="s">
        <v>325</v>
      </c>
      <c r="C48" s="290" t="s">
        <v>326</v>
      </c>
      <c r="D48" s="320">
        <v>4.3583530124485605</v>
      </c>
      <c r="E48" s="320">
        <v>3.1455807072083286</v>
      </c>
      <c r="F48" s="320">
        <v>2.3772320435442338</v>
      </c>
      <c r="G48" s="320">
        <v>1.9979464735809003</v>
      </c>
      <c r="H48" s="320">
        <v>1.6709390200838079</v>
      </c>
      <c r="I48" s="320">
        <v>1.3689488442808382</v>
      </c>
      <c r="J48" s="320">
        <v>1.2195569807117848</v>
      </c>
      <c r="K48" s="320">
        <v>1.0929125919330864</v>
      </c>
    </row>
    <row r="49" spans="2:20" hidden="1" outlineLevel="2">
      <c r="B49" s="289"/>
      <c r="C49" s="290"/>
      <c r="D49" s="322"/>
      <c r="E49" s="322"/>
      <c r="F49" s="322"/>
      <c r="G49" s="322"/>
      <c r="H49" s="322"/>
      <c r="I49" s="322"/>
      <c r="J49" s="322"/>
      <c r="K49" s="322"/>
    </row>
    <row r="50" spans="2:20" s="262" customFormat="1" ht="28.5" hidden="1" outlineLevel="2">
      <c r="B50" s="323" t="s">
        <v>327</v>
      </c>
      <c r="C50" s="276" t="s">
        <v>328</v>
      </c>
      <c r="D50" s="319">
        <v>439006.35822143295</v>
      </c>
      <c r="E50" s="319">
        <v>647703.04772688495</v>
      </c>
      <c r="F50" s="319">
        <v>1018020.472221991</v>
      </c>
      <c r="G50" s="319">
        <v>1353126.3660660363</v>
      </c>
      <c r="H50" s="319">
        <v>1240701.5198630458</v>
      </c>
      <c r="I50" s="319">
        <v>1882266.0699029267</v>
      </c>
      <c r="J50" s="319">
        <v>2513887.2338004303</v>
      </c>
      <c r="K50" s="319">
        <v>3413534.7926799152</v>
      </c>
      <c r="M50" s="346"/>
      <c r="N50" s="346"/>
      <c r="O50" s="346"/>
      <c r="P50" s="346"/>
      <c r="Q50" s="346"/>
      <c r="R50" s="346"/>
      <c r="S50" s="347"/>
    </row>
    <row r="51" spans="2:20" hidden="1" outlineLevel="2">
      <c r="B51" s="281" t="s">
        <v>329</v>
      </c>
      <c r="C51" s="276" t="s">
        <v>328</v>
      </c>
      <c r="D51" s="319">
        <v>163020.83333333331</v>
      </c>
      <c r="E51" s="319">
        <v>448307.29166666663</v>
      </c>
      <c r="F51" s="319">
        <v>1059635.4166666665</v>
      </c>
      <c r="G51" s="319">
        <v>1589453.125</v>
      </c>
      <c r="H51" s="319">
        <v>1144532.8125</v>
      </c>
      <c r="I51" s="319">
        <v>1894921.875</v>
      </c>
      <c r="J51" s="319">
        <v>2652890.625</v>
      </c>
      <c r="K51" s="319">
        <v>3789843.75</v>
      </c>
    </row>
    <row r="52" spans="2:20" ht="24.95" hidden="1" customHeight="1" outlineLevel="2">
      <c r="B52" s="314" t="s">
        <v>269</v>
      </c>
      <c r="C52" s="284" t="s">
        <v>328</v>
      </c>
      <c r="D52" s="287">
        <v>602027.19155476626</v>
      </c>
      <c r="E52" s="287">
        <v>1096010.3393935515</v>
      </c>
      <c r="F52" s="287">
        <v>2077655.8888886576</v>
      </c>
      <c r="G52" s="287">
        <v>2942579.4910660363</v>
      </c>
      <c r="H52" s="287">
        <v>2385234.3323630458</v>
      </c>
      <c r="I52" s="287">
        <v>3777187.9449029267</v>
      </c>
      <c r="J52" s="287">
        <v>5166777.8588004299</v>
      </c>
      <c r="K52" s="287">
        <v>7203378.5426799152</v>
      </c>
    </row>
    <row r="53" spans="2:20" hidden="1" outlineLevel="2">
      <c r="B53" s="289" t="s">
        <v>330</v>
      </c>
      <c r="C53" s="290" t="s">
        <v>263</v>
      </c>
      <c r="D53" s="324">
        <v>769.36382307318377</v>
      </c>
      <c r="E53" s="324">
        <v>700.32609545913829</v>
      </c>
      <c r="F53" s="324">
        <v>663.78782392608866</v>
      </c>
      <c r="G53" s="324">
        <v>626.74749543472547</v>
      </c>
      <c r="H53" s="324">
        <v>504.67264717919846</v>
      </c>
      <c r="I53" s="324">
        <v>482.70772458823342</v>
      </c>
      <c r="J53" s="324">
        <v>471.63650011870652</v>
      </c>
      <c r="K53" s="324">
        <v>460.2797790849786</v>
      </c>
    </row>
    <row r="54" spans="2:20" hidden="1" outlineLevel="2">
      <c r="B54" s="314" t="s">
        <v>270</v>
      </c>
      <c r="C54" s="284" t="s">
        <v>328</v>
      </c>
      <c r="D54" s="287">
        <v>733025.89699074067</v>
      </c>
      <c r="E54" s="287">
        <v>1466051.7939814813</v>
      </c>
      <c r="F54" s="287">
        <v>2932103.5879629627</v>
      </c>
      <c r="G54" s="287">
        <v>4398155.381944444</v>
      </c>
      <c r="H54" s="287">
        <v>3907125</v>
      </c>
      <c r="I54" s="287">
        <v>6468750</v>
      </c>
      <c r="J54" s="287">
        <v>9056250</v>
      </c>
      <c r="K54" s="287">
        <v>12937500</v>
      </c>
    </row>
    <row r="55" spans="2:20" s="262" customFormat="1" ht="12.75" hidden="1" outlineLevel="2">
      <c r="B55" s="289" t="s">
        <v>331</v>
      </c>
      <c r="C55" s="290" t="s">
        <v>263</v>
      </c>
      <c r="D55" s="324">
        <v>936.77430925334272</v>
      </c>
      <c r="E55" s="324">
        <v>936.77430925334272</v>
      </c>
      <c r="F55" s="324">
        <v>936.77430925334272</v>
      </c>
      <c r="G55" s="324">
        <v>936.77430925334272</v>
      </c>
      <c r="H55" s="324">
        <v>826.67731629392972</v>
      </c>
      <c r="I55" s="324">
        <v>826.67731629392972</v>
      </c>
      <c r="J55" s="324">
        <v>826.67731629392972</v>
      </c>
      <c r="K55" s="324">
        <v>826.67731629392972</v>
      </c>
      <c r="M55" s="346"/>
      <c r="N55" s="346"/>
      <c r="O55" s="346"/>
      <c r="P55" s="346"/>
      <c r="Q55" s="346"/>
      <c r="R55" s="346"/>
      <c r="S55" s="347"/>
    </row>
    <row r="56" spans="2:20" hidden="1" outlineLevel="2">
      <c r="B56" s="314" t="s">
        <v>271</v>
      </c>
      <c r="C56" s="276" t="s">
        <v>328</v>
      </c>
      <c r="D56" s="319">
        <v>341041.12322409981</v>
      </c>
      <c r="E56" s="319">
        <v>492283.38067810348</v>
      </c>
      <c r="F56" s="319">
        <v>744073.62962934515</v>
      </c>
      <c r="G56" s="319">
        <v>938035.86934623274</v>
      </c>
      <c r="H56" s="319">
        <v>789735.90906221012</v>
      </c>
      <c r="I56" s="319">
        <v>1071202.470649756</v>
      </c>
      <c r="J56" s="319">
        <v>1336024.6723697602</v>
      </c>
      <c r="K56" s="319">
        <v>1710408.2063752802</v>
      </c>
    </row>
    <row r="57" spans="2:20" s="262" customFormat="1" ht="12.75" hidden="1" outlineLevel="2">
      <c r="B57" s="289" t="s">
        <v>332</v>
      </c>
      <c r="C57" s="290" t="s">
        <v>263</v>
      </c>
      <c r="D57" s="324">
        <v>435.835301244856</v>
      </c>
      <c r="E57" s="324">
        <v>314.55807072083292</v>
      </c>
      <c r="F57" s="324">
        <v>237.72320435442336</v>
      </c>
      <c r="G57" s="324">
        <v>199.79464735809003</v>
      </c>
      <c r="H57" s="324">
        <v>167.09390200838078</v>
      </c>
      <c r="I57" s="324">
        <v>136.89488442808383</v>
      </c>
      <c r="J57" s="324">
        <v>121.95569807117847</v>
      </c>
      <c r="K57" s="324">
        <v>109.29125919330863</v>
      </c>
      <c r="M57" s="346"/>
      <c r="N57" s="346"/>
      <c r="O57" s="346"/>
      <c r="P57" s="346"/>
      <c r="Q57" s="346"/>
      <c r="R57" s="346"/>
      <c r="S57" s="347"/>
    </row>
    <row r="58" spans="2:20" hidden="1" outlineLevel="2">
      <c r="B58" s="314" t="s">
        <v>272</v>
      </c>
      <c r="C58" s="284" t="s">
        <v>328</v>
      </c>
      <c r="D58" s="287">
        <v>41902.355294240173</v>
      </c>
      <c r="E58" s="287">
        <v>76358.6378513284</v>
      </c>
      <c r="F58" s="287">
        <v>143845.82766202415</v>
      </c>
      <c r="G58" s="287">
        <v>206969.26855891786</v>
      </c>
      <c r="H58" s="287">
        <v>177052.38103563141</v>
      </c>
      <c r="I58" s="287">
        <v>282928.51038881711</v>
      </c>
      <c r="J58" s="287">
        <v>388976.31327925477</v>
      </c>
      <c r="K58" s="287">
        <v>546282.16872637987</v>
      </c>
      <c r="L58" s="352">
        <v>2.5000000000000001E-2</v>
      </c>
    </row>
    <row r="59" spans="2:20" s="262" customFormat="1" ht="12.75" hidden="1" outlineLevel="2">
      <c r="B59" s="289" t="s">
        <v>333</v>
      </c>
      <c r="C59" s="290" t="s">
        <v>263</v>
      </c>
      <c r="D59" s="324">
        <v>53.549335839284566</v>
      </c>
      <c r="E59" s="324">
        <v>48.791461885832845</v>
      </c>
      <c r="F59" s="324">
        <v>45.957133438346375</v>
      </c>
      <c r="G59" s="324">
        <v>44.082911301153963</v>
      </c>
      <c r="H59" s="324">
        <v>37.461096637037727</v>
      </c>
      <c r="I59" s="324">
        <v>36.156998132756179</v>
      </c>
      <c r="J59" s="324">
        <v>35.50673786209537</v>
      </c>
      <c r="K59" s="324">
        <v>34.90620886430542</v>
      </c>
      <c r="M59" s="346"/>
      <c r="N59" s="346"/>
      <c r="O59" s="346"/>
      <c r="P59" s="346"/>
      <c r="Q59" s="346"/>
      <c r="R59" s="346"/>
      <c r="S59" s="347"/>
    </row>
    <row r="60" spans="2:20" s="260" customFormat="1" hidden="1" outlineLevel="2">
      <c r="B60" s="314" t="s">
        <v>5</v>
      </c>
      <c r="C60" s="284" t="s">
        <v>328</v>
      </c>
      <c r="D60" s="287">
        <v>1717996.5670638469</v>
      </c>
      <c r="E60" s="287">
        <v>3130704.1519044647</v>
      </c>
      <c r="F60" s="287">
        <v>5897678.9341429891</v>
      </c>
      <c r="G60" s="287">
        <v>8485740.0109156314</v>
      </c>
      <c r="H60" s="287">
        <v>7259147.6224608878</v>
      </c>
      <c r="I60" s="287">
        <v>11600068.925941501</v>
      </c>
      <c r="J60" s="287">
        <v>15948028.844449444</v>
      </c>
      <c r="K60" s="287">
        <v>22397568.917781573</v>
      </c>
      <c r="L60"/>
      <c r="M60" s="349"/>
      <c r="N60" s="349"/>
      <c r="O60" s="349"/>
      <c r="P60" s="349"/>
      <c r="Q60" s="349"/>
      <c r="R60" s="349"/>
      <c r="S60" s="350"/>
      <c r="T60" s="351"/>
    </row>
    <row r="61" spans="2:20" s="262" customFormat="1" ht="14.25" hidden="1" outlineLevel="2">
      <c r="B61" s="281" t="s">
        <v>334</v>
      </c>
      <c r="C61" s="276" t="s">
        <v>268</v>
      </c>
      <c r="D61" s="319">
        <v>2195.522769410667</v>
      </c>
      <c r="E61" s="319">
        <v>2000.4499373191468</v>
      </c>
      <c r="F61" s="319">
        <v>1884.2424709722011</v>
      </c>
      <c r="G61" s="319">
        <v>1807.3993633473124</v>
      </c>
      <c r="H61" s="319">
        <v>1535.9049621185468</v>
      </c>
      <c r="I61" s="319">
        <v>1482.4369234430033</v>
      </c>
      <c r="J61" s="319">
        <v>1455.7762523459101</v>
      </c>
      <c r="K61" s="319">
        <v>1431.1545634365223</v>
      </c>
      <c r="M61" s="346"/>
      <c r="N61" s="346"/>
      <c r="O61" s="346"/>
      <c r="P61" s="346"/>
      <c r="Q61" s="346"/>
      <c r="R61" s="346"/>
      <c r="S61" s="347"/>
    </row>
    <row r="62" spans="2:20" hidden="1" outlineLevel="2">
      <c r="B62" s="315" t="s">
        <v>258</v>
      </c>
      <c r="C62" s="276"/>
      <c r="D62" s="276"/>
      <c r="E62" s="275"/>
      <c r="F62" s="275"/>
      <c r="G62" s="275"/>
      <c r="H62" s="275"/>
      <c r="I62" s="275"/>
      <c r="J62" s="275"/>
      <c r="K62" s="275"/>
    </row>
    <row r="63" spans="2:20" hidden="1" outlineLevel="2">
      <c r="B63" s="289" t="s">
        <v>335</v>
      </c>
      <c r="C63" s="290" t="s">
        <v>263</v>
      </c>
      <c r="D63" s="325">
        <v>936.77430925334272</v>
      </c>
      <c r="E63" s="325">
        <v>936.77430925334272</v>
      </c>
      <c r="F63" s="325">
        <v>936.77430925334272</v>
      </c>
      <c r="G63" s="325">
        <v>936.77430925334272</v>
      </c>
      <c r="H63" s="325">
        <v>826.67731629392972</v>
      </c>
      <c r="I63" s="325">
        <v>826.67731629392972</v>
      </c>
      <c r="J63" s="325">
        <v>826.67731629392972</v>
      </c>
      <c r="K63" s="325">
        <v>826.67731629392972</v>
      </c>
    </row>
    <row r="64" spans="2:20" outlineLevel="1" collapsed="1">
      <c r="B64" s="289" t="s">
        <v>336</v>
      </c>
      <c r="C64" s="290" t="s">
        <v>263</v>
      </c>
      <c r="D64" s="325">
        <v>769.36382307318377</v>
      </c>
      <c r="E64" s="325">
        <v>700.32609545913829</v>
      </c>
      <c r="F64" s="325">
        <v>663.78782392608866</v>
      </c>
      <c r="G64" s="325">
        <v>626.74749543472547</v>
      </c>
      <c r="H64" s="325">
        <v>504.67264717919846</v>
      </c>
      <c r="I64" s="325">
        <v>482.70772458823342</v>
      </c>
      <c r="J64" s="325">
        <v>471.63650011870652</v>
      </c>
      <c r="K64" s="325">
        <v>460.2797790849786</v>
      </c>
    </row>
    <row r="65" spans="2:20" s="262" customFormat="1" ht="14.25" hidden="1" outlineLevel="2">
      <c r="B65" s="289" t="s">
        <v>337</v>
      </c>
      <c r="C65" s="290" t="s">
        <v>263</v>
      </c>
      <c r="D65" s="325">
        <v>435.835301244856</v>
      </c>
      <c r="E65" s="325">
        <v>314.55807072083292</v>
      </c>
      <c r="F65" s="325">
        <v>237.72320435442336</v>
      </c>
      <c r="G65" s="325">
        <v>199.79464735809003</v>
      </c>
      <c r="H65" s="325">
        <v>167.09390200838078</v>
      </c>
      <c r="I65" s="325">
        <v>136.89488442808383</v>
      </c>
      <c r="J65" s="325">
        <v>121.95569807117847</v>
      </c>
      <c r="K65" s="325">
        <v>109.29125919330863</v>
      </c>
      <c r="M65" s="346"/>
      <c r="N65" s="346"/>
      <c r="O65" s="346"/>
      <c r="P65" s="346"/>
      <c r="Q65" s="346"/>
      <c r="R65" s="346"/>
      <c r="S65" s="347"/>
    </row>
    <row r="66" spans="2:20" s="262" customFormat="1" ht="12.75" hidden="1" outlineLevel="2">
      <c r="B66" s="289" t="s">
        <v>338</v>
      </c>
      <c r="C66" s="290" t="s">
        <v>263</v>
      </c>
      <c r="D66" s="325">
        <v>53.549335839284566</v>
      </c>
      <c r="E66" s="325">
        <v>48.791461885832845</v>
      </c>
      <c r="F66" s="325">
        <v>45.957133438346375</v>
      </c>
      <c r="G66" s="325">
        <v>44.082911301153963</v>
      </c>
      <c r="H66" s="325">
        <v>37.461096637037727</v>
      </c>
      <c r="I66" s="325">
        <v>36.156998132756179</v>
      </c>
      <c r="J66" s="325">
        <v>35.50673786209537</v>
      </c>
      <c r="K66" s="325">
        <v>34.90620886430542</v>
      </c>
      <c r="M66" s="346"/>
      <c r="N66" s="346"/>
      <c r="O66" s="346"/>
      <c r="P66" s="346"/>
      <c r="Q66" s="346"/>
      <c r="R66" s="346"/>
      <c r="S66" s="347"/>
    </row>
    <row r="67" spans="2:20" s="262" customFormat="1" hidden="1" outlineLevel="2">
      <c r="B67" s="314" t="s">
        <v>5</v>
      </c>
      <c r="C67" s="284" t="s">
        <v>262</v>
      </c>
      <c r="D67" s="326">
        <v>1.7179965670638468</v>
      </c>
      <c r="E67" s="326">
        <v>3.1307041519044647</v>
      </c>
      <c r="F67" s="326">
        <v>5.8976789341429887</v>
      </c>
      <c r="G67" s="326">
        <v>8.4857400109156309</v>
      </c>
      <c r="H67" s="326">
        <v>7.2591476224608877</v>
      </c>
      <c r="I67" s="326">
        <v>11.6000689259415</v>
      </c>
      <c r="J67" s="326">
        <v>15.948028844449444</v>
      </c>
      <c r="K67" s="326">
        <v>22.397568917781577</v>
      </c>
      <c r="M67" s="346"/>
      <c r="N67" s="346"/>
      <c r="O67" s="346"/>
      <c r="P67" s="346"/>
      <c r="Q67" s="346"/>
      <c r="R67" s="346"/>
      <c r="S67" s="347"/>
    </row>
    <row r="68" spans="2:20" s="262" customFormat="1" hidden="1" outlineLevel="2">
      <c r="B68" s="314" t="s">
        <v>5</v>
      </c>
      <c r="C68" s="284" t="s">
        <v>263</v>
      </c>
      <c r="D68" s="327">
        <v>2195.522769410667</v>
      </c>
      <c r="E68" s="327">
        <v>2000.4499373191468</v>
      </c>
      <c r="F68" s="327">
        <v>1884.2424709722011</v>
      </c>
      <c r="G68" s="327">
        <v>1807.3993633473121</v>
      </c>
      <c r="H68" s="327">
        <v>1535.9049621185468</v>
      </c>
      <c r="I68" s="327">
        <v>1482.436923443003</v>
      </c>
      <c r="J68" s="327">
        <v>1455.7762523459101</v>
      </c>
      <c r="K68" s="327">
        <v>1431.1545634365225</v>
      </c>
      <c r="M68" s="346"/>
      <c r="N68" s="346"/>
      <c r="O68" s="346"/>
      <c r="P68" s="346"/>
      <c r="Q68" s="346"/>
      <c r="R68" s="346"/>
      <c r="S68" s="347"/>
    </row>
    <row r="69" spans="2:20" s="260" customFormat="1" outlineLevel="1">
      <c r="B69" s="328"/>
      <c r="C69" s="329"/>
      <c r="D69" s="329"/>
      <c r="E69" s="330"/>
      <c r="F69" s="330"/>
      <c r="G69" s="330"/>
      <c r="H69" s="331"/>
      <c r="I69" s="331"/>
      <c r="J69" s="331"/>
      <c r="K69" s="331"/>
      <c r="M69" s="349"/>
      <c r="N69" s="349"/>
      <c r="O69" s="349"/>
      <c r="P69" s="349"/>
      <c r="Q69" s="349"/>
      <c r="R69" s="349"/>
      <c r="S69" s="350"/>
      <c r="T69" s="351"/>
    </row>
    <row r="70" spans="2:20" s="260" customFormat="1" outlineLevel="1">
      <c r="B70" s="332" t="s">
        <v>339</v>
      </c>
      <c r="C70" s="276"/>
      <c r="D70" s="276"/>
      <c r="E70" s="275"/>
      <c r="F70" s="275"/>
      <c r="G70" s="275"/>
      <c r="H70" s="275"/>
      <c r="I70" s="275"/>
      <c r="J70" s="275"/>
      <c r="K70" s="275"/>
      <c r="M70" s="349"/>
      <c r="N70" s="349"/>
      <c r="O70" s="349"/>
      <c r="P70" s="349"/>
      <c r="Q70" s="349"/>
      <c r="R70" s="349"/>
      <c r="S70" s="350"/>
      <c r="T70" s="351"/>
    </row>
    <row r="71" spans="2:20" outlineLevel="1">
      <c r="B71" s="314" t="s">
        <v>278</v>
      </c>
      <c r="C71" s="276" t="s">
        <v>129</v>
      </c>
      <c r="D71" s="319">
        <v>782.5</v>
      </c>
      <c r="E71" s="319">
        <v>1565</v>
      </c>
      <c r="F71" s="319">
        <v>3130</v>
      </c>
      <c r="G71" s="319">
        <v>4695</v>
      </c>
      <c r="H71" s="319">
        <v>4726.3</v>
      </c>
      <c r="I71" s="319">
        <v>7825</v>
      </c>
      <c r="J71" s="319">
        <v>10955</v>
      </c>
      <c r="K71" s="319">
        <v>15650</v>
      </c>
    </row>
    <row r="72" spans="2:20" outlineLevel="1" collapsed="1">
      <c r="B72" s="314" t="s">
        <v>313</v>
      </c>
      <c r="C72" s="276" t="s">
        <v>71</v>
      </c>
      <c r="D72" s="319">
        <v>2.5</v>
      </c>
      <c r="E72" s="319">
        <v>5</v>
      </c>
      <c r="F72" s="319">
        <v>10</v>
      </c>
      <c r="G72" s="319">
        <v>15</v>
      </c>
      <c r="H72" s="319">
        <v>15.1</v>
      </c>
      <c r="I72" s="319">
        <v>25</v>
      </c>
      <c r="J72" s="319">
        <v>35</v>
      </c>
      <c r="K72" s="319">
        <v>50</v>
      </c>
    </row>
    <row r="73" spans="2:20" hidden="1" outlineLevel="2">
      <c r="B73" s="314" t="s">
        <v>314</v>
      </c>
      <c r="C73" s="276" t="s">
        <v>0</v>
      </c>
      <c r="D73" s="319">
        <v>2</v>
      </c>
      <c r="E73" s="319">
        <v>2</v>
      </c>
      <c r="F73" s="319">
        <v>2</v>
      </c>
      <c r="G73" s="319">
        <v>2</v>
      </c>
      <c r="H73" s="319">
        <v>2</v>
      </c>
      <c r="I73" s="319">
        <v>2</v>
      </c>
      <c r="J73" s="319">
        <v>2</v>
      </c>
      <c r="K73" s="319">
        <v>2</v>
      </c>
    </row>
    <row r="74" spans="2:20" hidden="1" outlineLevel="2">
      <c r="B74" s="314" t="s">
        <v>315</v>
      </c>
      <c r="C74" s="276" t="s">
        <v>0</v>
      </c>
      <c r="D74" s="276"/>
      <c r="E74" s="319">
        <v>36.226851851851848</v>
      </c>
      <c r="F74" s="319">
        <v>72.453703703703695</v>
      </c>
      <c r="G74" s="319">
        <v>108.68055555555554</v>
      </c>
      <c r="H74" s="319">
        <v>60.4</v>
      </c>
      <c r="I74" s="319">
        <v>100</v>
      </c>
      <c r="J74" s="319">
        <v>140</v>
      </c>
      <c r="K74" s="319">
        <v>200</v>
      </c>
    </row>
    <row r="75" spans="2:20" hidden="1" outlineLevel="2">
      <c r="B75" s="314" t="s">
        <v>279</v>
      </c>
      <c r="C75" s="276" t="s">
        <v>0</v>
      </c>
      <c r="D75" s="319">
        <v>36.226851851851848</v>
      </c>
      <c r="E75" s="319">
        <v>72.453703703703695</v>
      </c>
      <c r="F75" s="319">
        <v>144.90740740740739</v>
      </c>
      <c r="G75" s="319">
        <v>217.36111111111109</v>
      </c>
      <c r="H75" s="319">
        <v>120.8</v>
      </c>
      <c r="I75" s="319">
        <v>200</v>
      </c>
      <c r="J75" s="319">
        <v>280</v>
      </c>
      <c r="K75" s="319">
        <v>400</v>
      </c>
    </row>
    <row r="76" spans="2:20" hidden="1" outlineLevel="2">
      <c r="B76" s="281"/>
      <c r="C76" s="276"/>
      <c r="D76" s="276"/>
      <c r="E76" s="275"/>
      <c r="F76" s="275"/>
      <c r="G76" s="275"/>
      <c r="H76" s="275"/>
      <c r="I76" s="275"/>
      <c r="J76" s="275"/>
      <c r="K76" s="275"/>
    </row>
    <row r="77" spans="2:20" hidden="1" outlineLevel="2">
      <c r="B77" s="333" t="s">
        <v>340</v>
      </c>
      <c r="C77" s="334" t="s">
        <v>341</v>
      </c>
      <c r="D77" s="335">
        <v>1166.6666666666665</v>
      </c>
      <c r="E77" s="335">
        <v>1166.6666666666665</v>
      </c>
      <c r="F77" s="335">
        <v>1166.6666666666665</v>
      </c>
      <c r="G77" s="335">
        <v>1166.6666666666663</v>
      </c>
      <c r="H77" s="335">
        <v>644.08945686900961</v>
      </c>
      <c r="I77" s="335">
        <v>644.08945686900961</v>
      </c>
      <c r="J77" s="335">
        <v>644.08945686900961</v>
      </c>
      <c r="K77" s="335">
        <v>644.08945686900961</v>
      </c>
    </row>
    <row r="78" spans="2:20" hidden="1" outlineLevel="2">
      <c r="B78" s="336" t="s">
        <v>342</v>
      </c>
      <c r="C78" s="290"/>
      <c r="D78" s="322">
        <v>69.009584664536746</v>
      </c>
      <c r="E78" s="322">
        <v>69.009584664536746</v>
      </c>
      <c r="F78" s="322">
        <v>69.009584664536746</v>
      </c>
      <c r="G78" s="322">
        <v>69.009584664536746</v>
      </c>
      <c r="H78" s="322">
        <v>125</v>
      </c>
      <c r="I78" s="322">
        <v>125</v>
      </c>
      <c r="J78" s="322">
        <v>125</v>
      </c>
      <c r="K78" s="322">
        <v>125</v>
      </c>
    </row>
    <row r="79" spans="2:20" s="353" customFormat="1" hidden="1" outlineLevel="2">
      <c r="B79" s="336" t="s">
        <v>343</v>
      </c>
      <c r="C79" s="290"/>
      <c r="D79" s="290">
        <v>2</v>
      </c>
      <c r="E79" s="290">
        <v>2</v>
      </c>
      <c r="F79" s="290">
        <v>2</v>
      </c>
      <c r="G79" s="290">
        <v>2</v>
      </c>
      <c r="H79" s="290">
        <v>2</v>
      </c>
      <c r="I79" s="290">
        <v>2</v>
      </c>
      <c r="J79" s="290">
        <v>2</v>
      </c>
      <c r="K79" s="290">
        <v>2</v>
      </c>
      <c r="M79" s="349"/>
      <c r="N79" s="349"/>
      <c r="O79" s="349"/>
      <c r="P79" s="349"/>
      <c r="Q79" s="349"/>
      <c r="R79" s="349"/>
      <c r="S79" s="350"/>
      <c r="T79" s="354"/>
    </row>
    <row r="80" spans="2:20" s="262" customFormat="1" ht="12.75" hidden="1" outlineLevel="2">
      <c r="B80" s="336" t="s">
        <v>344</v>
      </c>
      <c r="C80" s="290"/>
      <c r="D80" s="324">
        <v>18.113425925925924</v>
      </c>
      <c r="E80" s="324">
        <v>36.226851851851848</v>
      </c>
      <c r="F80" s="324">
        <v>72.453703703703695</v>
      </c>
      <c r="G80" s="324">
        <v>108.68055555555554</v>
      </c>
      <c r="H80" s="324">
        <v>60.4</v>
      </c>
      <c r="I80" s="324">
        <v>100</v>
      </c>
      <c r="J80" s="324">
        <v>140</v>
      </c>
      <c r="K80" s="324">
        <v>200</v>
      </c>
      <c r="M80" s="346"/>
      <c r="N80" s="346"/>
      <c r="O80" s="346"/>
      <c r="P80" s="346"/>
      <c r="Q80" s="346"/>
      <c r="R80" s="346"/>
      <c r="S80" s="347"/>
    </row>
    <row r="81" spans="2:20" s="262" customFormat="1" ht="12.75" hidden="1" outlineLevel="2">
      <c r="B81" s="336" t="s">
        <v>345</v>
      </c>
      <c r="C81" s="290"/>
      <c r="D81" s="324">
        <v>31698.495370370369</v>
      </c>
      <c r="E81" s="324">
        <v>63396.990740740737</v>
      </c>
      <c r="F81" s="324">
        <v>126793.98148148147</v>
      </c>
      <c r="G81" s="324">
        <v>190190.97222222219</v>
      </c>
      <c r="H81" s="324">
        <v>105700</v>
      </c>
      <c r="I81" s="324">
        <v>175000</v>
      </c>
      <c r="J81" s="324">
        <v>245000</v>
      </c>
      <c r="K81" s="324">
        <v>350000</v>
      </c>
      <c r="M81" s="346"/>
      <c r="N81" s="346"/>
      <c r="O81" s="346"/>
      <c r="P81" s="346"/>
      <c r="Q81" s="346"/>
      <c r="R81" s="346"/>
      <c r="S81" s="347"/>
    </row>
    <row r="82" spans="2:20" s="262" customFormat="1" hidden="1" outlineLevel="2">
      <c r="B82" s="333" t="s">
        <v>346</v>
      </c>
      <c r="C82" s="334" t="s">
        <v>341</v>
      </c>
      <c r="D82" s="337">
        <v>24.600000000000005</v>
      </c>
      <c r="E82" s="337">
        <v>24.600000000000005</v>
      </c>
      <c r="F82" s="337">
        <v>24.600000000000005</v>
      </c>
      <c r="G82" s="337">
        <v>24.6</v>
      </c>
      <c r="H82" s="337">
        <v>147.60000000000002</v>
      </c>
      <c r="I82" s="337">
        <v>147.6</v>
      </c>
      <c r="J82" s="337">
        <v>147.60000000000002</v>
      </c>
      <c r="K82" s="337">
        <v>147.6</v>
      </c>
      <c r="M82" s="346"/>
      <c r="N82" s="346"/>
      <c r="O82" s="346"/>
      <c r="P82" s="346"/>
      <c r="Q82" s="346"/>
      <c r="R82" s="346"/>
      <c r="S82" s="347"/>
    </row>
    <row r="83" spans="2:20" s="262" customFormat="1" ht="12.75" hidden="1" outlineLevel="2">
      <c r="B83" s="336" t="s">
        <v>347</v>
      </c>
      <c r="C83" s="290"/>
      <c r="D83" s="290">
        <v>2.5</v>
      </c>
      <c r="E83" s="290">
        <v>2.5</v>
      </c>
      <c r="F83" s="290">
        <v>2.5</v>
      </c>
      <c r="G83" s="290">
        <v>2.5</v>
      </c>
      <c r="H83" s="290">
        <v>15</v>
      </c>
      <c r="I83" s="290">
        <v>15</v>
      </c>
      <c r="J83" s="290">
        <v>15</v>
      </c>
      <c r="K83" s="290">
        <v>15</v>
      </c>
      <c r="M83" s="346"/>
      <c r="N83" s="346"/>
      <c r="O83" s="346"/>
      <c r="P83" s="346"/>
      <c r="Q83" s="346"/>
      <c r="R83" s="346"/>
      <c r="S83" s="347"/>
    </row>
    <row r="84" spans="2:20" s="353" customFormat="1" hidden="1" outlineLevel="2">
      <c r="B84" s="336" t="s">
        <v>348</v>
      </c>
      <c r="C84" s="290"/>
      <c r="D84" s="324">
        <v>101.23593750000001</v>
      </c>
      <c r="E84" s="324">
        <v>202.47187500000001</v>
      </c>
      <c r="F84" s="324">
        <v>404.94375000000002</v>
      </c>
      <c r="G84" s="324">
        <v>607.41562499999998</v>
      </c>
      <c r="H84" s="324">
        <v>3668.7903750000005</v>
      </c>
      <c r="I84" s="324">
        <v>6074.15625</v>
      </c>
      <c r="J84" s="324">
        <v>8503.8187500000004</v>
      </c>
      <c r="K84" s="324">
        <v>12148.3125</v>
      </c>
      <c r="M84" s="349"/>
      <c r="N84" s="349"/>
      <c r="O84" s="349"/>
      <c r="P84" s="349"/>
      <c r="Q84" s="349"/>
      <c r="R84" s="349"/>
      <c r="S84" s="350"/>
      <c r="T84" s="354"/>
    </row>
    <row r="85" spans="2:20" s="262" customFormat="1" hidden="1" outlineLevel="2">
      <c r="B85" s="333" t="s">
        <v>349</v>
      </c>
      <c r="C85" s="334" t="s">
        <v>341</v>
      </c>
      <c r="D85" s="338">
        <v>176.77399031919299</v>
      </c>
      <c r="E85" s="338">
        <v>176.77399031919299</v>
      </c>
      <c r="F85" s="338">
        <v>119.2660030987457</v>
      </c>
      <c r="G85" s="338">
        <v>87.317121309608339</v>
      </c>
      <c r="H85" s="338">
        <v>84.141532488415876</v>
      </c>
      <c r="I85" s="338">
        <v>59.005591054313101</v>
      </c>
      <c r="J85" s="338">
        <v>48.051688726608852</v>
      </c>
      <c r="K85" s="338">
        <v>39.83626198083067</v>
      </c>
      <c r="M85" s="346"/>
      <c r="N85" s="346"/>
      <c r="O85" s="346"/>
      <c r="P85" s="346"/>
      <c r="Q85" s="346"/>
      <c r="R85" s="346"/>
      <c r="S85" s="347"/>
    </row>
    <row r="86" spans="2:20" s="262" customFormat="1" ht="12.75" hidden="1" outlineLevel="2">
      <c r="B86" s="336" t="s">
        <v>350</v>
      </c>
      <c r="C86" s="290"/>
      <c r="D86" s="339">
        <v>2.5000000000000001E-2</v>
      </c>
      <c r="E86" s="339">
        <v>2.5000000000000001E-2</v>
      </c>
      <c r="F86" s="339">
        <v>2.5000000000000001E-2</v>
      </c>
      <c r="G86" s="339">
        <v>2.5000000000000001E-2</v>
      </c>
      <c r="H86" s="339">
        <v>2.5000000000000001E-2</v>
      </c>
      <c r="I86" s="339">
        <v>2.5000000000000001E-2</v>
      </c>
      <c r="J86" s="339">
        <v>2.5000000000000001E-2</v>
      </c>
      <c r="K86" s="339">
        <v>2.5000000000000001E-2</v>
      </c>
      <c r="M86" s="346"/>
      <c r="N86" s="346"/>
      <c r="O86" s="346"/>
      <c r="P86" s="346"/>
      <c r="Q86" s="346"/>
      <c r="R86" s="346"/>
      <c r="S86" s="347"/>
    </row>
    <row r="87" spans="2:20" s="353" customFormat="1" hidden="1" outlineLevel="2">
      <c r="B87" s="336" t="s">
        <v>351</v>
      </c>
      <c r="C87" s="290"/>
      <c r="D87" s="324">
        <v>10000</v>
      </c>
      <c r="E87" s="324">
        <v>20000</v>
      </c>
      <c r="F87" s="324">
        <v>25000</v>
      </c>
      <c r="G87" s="324">
        <v>25000</v>
      </c>
      <c r="H87" s="324">
        <v>25000</v>
      </c>
      <c r="I87" s="324">
        <v>25000</v>
      </c>
      <c r="J87" s="324">
        <v>25000</v>
      </c>
      <c r="K87" s="324">
        <v>25000</v>
      </c>
      <c r="M87" s="349"/>
      <c r="N87" s="349"/>
      <c r="O87" s="349"/>
      <c r="P87" s="349"/>
      <c r="Q87" s="349"/>
      <c r="R87" s="349"/>
      <c r="S87" s="350"/>
      <c r="T87" s="354"/>
    </row>
    <row r="88" spans="2:20" s="262" customFormat="1" hidden="1" outlineLevel="2">
      <c r="B88" s="333" t="s">
        <v>352</v>
      </c>
      <c r="C88" s="334" t="s">
        <v>341</v>
      </c>
      <c r="D88" s="335">
        <v>287.53993610223642</v>
      </c>
      <c r="E88" s="335">
        <v>287.53993610223642</v>
      </c>
      <c r="F88" s="335">
        <v>143.76996805111821</v>
      </c>
      <c r="G88" s="335">
        <v>191.69329073482427</v>
      </c>
      <c r="H88" s="335">
        <v>190.42379874320292</v>
      </c>
      <c r="I88" s="335">
        <v>143.76996805111821</v>
      </c>
      <c r="J88" s="335">
        <v>102.6928343222273</v>
      </c>
      <c r="K88" s="335">
        <v>86.261980830670922</v>
      </c>
      <c r="M88" s="346"/>
      <c r="N88" s="346"/>
      <c r="O88" s="346"/>
      <c r="P88" s="346"/>
      <c r="Q88" s="346"/>
      <c r="R88" s="346"/>
      <c r="S88" s="347"/>
    </row>
    <row r="89" spans="2:20" s="262" customFormat="1" ht="12.75" hidden="1" outlineLevel="2">
      <c r="B89" s="336" t="s">
        <v>353</v>
      </c>
      <c r="C89" s="290"/>
      <c r="D89" s="324">
        <v>75000</v>
      </c>
      <c r="E89" s="324">
        <v>75000</v>
      </c>
      <c r="F89" s="324">
        <v>75000</v>
      </c>
      <c r="G89" s="324">
        <v>75000</v>
      </c>
      <c r="H89" s="324">
        <v>75000</v>
      </c>
      <c r="I89" s="324">
        <v>75000</v>
      </c>
      <c r="J89" s="324">
        <v>75000</v>
      </c>
      <c r="K89" s="324">
        <v>75000</v>
      </c>
      <c r="M89" s="346"/>
      <c r="N89" s="346"/>
      <c r="O89" s="346"/>
      <c r="P89" s="346"/>
      <c r="Q89" s="346"/>
      <c r="R89" s="346"/>
      <c r="S89" s="347"/>
    </row>
    <row r="90" spans="2:20" s="353" customFormat="1" hidden="1" outlineLevel="2">
      <c r="B90" s="336" t="s">
        <v>354</v>
      </c>
      <c r="C90" s="290"/>
      <c r="D90" s="340">
        <v>0.25</v>
      </c>
      <c r="E90" s="340">
        <v>0.5</v>
      </c>
      <c r="F90" s="340">
        <v>0.5</v>
      </c>
      <c r="G90" s="340">
        <v>1</v>
      </c>
      <c r="H90" s="340">
        <v>1</v>
      </c>
      <c r="I90" s="340">
        <v>1.25</v>
      </c>
      <c r="J90" s="340">
        <v>1.25</v>
      </c>
      <c r="K90" s="340">
        <v>1.5</v>
      </c>
      <c r="M90" s="349"/>
      <c r="N90" s="349"/>
      <c r="O90" s="349"/>
      <c r="P90" s="349"/>
      <c r="Q90" s="349"/>
      <c r="R90" s="349"/>
      <c r="S90" s="350"/>
      <c r="T90" s="354"/>
    </row>
    <row r="91" spans="2:20" s="262" customFormat="1" hidden="1" outlineLevel="2">
      <c r="B91" s="333" t="s">
        <v>355</v>
      </c>
      <c r="C91" s="334" t="s">
        <v>341</v>
      </c>
      <c r="D91" s="334">
        <v>5</v>
      </c>
      <c r="E91" s="334">
        <v>5</v>
      </c>
      <c r="F91" s="334">
        <v>5</v>
      </c>
      <c r="G91" s="334">
        <v>5</v>
      </c>
      <c r="H91" s="334">
        <v>5</v>
      </c>
      <c r="I91" s="334">
        <v>5</v>
      </c>
      <c r="J91" s="334">
        <v>5</v>
      </c>
      <c r="K91" s="334">
        <v>5</v>
      </c>
      <c r="M91" s="346"/>
      <c r="N91" s="346"/>
      <c r="O91" s="346"/>
      <c r="P91" s="346"/>
      <c r="Q91" s="346"/>
      <c r="R91" s="346"/>
      <c r="S91" s="347"/>
    </row>
    <row r="92" spans="2:20" s="262" customFormat="1" ht="14.25" hidden="1" outlineLevel="2">
      <c r="B92" s="281"/>
      <c r="C92" s="276"/>
      <c r="D92" s="276"/>
      <c r="E92" s="275"/>
      <c r="F92" s="275"/>
      <c r="G92" s="275"/>
      <c r="H92" s="275"/>
      <c r="I92" s="275"/>
      <c r="J92" s="275"/>
      <c r="K92" s="275"/>
      <c r="M92" s="346"/>
      <c r="N92" s="346"/>
      <c r="O92" s="346"/>
      <c r="P92" s="346"/>
      <c r="Q92" s="346"/>
      <c r="R92" s="346"/>
      <c r="S92" s="347"/>
    </row>
    <row r="93" spans="2:20" s="353" customFormat="1" hidden="1" outlineLevel="2">
      <c r="B93" s="275"/>
      <c r="C93" s="276"/>
      <c r="D93" s="276"/>
      <c r="E93" s="275"/>
      <c r="F93" s="275"/>
      <c r="G93" s="275"/>
      <c r="H93" s="275"/>
      <c r="I93" s="275"/>
      <c r="J93" s="275"/>
      <c r="K93" s="275"/>
      <c r="M93" s="349"/>
      <c r="N93" s="349"/>
      <c r="O93" s="349"/>
      <c r="P93" s="349"/>
      <c r="Q93" s="349"/>
      <c r="R93" s="349"/>
      <c r="S93" s="350"/>
      <c r="T93" s="354"/>
    </row>
    <row r="94" spans="2:20" ht="5.0999999999999996" hidden="1" customHeight="1" outlineLevel="2">
      <c r="B94" s="275"/>
      <c r="C94" s="276"/>
      <c r="D94" s="276"/>
      <c r="E94" s="275"/>
      <c r="F94" s="275"/>
      <c r="G94" s="275"/>
      <c r="H94" s="275"/>
      <c r="I94" s="275"/>
      <c r="J94" s="275"/>
      <c r="K94" s="275"/>
    </row>
    <row r="95" spans="2:20" hidden="1" outlineLevel="2">
      <c r="B95" s="333"/>
      <c r="C95" s="276"/>
      <c r="D95" s="276"/>
      <c r="E95" s="275"/>
      <c r="F95" s="275"/>
      <c r="G95" s="275"/>
      <c r="H95" s="275"/>
      <c r="I95" s="275"/>
      <c r="J95" s="275"/>
      <c r="K95" s="275"/>
    </row>
    <row r="96" spans="2:20" outlineLevel="1">
      <c r="B96" s="275"/>
      <c r="C96" s="276"/>
      <c r="D96" s="276"/>
      <c r="E96" s="275"/>
      <c r="F96" s="275"/>
      <c r="G96" s="275"/>
      <c r="H96" s="275"/>
      <c r="I96" s="275"/>
      <c r="J96" s="275"/>
      <c r="K96" s="275"/>
    </row>
    <row r="97" spans="2:20" s="260" customFormat="1" outlineLevel="1">
      <c r="B97" s="333"/>
      <c r="C97" s="276"/>
      <c r="D97" s="276"/>
      <c r="E97" s="275"/>
      <c r="F97" s="275"/>
      <c r="G97" s="275"/>
      <c r="H97" s="275"/>
      <c r="I97" s="275"/>
      <c r="J97" s="275"/>
      <c r="K97" s="275"/>
      <c r="M97" s="355"/>
      <c r="N97" s="355"/>
      <c r="O97" s="355"/>
      <c r="P97" s="355"/>
      <c r="Q97" s="355"/>
      <c r="R97" s="355"/>
      <c r="S97" s="356"/>
      <c r="T97" s="351"/>
    </row>
    <row r="98" spans="2:20" s="260" customFormat="1" outlineLevel="1">
      <c r="B98" s="341" t="s">
        <v>356</v>
      </c>
      <c r="C98" s="276"/>
      <c r="D98" s="276"/>
      <c r="E98" s="275"/>
      <c r="F98" s="275"/>
      <c r="G98" s="275"/>
      <c r="H98" s="275"/>
      <c r="I98" s="275"/>
      <c r="J98" s="275"/>
      <c r="K98" s="275"/>
      <c r="M98" s="355"/>
      <c r="N98" s="355"/>
      <c r="O98" s="355"/>
      <c r="P98" s="355"/>
      <c r="Q98" s="355"/>
      <c r="R98" s="355"/>
      <c r="S98" s="356"/>
      <c r="T98" s="351"/>
    </row>
    <row r="99" spans="2:20" outlineLevel="1">
      <c r="B99" s="333" t="s">
        <v>357</v>
      </c>
      <c r="C99" s="284" t="s">
        <v>263</v>
      </c>
      <c r="D99" s="342">
        <v>1660.5805930880958</v>
      </c>
      <c r="E99" s="342">
        <v>1660.5805930880958</v>
      </c>
      <c r="F99" s="342">
        <v>1459.3026378165303</v>
      </c>
      <c r="G99" s="342">
        <v>1475.277078711099</v>
      </c>
      <c r="H99" s="342">
        <v>1071.2547881006285</v>
      </c>
      <c r="I99" s="342">
        <v>999.46501597444092</v>
      </c>
      <c r="J99" s="342">
        <v>947.43397991784582</v>
      </c>
      <c r="K99" s="342">
        <v>922.78769968051131</v>
      </c>
    </row>
    <row r="100" spans="2:20" s="260" customFormat="1" outlineLevel="1">
      <c r="B100" s="333" t="s">
        <v>358</v>
      </c>
      <c r="C100" s="284" t="s">
        <v>264</v>
      </c>
      <c r="D100" s="343">
        <v>1.2994043140914349</v>
      </c>
      <c r="E100" s="343">
        <v>2.5988086281828697</v>
      </c>
      <c r="F100" s="343">
        <v>4.5676172563657396</v>
      </c>
      <c r="G100" s="343">
        <v>6.9264258845486104</v>
      </c>
      <c r="H100" s="343">
        <v>5.0630715050000008</v>
      </c>
      <c r="I100" s="343">
        <v>7.8208137500000001</v>
      </c>
      <c r="J100" s="343">
        <v>10.379139250000001</v>
      </c>
      <c r="K100" s="343">
        <v>14.441627500000003</v>
      </c>
      <c r="L100" s="357"/>
      <c r="M100" s="349"/>
      <c r="N100" s="349"/>
      <c r="O100" s="349"/>
      <c r="P100" s="349"/>
      <c r="Q100" s="349"/>
      <c r="R100" s="349"/>
      <c r="S100" s="350"/>
      <c r="T100" s="351"/>
    </row>
    <row r="101" spans="2:20" s="260" customFormat="1" outlineLevel="1">
      <c r="B101" s="333" t="s">
        <v>359</v>
      </c>
      <c r="C101" s="284" t="s">
        <v>264</v>
      </c>
      <c r="D101" s="326">
        <v>1.2761391354166665</v>
      </c>
      <c r="E101" s="326">
        <v>2.5522782708333329</v>
      </c>
      <c r="F101" s="326">
        <v>4.4745565416666659</v>
      </c>
      <c r="G101" s="326">
        <v>6.7868348124999978</v>
      </c>
      <c r="H101" s="326">
        <v>4.9045422675000001</v>
      </c>
      <c r="I101" s="326">
        <v>7.5583481250000002</v>
      </c>
      <c r="J101" s="326">
        <v>10.011687374999999</v>
      </c>
      <c r="K101" s="326">
        <v>13.916696249999999</v>
      </c>
      <c r="M101" s="349"/>
      <c r="N101" s="349"/>
      <c r="O101" s="349"/>
      <c r="P101" s="349"/>
      <c r="Q101" s="349"/>
      <c r="R101" s="349"/>
      <c r="S101" s="350"/>
      <c r="T101" s="351"/>
    </row>
    <row r="102" spans="2:20">
      <c r="B102" s="333" t="s">
        <v>360</v>
      </c>
      <c r="C102" s="284" t="s">
        <v>263</v>
      </c>
      <c r="D102" s="344">
        <v>29.731857731333424</v>
      </c>
      <c r="E102" s="344">
        <v>29.731857731333424</v>
      </c>
      <c r="F102" s="344">
        <v>29.731857731333424</v>
      </c>
      <c r="G102" s="344">
        <v>29.7318577313339</v>
      </c>
      <c r="H102" s="344">
        <v>33.541932907348389</v>
      </c>
      <c r="I102" s="344">
        <v>33.541932907348233</v>
      </c>
      <c r="J102" s="344">
        <v>33.541932907348446</v>
      </c>
      <c r="K102" s="344">
        <v>33.54193290734846</v>
      </c>
    </row>
    <row r="103" spans="2:20">
      <c r="B103" s="333"/>
      <c r="C103" s="284"/>
      <c r="D103" s="345"/>
      <c r="E103" s="345"/>
      <c r="F103" s="345"/>
      <c r="G103" s="345"/>
      <c r="H103" s="345"/>
      <c r="I103" s="345"/>
      <c r="J103" s="345"/>
      <c r="K103" s="345"/>
    </row>
  </sheetData>
  <mergeCells count="4">
    <mergeCell ref="B5:K6"/>
    <mergeCell ref="D13:G13"/>
    <mergeCell ref="H13:K13"/>
    <mergeCell ref="C24:K24"/>
  </mergeCells>
  <conditionalFormatting sqref="C3">
    <cfRule type="expression" dxfId="7" priority="440">
      <formula>C$3="NÃO"</formula>
    </cfRule>
    <cfRule type="expression" dxfId="6" priority="441">
      <formula>C$3= "SIM"</formula>
    </cfRule>
  </conditionalFormatting>
  <conditionalFormatting sqref="D9:K11">
    <cfRule type="expression" dxfId="5" priority="434">
      <formula>D$8="NÃO"</formula>
    </cfRule>
    <cfRule type="expression" dxfId="4" priority="435">
      <formula>D$8= "SIM"</formula>
    </cfRule>
  </conditionalFormatting>
  <conditionalFormatting sqref="D63:K68">
    <cfRule type="expression" dxfId="3" priority="410">
      <formula>D$8="NÃO"</formula>
    </cfRule>
    <cfRule type="expression" dxfId="2" priority="411">
      <formula>D$8= "SIM"</formula>
    </cfRule>
  </conditionalFormatting>
  <conditionalFormatting sqref="D99:K103">
    <cfRule type="expression" dxfId="1" priority="402">
      <formula>D$8="NÃO"</formula>
    </cfRule>
    <cfRule type="expression" dxfId="0" priority="403">
      <formula>D$8= "SIM"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"/>
  <sheetViews>
    <sheetView workbookViewId="0">
      <selection sqref="A1:M20"/>
    </sheetView>
  </sheetViews>
  <sheetFormatPr defaultRowHeight="15"/>
  <sheetData/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"/>
  <sheetViews>
    <sheetView workbookViewId="0">
      <selection activeCell="J34" sqref="J34"/>
    </sheetView>
  </sheetViews>
  <sheetFormatPr defaultRowHeight="15"/>
  <sheetData/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Tabela 10 e 11</vt:lpstr>
      <vt:lpstr>Tabela 12</vt:lpstr>
      <vt:lpstr>Tabela 13</vt:lpstr>
      <vt:lpstr>Tabela 14</vt:lpstr>
      <vt:lpstr>Tabela 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Elizabeth Ferreira da Silva</cp:lastModifiedBy>
  <dcterms:created xsi:type="dcterms:W3CDTF">2023-04-21T21:10:22Z</dcterms:created>
  <dcterms:modified xsi:type="dcterms:W3CDTF">2024-09-11T20:19:26Z</dcterms:modified>
</cp:coreProperties>
</file>